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defaultThemeVersion="124226"/>
  <xr:revisionPtr revIDLastSave="171" documentId="13_ncr:1_{FEABB825-72B0-4F7D-9B6B-5D0A0455C964}" xr6:coauthVersionLast="47" xr6:coauthVersionMax="47" xr10:uidLastSave="{FD18981F-E067-42CD-952B-60B9145EB32F}"/>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Schedule-I" sheetId="7" r:id="rId4"/>
    <sheet name="Summary" sheetId="5" r:id="rId5"/>
    <sheet name="CIVIL" sheetId="56" r:id="rId6"/>
    <sheet name="PHE works  " sheetId="57" r:id="rId7"/>
    <sheet name="Electrical works" sheetId="58" r:id="rId8"/>
    <sheet name="DEMOLISHING " sheetId="59" r:id="rId9"/>
  </sheets>
  <externalReferences>
    <externalReference r:id="rId10"/>
  </externalReferences>
  <definedNames>
    <definedName name="_xlnm._FilterDatabase" localSheetId="7" hidden="1">'Electrical works'!$A$3:$H$294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7" l="1"/>
  <c r="J4" i="59"/>
  <c r="J24" i="59" s="1"/>
  <c r="K12" i="7"/>
  <c r="G109" i="58"/>
  <c r="G108" i="58"/>
  <c r="E253" i="58"/>
  <c r="E254" i="58" s="1"/>
  <c r="E238" i="58"/>
  <c r="E239" i="58" s="1"/>
  <c r="E224" i="58"/>
  <c r="E225" i="58" s="1"/>
  <c r="E215" i="58"/>
  <c r="E216" i="58" s="1"/>
  <c r="E217" i="58" s="1"/>
  <c r="E218" i="58" s="1"/>
  <c r="E220" i="58" s="1"/>
  <c r="E221" i="58" s="1"/>
  <c r="E50" i="58" s="1"/>
  <c r="F50" i="58" s="1"/>
  <c r="G50" i="58" s="1"/>
  <c r="E204" i="58"/>
  <c r="E205" i="58" s="1"/>
  <c r="E206" i="58" s="1"/>
  <c r="E207" i="58" s="1"/>
  <c r="E209" i="58" s="1"/>
  <c r="E210" i="58" s="1"/>
  <c r="E49" i="58" s="1"/>
  <c r="F49" i="58" s="1"/>
  <c r="G49" i="58" s="1"/>
  <c r="E189" i="58"/>
  <c r="E190" i="58" s="1"/>
  <c r="E191" i="58" s="1"/>
  <c r="E192" i="58" s="1"/>
  <c r="E173" i="58"/>
  <c r="E174" i="58" s="1"/>
  <c r="E158" i="58"/>
  <c r="E159" i="58" s="1"/>
  <c r="E140" i="58"/>
  <c r="E141" i="58" s="1"/>
  <c r="E142" i="58" s="1"/>
  <c r="E143" i="58" s="1"/>
  <c r="E144" i="58" s="1"/>
  <c r="E145" i="58" s="1"/>
  <c r="E126" i="58"/>
  <c r="E127" i="58" s="1"/>
  <c r="E128" i="58" s="1"/>
  <c r="E129" i="58" s="1"/>
  <c r="E113" i="58"/>
  <c r="E114" i="58" s="1"/>
  <c r="E115" i="58" s="1"/>
  <c r="F104" i="58"/>
  <c r="G104" i="58" s="1"/>
  <c r="F101" i="58"/>
  <c r="G101" i="58" s="1"/>
  <c r="E99" i="58"/>
  <c r="F99" i="58" s="1"/>
  <c r="G99" i="58" s="1"/>
  <c r="E97" i="58"/>
  <c r="F97" i="58" s="1"/>
  <c r="G97" i="58" s="1"/>
  <c r="F96" i="58"/>
  <c r="G96" i="58" s="1"/>
  <c r="E95" i="58"/>
  <c r="F95" i="58" s="1"/>
  <c r="G95" i="58" s="1"/>
  <c r="F94" i="58"/>
  <c r="G94" i="58" s="1"/>
  <c r="E93" i="58"/>
  <c r="F93" i="58" s="1"/>
  <c r="G93" i="58" s="1"/>
  <c r="E92" i="58"/>
  <c r="F92" i="58" s="1"/>
  <c r="G92" i="58" s="1"/>
  <c r="E91" i="58"/>
  <c r="F91" i="58" s="1"/>
  <c r="G91" i="58" s="1"/>
  <c r="F89" i="58"/>
  <c r="G89" i="58" s="1"/>
  <c r="F88" i="58"/>
  <c r="G88" i="58" s="1"/>
  <c r="F87" i="58"/>
  <c r="G87" i="58" s="1"/>
  <c r="F86" i="58"/>
  <c r="G86" i="58" s="1"/>
  <c r="F85" i="58"/>
  <c r="G85" i="58" s="1"/>
  <c r="F84" i="58"/>
  <c r="G84" i="58" s="1"/>
  <c r="F83" i="58"/>
  <c r="G83" i="58" s="1"/>
  <c r="F82" i="58"/>
  <c r="G82" i="58" s="1"/>
  <c r="F81" i="58"/>
  <c r="G81" i="58" s="1"/>
  <c r="F80" i="58"/>
  <c r="G80" i="58" s="1"/>
  <c r="F78" i="58"/>
  <c r="G78" i="58" s="1"/>
  <c r="G77" i="58"/>
  <c r="F77" i="58"/>
  <c r="F74" i="58"/>
  <c r="G74" i="58" s="1"/>
  <c r="F72" i="58"/>
  <c r="G72" i="58" s="1"/>
  <c r="F71" i="58"/>
  <c r="F70" i="58"/>
  <c r="G70" i="58" s="1"/>
  <c r="F69" i="58"/>
  <c r="F68" i="58"/>
  <c r="G68" i="58" s="1"/>
  <c r="F67" i="58"/>
  <c r="F66" i="58"/>
  <c r="G66" i="58" s="1"/>
  <c r="F65" i="58"/>
  <c r="G65" i="58" s="1"/>
  <c r="G64" i="58"/>
  <c r="F64" i="58"/>
  <c r="F63" i="58"/>
  <c r="F62" i="58"/>
  <c r="G62" i="58" s="1"/>
  <c r="F61" i="58"/>
  <c r="F60" i="58"/>
  <c r="F59" i="58"/>
  <c r="G59" i="58" s="1"/>
  <c r="F58" i="58"/>
  <c r="G58" i="58" s="1"/>
  <c r="F57" i="58"/>
  <c r="G57" i="58" s="1"/>
  <c r="F56" i="58"/>
  <c r="G56" i="58" s="1"/>
  <c r="F55" i="58"/>
  <c r="F46" i="58"/>
  <c r="G46" i="58" s="1"/>
  <c r="F45" i="58"/>
  <c r="G45" i="58" s="1"/>
  <c r="F44" i="58"/>
  <c r="F43" i="58"/>
  <c r="G43" i="58" s="1"/>
  <c r="F42" i="58"/>
  <c r="F41" i="58"/>
  <c r="G41" i="58" s="1"/>
  <c r="F40" i="58"/>
  <c r="G40" i="58" s="1"/>
  <c r="F39" i="58"/>
  <c r="F38" i="58"/>
  <c r="G38" i="58" s="1"/>
  <c r="G37" i="58"/>
  <c r="F37" i="58"/>
  <c r="F36" i="58"/>
  <c r="F35" i="58"/>
  <c r="G35" i="58" s="1"/>
  <c r="G34" i="58"/>
  <c r="F34" i="58"/>
  <c r="F33" i="58"/>
  <c r="F32" i="58"/>
  <c r="G32" i="58" s="1"/>
  <c r="F31" i="58"/>
  <c r="G31" i="58" s="1"/>
  <c r="G30" i="58"/>
  <c r="F30" i="58"/>
  <c r="F29" i="58"/>
  <c r="G29" i="58" s="1"/>
  <c r="F28" i="58"/>
  <c r="G28" i="58" s="1"/>
  <c r="F27" i="58"/>
  <c r="G27" i="58" s="1"/>
  <c r="F26" i="58"/>
  <c r="G26" i="58" s="1"/>
  <c r="F25" i="58"/>
  <c r="G25" i="58" s="1"/>
  <c r="F22" i="58"/>
  <c r="G22" i="58" s="1"/>
  <c r="E22" i="58"/>
  <c r="F21" i="58"/>
  <c r="G21" i="58" s="1"/>
  <c r="F20" i="58"/>
  <c r="G20" i="58" s="1"/>
  <c r="F19" i="58"/>
  <c r="G19" i="58" s="1"/>
  <c r="F18" i="58"/>
  <c r="G18" i="58" s="1"/>
  <c r="F17" i="58"/>
  <c r="G17" i="58" s="1"/>
  <c r="F16" i="58"/>
  <c r="G16" i="58" s="1"/>
  <c r="F15" i="58"/>
  <c r="G15" i="58" s="1"/>
  <c r="G14" i="58"/>
  <c r="F14" i="58"/>
  <c r="F13" i="58"/>
  <c r="G13" i="58" s="1"/>
  <c r="F12" i="58"/>
  <c r="G12" i="58" s="1"/>
  <c r="F11" i="58"/>
  <c r="G11" i="58" s="1"/>
  <c r="F10" i="58"/>
  <c r="G10" i="58" s="1"/>
  <c r="F9" i="58"/>
  <c r="G9" i="58" s="1"/>
  <c r="F8" i="58"/>
  <c r="G8" i="58" s="1"/>
  <c r="F7" i="58"/>
  <c r="G7" i="58" s="1"/>
  <c r="F6" i="58"/>
  <c r="G6" i="58" s="1"/>
  <c r="F5" i="58"/>
  <c r="G5" i="58" s="1"/>
  <c r="H139" i="57"/>
  <c r="H140" i="57" s="1"/>
  <c r="H138" i="57"/>
  <c r="F137" i="57"/>
  <c r="G137" i="57" s="1"/>
  <c r="H137" i="57" s="1"/>
  <c r="H136" i="57"/>
  <c r="F135" i="57"/>
  <c r="G135" i="57" s="1"/>
  <c r="H135" i="57" s="1"/>
  <c r="H134" i="57"/>
  <c r="F133" i="57"/>
  <c r="G133" i="57" s="1"/>
  <c r="H133" i="57" s="1"/>
  <c r="H132" i="57"/>
  <c r="F131" i="57"/>
  <c r="G131" i="57" s="1"/>
  <c r="H131" i="57" s="1"/>
  <c r="H130" i="57"/>
  <c r="G129" i="57"/>
  <c r="H129" i="57" s="1"/>
  <c r="H128" i="57"/>
  <c r="H127" i="57"/>
  <c r="F126" i="57"/>
  <c r="G126" i="57" s="1"/>
  <c r="H126" i="57" s="1"/>
  <c r="H125" i="57"/>
  <c r="H124" i="57"/>
  <c r="H123" i="57"/>
  <c r="G122" i="57"/>
  <c r="H122" i="57" s="1"/>
  <c r="G121" i="57"/>
  <c r="H121" i="57" s="1"/>
  <c r="G120" i="57"/>
  <c r="H120" i="57" s="1"/>
  <c r="G119" i="57"/>
  <c r="H119" i="57" s="1"/>
  <c r="G118" i="57"/>
  <c r="H118" i="57" s="1"/>
  <c r="G117" i="57"/>
  <c r="H117" i="57" s="1"/>
  <c r="G116" i="57"/>
  <c r="H116" i="57" s="1"/>
  <c r="G115" i="57"/>
  <c r="H115" i="57" s="1"/>
  <c r="G114" i="57"/>
  <c r="H114" i="57" s="1"/>
  <c r="G113" i="57"/>
  <c r="H113" i="57" s="1"/>
  <c r="G112" i="57"/>
  <c r="H112" i="57" s="1"/>
  <c r="G111" i="57"/>
  <c r="H111" i="57" s="1"/>
  <c r="G110" i="57"/>
  <c r="H110" i="57" s="1"/>
  <c r="G109" i="57"/>
  <c r="H109" i="57" s="1"/>
  <c r="G108" i="57"/>
  <c r="H108" i="57" s="1"/>
  <c r="G107" i="57"/>
  <c r="H107" i="57" s="1"/>
  <c r="G106" i="57"/>
  <c r="H106" i="57" s="1"/>
  <c r="G105" i="57"/>
  <c r="H105" i="57" s="1"/>
  <c r="G104" i="57"/>
  <c r="H104" i="57" s="1"/>
  <c r="G103" i="57"/>
  <c r="H103" i="57" s="1"/>
  <c r="G102" i="57"/>
  <c r="H102" i="57" s="1"/>
  <c r="G101" i="57"/>
  <c r="H101" i="57" s="1"/>
  <c r="G100" i="57"/>
  <c r="H100" i="57" s="1"/>
  <c r="G99" i="57"/>
  <c r="H99" i="57" s="1"/>
  <c r="G98" i="57"/>
  <c r="H98" i="57" s="1"/>
  <c r="G97" i="57"/>
  <c r="H97" i="57" s="1"/>
  <c r="G96" i="57"/>
  <c r="H96" i="57" s="1"/>
  <c r="G95" i="57"/>
  <c r="H95" i="57" s="1"/>
  <c r="G94" i="57"/>
  <c r="H94" i="57" s="1"/>
  <c r="G93" i="57"/>
  <c r="H93" i="57" s="1"/>
  <c r="G92" i="57"/>
  <c r="H92" i="57" s="1"/>
  <c r="G91" i="57"/>
  <c r="H91" i="57" s="1"/>
  <c r="G90" i="57"/>
  <c r="H90" i="57" s="1"/>
  <c r="G89" i="57"/>
  <c r="H89" i="57" s="1"/>
  <c r="G88" i="57"/>
  <c r="H88" i="57" s="1"/>
  <c r="G87" i="57"/>
  <c r="H87" i="57" s="1"/>
  <c r="G86" i="57"/>
  <c r="H86" i="57" s="1"/>
  <c r="G85" i="57"/>
  <c r="H85" i="57" s="1"/>
  <c r="G84" i="57"/>
  <c r="H84" i="57" s="1"/>
  <c r="G83" i="57"/>
  <c r="H83" i="57" s="1"/>
  <c r="G82" i="57"/>
  <c r="H82" i="57" s="1"/>
  <c r="G81" i="57"/>
  <c r="H81" i="57" s="1"/>
  <c r="G80" i="57"/>
  <c r="H80" i="57" s="1"/>
  <c r="G79" i="57"/>
  <c r="H79" i="57" s="1"/>
  <c r="G78" i="57"/>
  <c r="H78" i="57" s="1"/>
  <c r="G77" i="57"/>
  <c r="H77" i="57" s="1"/>
  <c r="G76" i="57"/>
  <c r="H76" i="57" s="1"/>
  <c r="G75" i="57"/>
  <c r="H75" i="57" s="1"/>
  <c r="G74" i="57"/>
  <c r="H74" i="57" s="1"/>
  <c r="G73" i="57"/>
  <c r="H73" i="57" s="1"/>
  <c r="G72" i="57"/>
  <c r="H72" i="57" s="1"/>
  <c r="G71" i="57"/>
  <c r="H71" i="57" s="1"/>
  <c r="G70" i="57"/>
  <c r="H70" i="57" s="1"/>
  <c r="G69" i="57"/>
  <c r="H69" i="57" s="1"/>
  <c r="G68" i="57"/>
  <c r="H68" i="57" s="1"/>
  <c r="G67" i="57"/>
  <c r="H67" i="57" s="1"/>
  <c r="G66" i="57"/>
  <c r="H66" i="57" s="1"/>
  <c r="G65" i="57"/>
  <c r="H65" i="57" s="1"/>
  <c r="G64" i="57"/>
  <c r="H64" i="57" s="1"/>
  <c r="G63" i="57"/>
  <c r="H63" i="57" s="1"/>
  <c r="G62" i="57"/>
  <c r="H62" i="57" s="1"/>
  <c r="G61" i="57"/>
  <c r="H61" i="57" s="1"/>
  <c r="G60" i="57"/>
  <c r="H60" i="57" s="1"/>
  <c r="G59" i="57"/>
  <c r="H59" i="57" s="1"/>
  <c r="G58" i="57"/>
  <c r="H58" i="57" s="1"/>
  <c r="G57" i="57"/>
  <c r="H57" i="57" s="1"/>
  <c r="G56" i="57"/>
  <c r="H56" i="57" s="1"/>
  <c r="G55" i="57"/>
  <c r="H55" i="57" s="1"/>
  <c r="G54" i="57"/>
  <c r="H54" i="57" s="1"/>
  <c r="G53" i="57"/>
  <c r="H53" i="57" s="1"/>
  <c r="G52" i="57"/>
  <c r="H52" i="57" s="1"/>
  <c r="G51" i="57"/>
  <c r="H51" i="57" s="1"/>
  <c r="G50" i="57"/>
  <c r="H50" i="57" s="1"/>
  <c r="G49" i="57"/>
  <c r="H49" i="57" s="1"/>
  <c r="G48" i="57"/>
  <c r="H48" i="57" s="1"/>
  <c r="G47" i="57"/>
  <c r="H47" i="57" s="1"/>
  <c r="G46" i="57"/>
  <c r="H46" i="57" s="1"/>
  <c r="G45" i="57"/>
  <c r="H45" i="57" s="1"/>
  <c r="G44" i="57"/>
  <c r="H44" i="57" s="1"/>
  <c r="G43" i="57"/>
  <c r="H43" i="57" s="1"/>
  <c r="G42" i="57"/>
  <c r="H42" i="57" s="1"/>
  <c r="G41" i="57"/>
  <c r="H41" i="57" s="1"/>
  <c r="G40" i="57"/>
  <c r="H40" i="57" s="1"/>
  <c r="G39" i="57"/>
  <c r="H39" i="57" s="1"/>
  <c r="G38" i="57"/>
  <c r="H38" i="57" s="1"/>
  <c r="G37" i="57"/>
  <c r="H37" i="57" s="1"/>
  <c r="G36" i="57"/>
  <c r="H36" i="57" s="1"/>
  <c r="G35" i="57"/>
  <c r="H35" i="57" s="1"/>
  <c r="G34" i="57"/>
  <c r="H34" i="57" s="1"/>
  <c r="G33" i="57"/>
  <c r="H33" i="57" s="1"/>
  <c r="G32" i="57"/>
  <c r="H32" i="57" s="1"/>
  <c r="G31" i="57"/>
  <c r="H31" i="57" s="1"/>
  <c r="G30" i="57"/>
  <c r="H30" i="57" s="1"/>
  <c r="G29" i="57"/>
  <c r="H29" i="57" s="1"/>
  <c r="G28" i="57"/>
  <c r="H28" i="57" s="1"/>
  <c r="G27" i="57"/>
  <c r="H27" i="57" s="1"/>
  <c r="G26" i="57"/>
  <c r="H26" i="57" s="1"/>
  <c r="G25" i="57"/>
  <c r="H25" i="57" s="1"/>
  <c r="G24" i="57"/>
  <c r="H24" i="57" s="1"/>
  <c r="G23" i="57"/>
  <c r="H23" i="57" s="1"/>
  <c r="G22" i="57"/>
  <c r="H22" i="57" s="1"/>
  <c r="G21" i="57"/>
  <c r="H21" i="57" s="1"/>
  <c r="G20" i="57"/>
  <c r="H20" i="57" s="1"/>
  <c r="G19" i="57"/>
  <c r="H19" i="57" s="1"/>
  <c r="G18" i="57"/>
  <c r="H18" i="57" s="1"/>
  <c r="G17" i="57"/>
  <c r="H17" i="57" s="1"/>
  <c r="G16" i="57"/>
  <c r="H16" i="57" s="1"/>
  <c r="G15" i="57"/>
  <c r="H15" i="57" s="1"/>
  <c r="G14" i="57"/>
  <c r="H14" i="57" s="1"/>
  <c r="G13" i="57"/>
  <c r="H13" i="57" s="1"/>
  <c r="H104" i="56"/>
  <c r="G104" i="56"/>
  <c r="E104" i="56"/>
  <c r="G103" i="56"/>
  <c r="E103" i="56"/>
  <c r="H103" i="56" s="1"/>
  <c r="G102" i="56"/>
  <c r="E102" i="56"/>
  <c r="H102" i="56" s="1"/>
  <c r="G94" i="56"/>
  <c r="E94" i="56"/>
  <c r="G93" i="56"/>
  <c r="E93" i="56"/>
  <c r="H93" i="56" s="1"/>
  <c r="H91" i="56"/>
  <c r="G91" i="56"/>
  <c r="E91" i="56"/>
  <c r="G89" i="56"/>
  <c r="E89" i="56"/>
  <c r="H89" i="56" s="1"/>
  <c r="H87" i="56"/>
  <c r="G87" i="56"/>
  <c r="E87" i="56"/>
  <c r="G85" i="56"/>
  <c r="E85" i="56"/>
  <c r="H85" i="56" s="1"/>
  <c r="H83" i="56"/>
  <c r="G83" i="56"/>
  <c r="E83" i="56"/>
  <c r="G82" i="56"/>
  <c r="E82" i="56"/>
  <c r="H82" i="56" s="1"/>
  <c r="H80" i="56"/>
  <c r="G80" i="56"/>
  <c r="E80" i="56"/>
  <c r="G79" i="56"/>
  <c r="E79" i="56"/>
  <c r="H79" i="56" s="1"/>
  <c r="H77" i="56"/>
  <c r="G77" i="56"/>
  <c r="E77" i="56"/>
  <c r="G75" i="56"/>
  <c r="E75" i="56"/>
  <c r="H75" i="56" s="1"/>
  <c r="H73" i="56"/>
  <c r="G73" i="56"/>
  <c r="E73" i="56"/>
  <c r="G72" i="56"/>
  <c r="E72" i="56"/>
  <c r="H72" i="56" s="1"/>
  <c r="H71" i="56"/>
  <c r="G71" i="56"/>
  <c r="E71" i="56"/>
  <c r="G70" i="56"/>
  <c r="E70" i="56"/>
  <c r="H70" i="56" s="1"/>
  <c r="H69" i="56"/>
  <c r="G69" i="56"/>
  <c r="E69" i="56"/>
  <c r="H68" i="56"/>
  <c r="G68" i="56"/>
  <c r="H66" i="56"/>
  <c r="G66" i="56"/>
  <c r="E66" i="56"/>
  <c r="G65" i="56"/>
  <c r="E65" i="56"/>
  <c r="H65" i="56" s="1"/>
  <c r="G63" i="56"/>
  <c r="E63" i="56"/>
  <c r="G62" i="56"/>
  <c r="E62" i="56"/>
  <c r="G60" i="56"/>
  <c r="E60" i="56"/>
  <c r="G57" i="56"/>
  <c r="E57" i="56"/>
  <c r="G56" i="56"/>
  <c r="E56" i="56"/>
  <c r="G55" i="56"/>
  <c r="E55" i="56"/>
  <c r="G54" i="56"/>
  <c r="G53" i="56"/>
  <c r="E53" i="56"/>
  <c r="H53" i="56" s="1"/>
  <c r="H52" i="56"/>
  <c r="G52" i="56"/>
  <c r="E52" i="56"/>
  <c r="G49" i="56"/>
  <c r="E49" i="56"/>
  <c r="H49" i="56" s="1"/>
  <c r="G48" i="56"/>
  <c r="E48" i="56"/>
  <c r="H48" i="56" s="1"/>
  <c r="G45" i="56"/>
  <c r="E45" i="56"/>
  <c r="H45" i="56" s="1"/>
  <c r="H43" i="56"/>
  <c r="G43" i="56"/>
  <c r="E43" i="56"/>
  <c r="G41" i="56"/>
  <c r="E41" i="56"/>
  <c r="H41" i="56" s="1"/>
  <c r="G39" i="56"/>
  <c r="E39" i="56"/>
  <c r="H39" i="56" s="1"/>
  <c r="G37" i="56"/>
  <c r="E37" i="56"/>
  <c r="H37" i="56" s="1"/>
  <c r="G35" i="56"/>
  <c r="E35" i="56"/>
  <c r="H35" i="56" s="1"/>
  <c r="H32" i="56"/>
  <c r="G32" i="56"/>
  <c r="E32" i="56"/>
  <c r="G31" i="56"/>
  <c r="E31" i="56"/>
  <c r="H31" i="56" s="1"/>
  <c r="G30" i="56"/>
  <c r="E30" i="56"/>
  <c r="H30" i="56" s="1"/>
  <c r="G28" i="56"/>
  <c r="E28" i="56"/>
  <c r="H28" i="56" s="1"/>
  <c r="H27" i="56"/>
  <c r="G27" i="56"/>
  <c r="E27" i="56"/>
  <c r="G26" i="56"/>
  <c r="E26" i="56"/>
  <c r="H26" i="56" s="1"/>
  <c r="G25" i="56"/>
  <c r="E25" i="56"/>
  <c r="H25" i="56" s="1"/>
  <c r="H24" i="56"/>
  <c r="G24" i="56"/>
  <c r="E24" i="56"/>
  <c r="G23" i="56"/>
  <c r="E23" i="56"/>
  <c r="H23" i="56" s="1"/>
  <c r="G22" i="56"/>
  <c r="E22" i="56"/>
  <c r="H22" i="56" s="1"/>
  <c r="G20" i="56"/>
  <c r="E20" i="56"/>
  <c r="H20" i="56" s="1"/>
  <c r="G18" i="56"/>
  <c r="E18" i="56"/>
  <c r="H18" i="56" s="1"/>
  <c r="G16" i="56"/>
  <c r="E16" i="56"/>
  <c r="H16" i="56" s="1"/>
  <c r="G15" i="56"/>
  <c r="E15" i="56"/>
  <c r="H15" i="56" s="1"/>
  <c r="G13" i="56"/>
  <c r="E13" i="56"/>
  <c r="H13" i="56" s="1"/>
  <c r="H10" i="56"/>
  <c r="G10" i="56"/>
  <c r="E10" i="56"/>
  <c r="G9" i="56"/>
  <c r="E9" i="56"/>
  <c r="H9" i="56" s="1"/>
  <c r="G8" i="56"/>
  <c r="E8" i="56"/>
  <c r="H8" i="56" s="1"/>
  <c r="G7" i="56"/>
  <c r="E7" i="56"/>
  <c r="H7" i="56" s="1"/>
  <c r="A2" i="3"/>
  <c r="A2" i="2"/>
  <c r="H62" i="56" l="1"/>
  <c r="H94" i="56"/>
  <c r="H55" i="56"/>
  <c r="H56" i="56"/>
  <c r="H57" i="56"/>
  <c r="H63" i="56"/>
  <c r="H60" i="56"/>
  <c r="H105" i="56" s="1"/>
  <c r="K10" i="7" s="1"/>
  <c r="E146" i="58"/>
  <c r="E147" i="58" s="1"/>
  <c r="E148" i="58" s="1"/>
  <c r="E149" i="58" s="1"/>
  <c r="E151" i="58" s="1"/>
  <c r="E152" i="58" s="1"/>
  <c r="E130" i="58"/>
  <c r="E131" i="58" s="1"/>
  <c r="E132" i="58" s="1"/>
  <c r="E133" i="58" s="1"/>
  <c r="E160" i="58"/>
  <c r="E161" i="58" s="1"/>
  <c r="E175" i="58"/>
  <c r="E176" i="58" s="1"/>
  <c r="E193" i="58"/>
  <c r="E194" i="58" s="1"/>
  <c r="E195" i="58" s="1"/>
  <c r="E196" i="58" s="1"/>
  <c r="E198" i="58" s="1"/>
  <c r="E199" i="58" s="1"/>
  <c r="E47" i="58" s="1"/>
  <c r="F47" i="58" s="1"/>
  <c r="G47" i="58" s="1"/>
  <c r="E226" i="58"/>
  <c r="E227" i="58" s="1"/>
  <c r="E240" i="58"/>
  <c r="E241" i="58" s="1"/>
  <c r="E255" i="58"/>
  <c r="E256" i="58" s="1"/>
  <c r="E257" i="58" s="1"/>
  <c r="E258" i="58" s="1"/>
  <c r="E260" i="58" s="1"/>
  <c r="E261" i="58" s="1"/>
  <c r="E48" i="58" s="1"/>
  <c r="F48" i="58" s="1"/>
  <c r="G48" i="58" s="1"/>
  <c r="E116" i="58"/>
  <c r="H141" i="57"/>
  <c r="K11" i="7" s="1"/>
  <c r="E228" i="58" l="1"/>
  <c r="E229" i="58" s="1"/>
  <c r="E230" i="58" s="1"/>
  <c r="E231" i="58" s="1"/>
  <c r="E233" i="58" s="1"/>
  <c r="E234" i="58" s="1"/>
  <c r="E51" i="58" s="1"/>
  <c r="F51" i="58" s="1"/>
  <c r="G51" i="58" s="1"/>
  <c r="E177" i="58"/>
  <c r="E178" i="58" s="1"/>
  <c r="E179" i="58" s="1"/>
  <c r="E180" i="58" s="1"/>
  <c r="E182" i="58" s="1"/>
  <c r="E183" i="58" s="1"/>
  <c r="E53" i="58" s="1"/>
  <c r="F53" i="58" s="1"/>
  <c r="G53" i="58" s="1"/>
  <c r="E162" i="58"/>
  <c r="E163" i="58" s="1"/>
  <c r="E164" i="58" s="1"/>
  <c r="E165" i="58" s="1"/>
  <c r="E167" i="58" s="1"/>
  <c r="E168" i="58" s="1"/>
  <c r="E54" i="58" s="1"/>
  <c r="F54" i="58" s="1"/>
  <c r="G54" i="58" s="1"/>
  <c r="E135" i="58"/>
  <c r="E136" i="58" s="1"/>
  <c r="E23" i="58"/>
  <c r="F23" i="58" s="1"/>
  <c r="G23" i="58" s="1"/>
  <c r="E24" i="58"/>
  <c r="F24" i="58" s="1"/>
  <c r="G24" i="58" s="1"/>
  <c r="E153" i="58"/>
  <c r="E117" i="58"/>
  <c r="E118" i="58" s="1"/>
  <c r="E119" i="58" s="1"/>
  <c r="E120" i="58" s="1"/>
  <c r="E122" i="58" s="1"/>
  <c r="E123" i="58" s="1"/>
  <c r="E242" i="58"/>
  <c r="E243" i="58" s="1"/>
  <c r="E244" i="58" s="1"/>
  <c r="E245" i="58" s="1"/>
  <c r="E247" i="58" s="1"/>
  <c r="E248" i="58" s="1"/>
  <c r="E52" i="58" s="1"/>
  <c r="F52" i="58" s="1"/>
  <c r="G52" i="58" s="1"/>
  <c r="G107" i="58" l="1"/>
  <c r="G105" i="58"/>
  <c r="G106" i="58" s="1"/>
  <c r="G110" i="58" l="1"/>
  <c r="K14" i="7"/>
  <c r="C7" i="7"/>
  <c r="C6" i="7"/>
  <c r="C5" i="7"/>
  <c r="C4" i="7"/>
  <c r="H24" i="7"/>
  <c r="H22" i="7"/>
  <c r="B24" i="7"/>
  <c r="B22" i="7"/>
  <c r="A2" i="7"/>
  <c r="A1" i="7"/>
  <c r="C7" i="5" l="1"/>
  <c r="C6" i="5"/>
  <c r="C5" i="5"/>
  <c r="C4" i="5"/>
  <c r="K16" i="7" l="1"/>
  <c r="H14" i="5" s="1"/>
  <c r="G20" i="5"/>
  <c r="G19" i="5"/>
  <c r="B20" i="5"/>
  <c r="B19" i="5"/>
  <c r="K17" i="7" l="1"/>
  <c r="H15" i="5" s="1"/>
  <c r="A2" i="5"/>
  <c r="A1" i="5"/>
  <c r="A1" i="3"/>
  <c r="A1" i="2"/>
  <c r="K18" i="7" l="1"/>
  <c r="H16" i="5"/>
</calcChain>
</file>

<file path=xl/sharedStrings.xml><?xml version="1.0" encoding="utf-8"?>
<sst xmlns="http://schemas.openxmlformats.org/spreadsheetml/2006/main" count="1019" uniqueCount="688">
  <si>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</si>
  <si>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</si>
  <si>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</si>
  <si>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</si>
  <si>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</si>
  <si>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</si>
  <si>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</si>
  <si>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</si>
  <si>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</si>
  <si>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</si>
  <si>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</si>
  <si>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</si>
  <si>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</si>
  <si>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</si>
  <si>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</si>
  <si>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</si>
  <si>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</si>
  <si>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</si>
  <si>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</si>
  <si>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</si>
  <si>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</si>
  <si>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</si>
  <si>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</si>
  <si>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</si>
  <si>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</si>
  <si>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</si>
  <si>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</si>
  <si>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</si>
  <si>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</si>
  <si>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</si>
  <si>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</si>
  <si>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</si>
  <si>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Sl. No.</t>
  </si>
  <si>
    <t>Sqm</t>
  </si>
  <si>
    <t>Quoted Price</t>
  </si>
  <si>
    <t>GST (in percentage )@</t>
  </si>
  <si>
    <t>Total amount including taxes</t>
  </si>
  <si>
    <t>Printed name</t>
  </si>
  <si>
    <t>on Quoted Price</t>
  </si>
  <si>
    <t>Total for Installation/Services as per Schedule-I</t>
  </si>
  <si>
    <t>Each</t>
  </si>
  <si>
    <t>A</t>
  </si>
  <si>
    <t>B</t>
  </si>
  <si>
    <t>C</t>
  </si>
  <si>
    <t>Total Cost Estimate</t>
  </si>
  <si>
    <t>Above (+)and below (-)(in %): To be quoted by bidder</t>
  </si>
  <si>
    <t>Name of Work</t>
  </si>
  <si>
    <t>Unit</t>
  </si>
  <si>
    <t>Cum</t>
  </si>
  <si>
    <t>Kg</t>
  </si>
  <si>
    <t>Note: If any part of price which required to be filled by bidder kept blank, the bid price shall be considered as inclusive and evaluation shall be done accordingly</t>
  </si>
  <si>
    <t>Set</t>
  </si>
  <si>
    <t>Description</t>
  </si>
  <si>
    <t>Metre</t>
  </si>
  <si>
    <t>DESCRIPTION</t>
  </si>
  <si>
    <t>UNIT</t>
  </si>
  <si>
    <t>QTY</t>
  </si>
  <si>
    <t>SECTION-I (EARTH WORK AND SAND FILLING IN FOUNDATION AND PLINTH)</t>
  </si>
  <si>
    <t xml:space="preserve"> </t>
  </si>
  <si>
    <t>2.8.1</t>
  </si>
  <si>
    <t>All kinds of soil</t>
  </si>
  <si>
    <t>Supplying and filling in plinth with local sand under floors including, watering, ramming consolidating and dressing complete.</t>
  </si>
  <si>
    <t>Providing and laying in position cement concrete of specified grade excluding the cost of centring and shuttering-all work upto plinth level.</t>
  </si>
  <si>
    <t>4.1.3</t>
  </si>
  <si>
    <t>1:2:4 ( 1 Cement:2 coarse sand: 4 graded stone aggregate 20 mm nominal size)</t>
  </si>
  <si>
    <t>6.1.2</t>
  </si>
  <si>
    <t>Providing brick of class designation 75 in one brick flat soling joints filled with local sand including cost of watering taxes royalty all complete as per  specification and direction of Engineer-in-charge.</t>
  </si>
  <si>
    <t>SECTION-II (RCC / PCC WORK)</t>
  </si>
  <si>
    <t>Reinforcement for R.C.C work including straightening, cutting, bending, placing in position and binding all complete.</t>
  </si>
  <si>
    <t>5.22.6</t>
  </si>
  <si>
    <t xml:space="preserve"> Thermo-mechanically treated bars</t>
  </si>
  <si>
    <t xml:space="preserve">a </t>
  </si>
  <si>
    <t>5.9.1</t>
  </si>
  <si>
    <t xml:space="preserve">Foundation, footings, bases of columns etc. for mass concrete </t>
  </si>
  <si>
    <t>b</t>
  </si>
  <si>
    <t>5.9.3</t>
  </si>
  <si>
    <t>Suspended floors, roofs, landings, balconies and access platform.</t>
  </si>
  <si>
    <t>d</t>
  </si>
  <si>
    <t>5.9.5</t>
  </si>
  <si>
    <t xml:space="preserve">e </t>
  </si>
  <si>
    <t>5.9.6</t>
  </si>
  <si>
    <t>Columns, Pillars, Piers, Abutments, Posts and Struts</t>
  </si>
  <si>
    <t>f</t>
  </si>
  <si>
    <t>5.9.7</t>
  </si>
  <si>
    <t>stairs,( excluding landing except spiral-staircases)</t>
  </si>
  <si>
    <t>5.9.19</t>
  </si>
  <si>
    <t>SECTION-III ( MASONRY WORK)</t>
  </si>
  <si>
    <t>6.4.2</t>
  </si>
  <si>
    <t>6.13.2</t>
  </si>
  <si>
    <t>Providing and laying ceramic glazed floor tiles 300x300 mm( thickness to be specified by the manufacturer )of 1st quality conforming to IS:15622 of approved  make in  colours such as  white, ivory, grey, fume red brown, laid on  20 mm thick Cement Mortar 1:4 (1 Cement:4 Coarse sand )including pointing the joints  in white cement mixed and  matching  pigment etc. complete.</t>
  </si>
  <si>
    <t>Providing and fixing 1st quality ceramic glazed wall  tiles conforming to IS:15622  ( thickness to be specified by the manufacture)   of approved make   in all colours, shades except begundy, bottle green,blackof any size as approved by Engineer-in-chage in skirting, risers of steps and dados over 12mm thick bed of Cement Mortar 1:3 (1 Cement:3 Coarse sand ) and jointing with grey cement slurry @ 3.3kg per sqm including pointing in white cement mixed with pigment of matching shade complete.</t>
  </si>
  <si>
    <t>6mm cement plaster to ceiling of mix:</t>
  </si>
  <si>
    <t>13.16.1</t>
  </si>
  <si>
    <t>1:3 ( 1 cement: 3 fine sand)</t>
  </si>
  <si>
    <t>12mm cement plaster of mix:</t>
  </si>
  <si>
    <t>13.4.2</t>
  </si>
  <si>
    <t>1:6 (1 cement:6 coarse sand)</t>
  </si>
  <si>
    <t>13.6.2</t>
  </si>
  <si>
    <t>SECTION-VI (CARPENTARY, STEEL AND HARDWARE WORK)</t>
  </si>
  <si>
    <t>metre</t>
  </si>
  <si>
    <t>9.97.2</t>
  </si>
  <si>
    <t>Providing and fixing aluminium handles ISI marked anodised (anodic coating not less than grade AC 10 as per IS:1868) transparent or dyed to required colour or shade with necessary screws etc. complete.</t>
  </si>
  <si>
    <t>9.100.1</t>
  </si>
  <si>
    <t>125 mm</t>
  </si>
  <si>
    <t>Providing and fixing aluminium hanging floor door stopper ISI marked anodised (anodic coating not less than grade AC 10 as per IS:1868) transparent or dyed to required colour and shade with necessary screws etc. complete.</t>
  </si>
  <si>
    <t>9.101.2</t>
  </si>
  <si>
    <t>Twin rubber stopper</t>
  </si>
  <si>
    <t>SECTION-VII (FINISHING WORK)</t>
  </si>
  <si>
    <t>Finishing walls with  premium  Acrylic  smooth exterior paint   with silicone additives of required shade:</t>
  </si>
  <si>
    <t>New work (Two or more coats applied @ 1.43kg/10sqm) over and including base coat of waterproffing cement paint Snowcem Plus or equivalent applied @ 2.20 kg/10 sqm</t>
  </si>
  <si>
    <t>Painting with synthetic enamel paint of approved brand and manufacture of required  colour to give an even shade:</t>
  </si>
  <si>
    <t>Two or more coats on new work over an under coat of suitable shade with ordinary paint of approved band and manufacure</t>
  </si>
  <si>
    <t>SECTION-VIII (MISCELLANEOUS ITEMS)</t>
  </si>
  <si>
    <t>Providing and laying integral cement based water proofing treatment including preparation of surface as required for treatment of roofs, balconies, terraces / sunken slabs etc consisting of following operations.</t>
  </si>
  <si>
    <t>22.7.1</t>
  </si>
  <si>
    <t>Providing and fixing circular/hexagonal M.S sheet ceiling fan box with clamp of internal dia 140 mm, 73 mm height, 3 mm thick rim, top and bottom lid of 1.5 mm M.S sheet.  Lids shall be screwed into M.S box by means of 3 mm round headed screws, clamps shall be made of 12 mm dia M.S bar bent to shape as per standard drawing with over all length as 80 cm.</t>
  </si>
  <si>
    <t>Making plinth protection 50mm thick of cement concrete 1:3:6 ( 1 cement:3 coarse sand: 6 graded stone aggregate 20mm nominal size) over 75mm bed od dry brick ballast 40mm nominal size well rammed and consolidated and grouted with fine sane including finishing the top smooth.</t>
  </si>
  <si>
    <t>SANITARY INSTALLATION</t>
  </si>
  <si>
    <t>WATER SUPPLY</t>
  </si>
  <si>
    <t>15mm nominal bore</t>
  </si>
  <si>
    <t>2.10.1</t>
  </si>
  <si>
    <t>(a)</t>
  </si>
  <si>
    <t>110mm bend</t>
  </si>
  <si>
    <t>Shoe (Plain)</t>
  </si>
  <si>
    <t>110mm Shoe</t>
  </si>
  <si>
    <t>110mm</t>
  </si>
  <si>
    <t>S.N.</t>
  </si>
  <si>
    <t>AMOUNT</t>
  </si>
  <si>
    <t>Sqm.</t>
  </si>
  <si>
    <t>Supplying and fixing C.I cover without frame for manholes:</t>
  </si>
  <si>
    <t>500 mm diameter C.I cover (medium duty) the weiht of he cover to be not less than 58 kg.</t>
  </si>
  <si>
    <t>D</t>
  </si>
  <si>
    <t>As given in sheet "PHE "</t>
  </si>
  <si>
    <t>As given in sheet "ELECTRICAL"</t>
  </si>
  <si>
    <t>As given in sheet "CIVIL"</t>
  </si>
  <si>
    <t>E</t>
  </si>
  <si>
    <t>Construction of Administrative Block  on demolition of existing Administrative Building at Biharsharif S/S under Add Cap.</t>
  </si>
  <si>
    <t>RFX. No. 5002003106 NIT-433</t>
  </si>
  <si>
    <t xml:space="preserve">Civil Works </t>
  </si>
  <si>
    <t>Sl.No.</t>
  </si>
  <si>
    <t>RATE(Rs.)</t>
  </si>
  <si>
    <t>Rate</t>
  </si>
  <si>
    <t>Earth work in excavation by mechanical means ( Hydraulic excavator)/ manual means  in foundation trenches or drains (not exceding 1.5 m in width or 10 sqm on plan) including dressing of sides and ramming of bottoms,  including getting out the excavated soil and disposal of surplus excavated soil as directed, with all lead &amp; lifts.</t>
  </si>
  <si>
    <t xml:space="preserve"> Filling available excavated earth(excluding rock)  in trenches ,  plinth, sides of foundations etc. in layers not exceeding 20cm in depth: consolidating each deposited layer by ramming and watering, lead up to 50 m and lift upto 1.5 m.</t>
  </si>
  <si>
    <t>RATE ANALYSIS</t>
  </si>
  <si>
    <t>Providing and laying  in position specified grade of reinforced cement concrete excluding the cost of centring, shuttering, finishing and reinforcement-all work upto plinth level.</t>
  </si>
  <si>
    <t>5.1.2</t>
  </si>
  <si>
    <t>1:1:5:3 (1 cement: 1.5 coarse sand: 3 graded stone aggregate 20 mm nominal size)</t>
  </si>
  <si>
    <r>
      <t>Reinforced cement concrete work in roof beams, suspended floors, roofs having slope upto 15 degree, landings, balconies, shelves, chajjas, lintels, bands, plain window sills, staircases and spiral stair cases upto floor five level excluding the cost of centring, shuttering, finishing and reinforcement with 1:1</t>
    </r>
    <r>
      <rPr>
        <vertAlign val="superscript"/>
        <sz val="11"/>
        <rFont val="Arial"/>
        <family val="2"/>
      </rPr>
      <t>1</t>
    </r>
    <r>
      <rPr>
        <sz val="11"/>
        <rFont val="Arial"/>
        <family val="2"/>
      </rPr>
      <t>/</t>
    </r>
    <r>
      <rPr>
        <vertAlign val="subscript"/>
        <sz val="11"/>
        <rFont val="Arial"/>
        <family val="2"/>
      </rPr>
      <t>2</t>
    </r>
    <r>
      <rPr>
        <sz val="11"/>
        <rFont val="Arial"/>
        <family val="2"/>
      </rPr>
      <t>:3 ( 1 cement: 1</t>
    </r>
    <r>
      <rPr>
        <vertAlign val="superscript"/>
        <sz val="11"/>
        <rFont val="Arial"/>
        <family val="2"/>
      </rPr>
      <t>1</t>
    </r>
    <r>
      <rPr>
        <sz val="11"/>
        <rFont val="Arial"/>
        <family val="2"/>
      </rPr>
      <t>/</t>
    </r>
    <r>
      <rPr>
        <vertAlign val="subscript"/>
        <sz val="11"/>
        <rFont val="Arial"/>
        <family val="2"/>
      </rPr>
      <t>2</t>
    </r>
    <r>
      <rPr>
        <sz val="11"/>
        <rFont val="Arial"/>
        <family val="2"/>
      </rPr>
      <t xml:space="preserve"> coarse sand: 3 graded stone aggregate 20 mm nominal size).</t>
    </r>
  </si>
  <si>
    <t>Reinforced cement concrete work in walls (any thickness), including attached pilasters, buttresses, plinth and string courses, fillets, columns, pillars, piers, abutments, posts and struts, etc. upto floor five level excluding cost of centring, shuttering, finishing, and reinforcement.</t>
  </si>
  <si>
    <t>5.2.2</t>
  </si>
  <si>
    <t>1:1:5:3 ( 1 cement: 1.5 coarse sand: 3 graded stone aggregate 20 mm nominal size)</t>
  </si>
  <si>
    <t>Centering &amp; shuttering including</t>
  </si>
  <si>
    <t>Lintels, beams, plinth beams, girders, bressumers and cantilevers.</t>
  </si>
  <si>
    <t>c</t>
  </si>
  <si>
    <t>5.9.15</t>
  </si>
  <si>
    <t>small lintel not exceeding 1.5 m clear span, moulding as in cornices,window sill,string courses, bands, copings,bed plates, anchor blocks and like</t>
  </si>
  <si>
    <t>g</t>
  </si>
  <si>
    <r>
      <t xml:space="preserve">Weather shade, </t>
    </r>
    <r>
      <rPr>
        <u/>
        <sz val="11"/>
        <rFont val="Arial"/>
        <family val="2"/>
      </rPr>
      <t>Chajjas</t>
    </r>
    <r>
      <rPr>
        <sz val="11"/>
        <rFont val="Arial"/>
        <family val="2"/>
      </rPr>
      <t>, corbels etc., including edges</t>
    </r>
  </si>
  <si>
    <t>Brick work with common burnt clay F.P.S.( Non modular) bricks  of class  designation 75,  in foundation and plinth leve  in.    cement mortar 1:6(1 cement:  coarse sand).</t>
  </si>
  <si>
    <t>Brick work with common burnt clay F.P.S.( non modular) bricks  of class  designation 75,  in superstructure above plinth level upto floor V level in all shapes and sizes in    cement mortar 1:6 (1 cement: 6 coarse sand).</t>
  </si>
  <si>
    <t>Half brick masonry with common burnt clay F.P.S.( non modular)  bricks of class designation 75 in superstructure  above plinth level upto floor V level . Cement mortar 1:4 ( 1 cement :4 coarse sand )</t>
  </si>
  <si>
    <t>SECTION-IV (PLASTERING WORK)</t>
  </si>
  <si>
    <t>15 mm Cement plaster of rough side of single or half brick wall of mix 1:6 ( 1 cement:6 coarse sand)</t>
  </si>
  <si>
    <t>13.5.2</t>
  </si>
  <si>
    <t>1:6(1 cement: 6  coarse sand)</t>
  </si>
  <si>
    <t>20 mm cement plaster of mix</t>
  </si>
  <si>
    <t>1:6 ( 1 cement: 6 coarse sand )</t>
  </si>
  <si>
    <t>SECTION-V (FLOORING WORK)</t>
  </si>
  <si>
    <t>Kota stone slab flooring over 20 mm (average) thick base laid over and jointed with grey cement slurry mixed with pigment to match the shade of the slab, including rubbing and polishing complete with base of cement
mortar 1 : 4 (1 cement : 4 coarse sand) :25 mm thick</t>
  </si>
  <si>
    <t>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</si>
  <si>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11.41.2</t>
  </si>
  <si>
    <t>11.41.2 Size of Tile 600x600 mm</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</si>
  <si>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</si>
  <si>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8.2.2</t>
  </si>
  <si>
    <t>Granite of any colour and shade</t>
  </si>
  <si>
    <t>8.2.2.2</t>
  </si>
  <si>
    <t xml:space="preserve"> Area of slab over 0.50 sqm</t>
  </si>
  <si>
    <t>Stone tile (polished) work for wall lining over 12 mm thick bed of cement mortar 1:3 (1 cement : 3 coarse sand) and cement slurry @ 3.3 kg/sqm including pointing in white cement complete.</t>
  </si>
  <si>
    <t>8.9.1</t>
  </si>
  <si>
    <t xml:space="preserve">8.9.1 8mm thick
</t>
  </si>
  <si>
    <t>8.9.1.2</t>
  </si>
  <si>
    <t>Kota stone slabs 20 mm thick in risers of steps, skirting, dado and pillars laid on 12 mm (average) thick cement mortar 1:3 (1 cement: 3 coarse sand) and jointed with grey cement slurry mixed with pigment to match the shade of the slabs, including rubbing and polishing complete.</t>
  </si>
  <si>
    <t xml:space="preserve">Providing and laying Vitrified tiles in different sizes (thickness to be specified by the manufacturer), with water absorption less than 0.08% and conforming to IS: 15622, of approved make, in all
colours and shade, in skirting, riser of steps,over 12 mm thick bed of cement mortar 1:3( 1 cement:3 coarse sand), jointing with grey cement slurry @ 3.3 kg/sqm  including grouting the joints with whitw cement and matching pigments etc. complete
</t>
  </si>
  <si>
    <t>11.46.2</t>
  </si>
  <si>
    <t xml:space="preserve">  Size of Tile 600x600 mm</t>
  </si>
  <si>
    <t>Providing and laying ceramic glazed floor tiles of size 300x300 mm( thickness to be specified by the manufacturer )of 1st quality conforming to IS:15622 of approved  make in  colours, shades, except  , ivory, grey, fume red brown, laid on  20 mm thick Cement Mortar 1:4 (1 Cement:4 Coarse sand )  jointing with grey cement slurry @ 3.3kg/sqm including pointing the joints with white cement  and  matching  pigment etc. complete.</t>
  </si>
  <si>
    <t xml:space="preserve">Providing wood work in frames of doors, windows, clerestory windows and other frames, wrought framed and fixed in position with hold fast lugs or with dash fasteners of required dia &amp; length ( hold fast lugs or
dash fastener shall be paid for separately). </t>
  </si>
  <si>
    <t>9.1.2</t>
  </si>
  <si>
    <t xml:space="preserve">sal wood </t>
  </si>
  <si>
    <t>Providing and fixing factory made shutters of Pre-laminated particle board flat pressed three layer or graded wood particle board with one side decorative finish and other side balancing lamination conforming to IS: 12823 Grade l Type ll, of approved design, and edges sealed with water resistant paint and lipped with aluminium 'U' type edge beading all- round the shutter, including fixing with angle cleat, grip strip, cadmium
plated steel screws, including fixing of aluminium hinges 100x63x4 mm etc. complete as per architectural drawing and direction of Engineer-in-Charge (Cost of 'U' beading and hinges will be paid for separately).</t>
  </si>
  <si>
    <t>9.131.1</t>
  </si>
  <si>
    <t>25 mm thick</t>
  </si>
  <si>
    <t>Providing and fixing aluminum U beading of required size to             Pre-laminated/flush  door shutter, including fixing etc. complete as per direction of Engineer-in-charge (@ 1 Kg Per Meter )</t>
  </si>
  <si>
    <t>kg</t>
  </si>
  <si>
    <t>9.147C</t>
  </si>
  <si>
    <r>
      <rPr>
        <b/>
        <sz val="11"/>
        <rFont val="Arial"/>
        <family val="2"/>
      </rPr>
      <t>Providing and fixing factory made uPVC</t>
    </r>
    <r>
      <rPr>
        <sz val="11"/>
        <rFont val="Arial"/>
        <family val="2"/>
      </rPr>
      <t xml:space="preserve"> white colour casement/ Casement cum fixed glazed door comprising of uPVC multi-chambered frame, sash and mullion
(where ever required) extruded profiles duly reinforced with 1.60 ± 0.2 mm thick  galvanized mild steel section made from roll forming process of required length(shape &amp; size according to uPVC profile), uPVC extruded glazing beads of appropriate dimension, EPDM gasket, zinc alloy (white powder coated) 3D hinges and one handle on each side of panels along with zinc plated mild steel multi point  locking having transmission gear, cylinder with keeps and one side key, G.I
fasteners 100 x 8 mm size for fixing frame to finished wall and necessary stainless steel screws, etc.</t>
    </r>
  </si>
  <si>
    <t>9.147C.2</t>
  </si>
  <si>
    <r>
      <rPr>
        <b/>
        <sz val="11"/>
        <rFont val="Arial"/>
        <family val="2"/>
      </rPr>
      <t>Casement door with top hung ventilator</t>
    </r>
    <r>
      <rPr>
        <sz val="11"/>
        <rFont val="Arial"/>
        <family val="2"/>
      </rPr>
      <t xml:space="preserve"> with 3D and S.S. friction hinges (400 x 19 x 1.9 mm) made of (big series) frame 67 x 64 mm, sash 67 x 110 mm &amp;
mullion 67 x 80 mm all having wall thickness of 2.3 ±. 0.2 mm and single glazing bead / double glazing bead of appropriate dimension.(Area of door upto 2.50 sqm)</t>
    </r>
  </si>
  <si>
    <t>9.147C.1</t>
  </si>
  <si>
    <r>
      <rPr>
        <b/>
        <sz val="11"/>
        <rFont val="Arial"/>
        <family val="2"/>
      </rPr>
      <t>Casement door with 3D hinges made of (big series)</t>
    </r>
    <r>
      <rPr>
        <sz val="11"/>
        <rFont val="Arial"/>
        <family val="2"/>
      </rPr>
      <t xml:space="preserve"> frame 67 x 64 mm &amp; sash 67 x 110 mm both having wall thickness of 2.3 ± 0.2 mm and single glazing bead /   double glazing bead of appropriate dimension.(Area of         door  upto  2.00 sqm)</t>
    </r>
  </si>
  <si>
    <t>9.147B</t>
  </si>
  <si>
    <t xml:space="preserve">Providing and fixing factory made uPVC white colour fixed glazed windows/ventilators comprising of uPVC multi-chambered frame and mullion (where ever required)
extruded profiles duly reinforced with 1.60 ± 0.2 mm thick galvanized mild steel section made from roll forming process of required length (shape &amp; size according
to uPVC profile), uPVC extruded glazing beads of appropriate dimension, EPDM gasket, G.I fasteners              100 x 8 mm size for fixing frame to finished wall, plastic packers, plastic caps and necessary stainless steel screws etc. Profile of frame shall be mitred cut and fusion welded at all corners, mullion (if required) shall be also fusion welded  including drilling of holes for fixing </t>
  </si>
  <si>
    <t xml:space="preserve">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separately). Note: For uPVC frame, sash and mullion extruded profiles minus 5% tolerance in dimension i.e. in depth &amp; width of profile shall be acceptable. Variation in profile dimension in higher side shall be accepted but no extra payment on this account shall be made.</t>
  </si>
  <si>
    <t>9.147B.1</t>
  </si>
  <si>
    <r>
      <t xml:space="preserve">Fixed window / </t>
    </r>
    <r>
      <rPr>
        <b/>
        <sz val="11"/>
        <rFont val="Arial"/>
        <family val="2"/>
      </rPr>
      <t>ventilator</t>
    </r>
    <r>
      <rPr>
        <sz val="11"/>
        <rFont val="Arial"/>
        <family val="2"/>
      </rPr>
      <t xml:space="preserve"> made of (small series) frame 47 x 50 mm &amp; mullion 47 x 68 mm both having wall thickness of 1.9 ± 0.2 mm and single glazing bead
of appropriate dimension. (Area upto 0.75 sqm.)</t>
    </r>
  </si>
  <si>
    <t>9.147A.6</t>
  </si>
  <si>
    <t>Casement cum fixed panel window having both end single casement panel, middle fixed panels and at top completely fixed ventilator with S.S friction hinges (350 x 19 x 1.9) made of (big series) frame 67 x 60 mm , sash 67 x 80 mm &amp; mullion 67 x 80 mm all having wall thickness of 2.3 ± 0.2 mm and single glazing bead/double glazing bead of appropriate dimension. (Area of window above
3.00 sqm upto 5.00 sqm)</t>
  </si>
  <si>
    <t>9.147A.3</t>
  </si>
  <si>
    <t>Casement window double panels with top fixed with S.S. friction hinges (350 x 19 x 1.9 mm) made of (small series) frame 47 x 50 mm, sash 47 x 68 mm &amp; mullion 47
x 68 mm all having wall thickness of 1.9 ± 0.2 mm and single glazing bead of appropriate dimension. ( Area of window upto 2.50 sqm).</t>
  </si>
  <si>
    <t>Providing and fixing casement handle made of zinc alloyed (white powder coated) for uPVC casement window with necessary screws etc. complete</t>
  </si>
  <si>
    <t>no</t>
  </si>
  <si>
    <t>9.7.7.2</t>
  </si>
  <si>
    <t xml:space="preserve"> Providing and Fixing  Float glass panes
5.0 mm thick glass panes (weight not less
than 12.50 kg/sqm). sqm </t>
  </si>
  <si>
    <t>sqm</t>
  </si>
  <si>
    <t>Providing and fixing aluminium sliding door bolts, ISI marked anodised (anodiccoating not less than grade AC 10 as per IS : 1868), transparent or dyed torequired colour or shade, with nuts and screws etc. complete :</t>
  </si>
  <si>
    <t>9.96.2</t>
  </si>
  <si>
    <t>250x16mm</t>
  </si>
  <si>
    <t>each</t>
  </si>
  <si>
    <t>Providing and fixing aluminium tower bolts, ISI marked, anodised (anodiccoating not less than grade AC 10 as per IS : 1868 ) transparent or dyed to required colour or shade, with necessary screws etc. complete :</t>
  </si>
  <si>
    <t>250x10mm</t>
  </si>
  <si>
    <t>9.100.2</t>
  </si>
  <si>
    <t>100 mm</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</si>
  <si>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 for payment purpose only weight of stainless steel members shall be considered excluding fixing accessories such as nuts, bolts, fasteners etc.)..</t>
  </si>
  <si>
    <t xml:space="preserve">k.g. </t>
  </si>
  <si>
    <t>Providing and applying plaster of paris putty of 2 mm thickness over plastered surface to prepare the surface even and smooth complete.</t>
  </si>
  <si>
    <t>Wall painting with Premium  acrylic amulsion paint of interior grade, having VOC ( Volatile Organic Compound) content less than 50 grams/ litre of  approved brand and manufacture including applying additional coats wherever required to achieve   even shade and colour</t>
  </si>
  <si>
    <t>13.47.1</t>
  </si>
  <si>
    <t>13.61.1</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</si>
  <si>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</si>
  <si>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Applying   a slurry coat of neat cement using 2.75 kg/sqm of cement admixed with  water proofing compound conforming to IS:2645 and approved by engineer -in-charge  over the RCC slab including adjoining walls up to 300 mm height including  cleaning the surface before treatment.</t>
  </si>
  <si>
    <t>Laying  brick bats 25mm to 115mm size with 50% of cement mortar 1:5 (1cement: 5 coarse sand) admixed with proprietary water profing compound conforming to IS: 2645 over 20mm thick layer of cement mortar of mix 1:5 (1 cement: 5 coarse sand) admixed with prorietary water proofing compound conforming to IS: 2645 and appeoved by engineer-in-charge  to requiredslope and treating similary the adjoining walls upto 300mm height including rounding of junctions to walls and slabs.</t>
  </si>
  <si>
    <t>After twodays of proper curing applying a second coat of cement slurry using 2.75 kg / sqm of cement  admixed with proprietary water proofing compound conforming to IS: 2645.and approved by engineer-in charge.</t>
  </si>
  <si>
    <t>Finishing the surface with 20mm thick jointless cement mortar of mix 1:4 (1 cement:4 coarse sand) admixed with proprietary water proofingcompound conforming to IS: 2645 and laying approved by engineer - in charge including laying glass fibre cloth of approved quality in top layer of plaster and  finally finishing the surface with trowelwith neat cement slurry and making pattern of 300 x 300 mm square 3 mm deep.</t>
  </si>
  <si>
    <t>The whole terraceso finished shall be flooded with water for a minimum period of two weeks for curing and for final test.  All above operations to be done in order and as directed and specified by the Enigneer-in-charge.</t>
  </si>
  <si>
    <t xml:space="preserve"> The whole twrrace so finished shall be flooded with water for a minimum period of two weeks for curing and for final test . all above operations to be done in order and as directed and specified by engineer - in - charge.</t>
  </si>
  <si>
    <t>With average thickness of 120mm and minimum thickness at khurra as 65 mm</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</si>
  <si>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</si>
  <si>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PROJECT:- PROPOSED ADMINISTRATIVE BLOCK</t>
  </si>
  <si>
    <t>AT BIHAR SARIF SUB STATION</t>
  </si>
  <si>
    <t>CLINT-POWER GRID CORPORATION OF INDIA LIMITED</t>
  </si>
  <si>
    <t>RATE REFERANCE- D.S.R. (2019)/S.O.R.(2020)/MR</t>
  </si>
  <si>
    <t>ESTIMATE OF COST (P. H. E. WORKS )</t>
  </si>
  <si>
    <t>DSR21</t>
  </si>
  <si>
    <t>Quantity</t>
  </si>
  <si>
    <t>Amount</t>
  </si>
  <si>
    <t>Rs.</t>
  </si>
  <si>
    <t>C.P.V.C PIPES</t>
  </si>
  <si>
    <t>DSR           18.7</t>
  </si>
  <si>
    <t>Providing    and   fixing Chlorinated polyvinyl Chloride(CPVC) pipes,having thermal stability for hot &amp; cold water supply,including all CPVC plain &amp; brass threaded fittings,including fixing the pipe with clamp at 1.00 m spacing.This includes jointing of pipes &amp; fittings with one step CPVC solvent cement and testing of joints  complete as per direction of engineer in charge.</t>
  </si>
  <si>
    <t>(A)</t>
  </si>
  <si>
    <t>DSR           18.7.1</t>
  </si>
  <si>
    <t>15 mm dia. Nominal outer dia pipes</t>
  </si>
  <si>
    <t>(B)</t>
  </si>
  <si>
    <t>DSR           18.7.2</t>
  </si>
  <si>
    <t>20 mm dia. Nominal outer dia pipes</t>
  </si>
  <si>
    <t>(C)</t>
  </si>
  <si>
    <t>DSR           18.7.3</t>
  </si>
  <si>
    <t>25 mm dia. Nominal outer dia pipes</t>
  </si>
  <si>
    <t>(D)</t>
  </si>
  <si>
    <t>DSR           18.7.4</t>
  </si>
  <si>
    <t>32 mm dia. Nominal outer dia pipes</t>
  </si>
  <si>
    <t>(E)</t>
  </si>
  <si>
    <t>DSR           18.7.5</t>
  </si>
  <si>
    <t>40 mm dia. Nominal outer dia pipes</t>
  </si>
  <si>
    <t>DSR             18.8</t>
  </si>
  <si>
    <t>Providing    and   fixing Chlorinated polyvinyl Chloride(CPVC) pipes,having thermal stability for hot &amp; cold water supply,including all CPVC plain &amp; brass threaded fittings,i/c fixing the pipe with clamps at 1.00 m spacing.This includes jointing of pipes &amp; fittings with one step CPVC solvent cement and the cost of cutting chases and making good the same including testing of joints  complete as per direction of engineer in charge.</t>
  </si>
  <si>
    <t>Concealed work, including cutting chases and making good the walls etc.</t>
  </si>
  <si>
    <t>DSR     18.8.1</t>
  </si>
  <si>
    <t>DSR     18.8.2</t>
  </si>
  <si>
    <t>DSR     18.8.3</t>
  </si>
  <si>
    <t>DSR            18.9</t>
  </si>
  <si>
    <t>Providing    and   fixing Chlorinated polyvinyl Chloride(CPVC) pipes,having thermal stability for hot &amp; cold water supply,including all CPVC plain &amp; brass threaded fittings, This includes jointing of pipes &amp; fittings with one step CPVC solvent cement trenching,refilling and testing of joints  complete as per direction of engineer in charge.</t>
  </si>
  <si>
    <t>DSR     18.9.4</t>
  </si>
  <si>
    <t>DSR     18.13</t>
  </si>
  <si>
    <t>Making connection of G.I. distribution branch  with G.I.  Main of following sizes by providing and fixing tee, including cutting and  threading the pipe etc. complete.</t>
  </si>
  <si>
    <t>DSR     18.13.1</t>
  </si>
  <si>
    <t>25 to 40 mm  Nominal bore</t>
  </si>
  <si>
    <t>DSR     18.16</t>
  </si>
  <si>
    <t>Providing and fixing brass stop cock of approved quality.</t>
  </si>
  <si>
    <t>DSR     18.16.1</t>
  </si>
  <si>
    <t>15 mm  Nominal bore</t>
  </si>
  <si>
    <t>SOR     18.17</t>
  </si>
  <si>
    <t>Providing and fixing brass gate valve  with C.I. wheel of approved quality.</t>
  </si>
  <si>
    <t>DSR     18.17.1A</t>
  </si>
  <si>
    <t>20 mm  Nominal bore</t>
  </si>
  <si>
    <t>Each.</t>
  </si>
  <si>
    <t>DSR     18.17.1</t>
  </si>
  <si>
    <t>25 mm  Nominal bore</t>
  </si>
  <si>
    <t>DSR     18.17.3</t>
  </si>
  <si>
    <t>40 mm  Nominal bore</t>
  </si>
  <si>
    <t>DSR     18.19</t>
  </si>
  <si>
    <t xml:space="preserve">Providing and fixing  metal non-return valve of approved quality. </t>
  </si>
  <si>
    <t>DSR     18.19.2</t>
  </si>
  <si>
    <t>32 mm nominal bore</t>
  </si>
  <si>
    <t>DSR     18.19.2.1</t>
  </si>
  <si>
    <t>Horizontal</t>
  </si>
  <si>
    <t>DSR     18.19.2.2</t>
  </si>
  <si>
    <t>Vertical</t>
  </si>
  <si>
    <t>DSR     18.46</t>
  </si>
  <si>
    <t>Providing and fixing G.I. union in G.I.pipe including cutting and threading the pipe and making long screws etc.complete</t>
  </si>
  <si>
    <t>DSR     18.46.1</t>
  </si>
  <si>
    <t>15 mm dia. Nominal bore</t>
  </si>
  <si>
    <t>DSR     18.46.2</t>
  </si>
  <si>
    <t>20 mm dia. Nominal bore</t>
  </si>
  <si>
    <t>DSR     18.46.3</t>
  </si>
  <si>
    <t>25mm dia. Nominal bore</t>
  </si>
  <si>
    <t>DSR     18.46.4</t>
  </si>
  <si>
    <t>32mm dia. Nominal bore</t>
  </si>
  <si>
    <t>DSR     18.46.5</t>
  </si>
  <si>
    <t>40mm dia. Nominal bore</t>
  </si>
  <si>
    <t>DSR     18.48</t>
  </si>
  <si>
    <t xml:space="preserve">Providing and placing on terrace(at all floor  levels)polythethylene water storage tank ,ISI-12701 marked  with cover and suitable locking arrangement and making necessary holes for inlet, outlet and overflow pipes but without fittings and the base support for tank </t>
  </si>
  <si>
    <t xml:space="preserve"> litre</t>
  </si>
  <si>
    <t>C.P. BRASS FITTINGS</t>
  </si>
  <si>
    <t>DSR     18.49</t>
  </si>
  <si>
    <t>Providing and fixing C.P brass bib cock of approved quality confirming to IS:8931</t>
  </si>
  <si>
    <t>DSR     18.49.1</t>
  </si>
  <si>
    <t>DSR       18.53</t>
  </si>
  <si>
    <t>Providing and fixing C.P. brass angle valve for basin mixer and geyser pointsof approved quality confirming to8931</t>
  </si>
  <si>
    <t>DSR 18.53.1</t>
  </si>
  <si>
    <t>15 mm Nominal bore</t>
  </si>
  <si>
    <t>DSR    18.58</t>
  </si>
  <si>
    <t xml:space="preserve">Providing and fixing P.T.M.T. grating of approved quality &amp; colour </t>
  </si>
  <si>
    <t>DSR     18.58.1</t>
  </si>
  <si>
    <t>circular type</t>
  </si>
  <si>
    <t>DSR     18.58.1.1</t>
  </si>
  <si>
    <t>100 mm nominal dia,</t>
  </si>
  <si>
    <t>DSR     17.1</t>
  </si>
  <si>
    <t>Providing    and   fixing  water closet squatting pan(indian type WC pan)with 100mm sand cast iron P or S trap, 10 litre low fixture complete ,   including ctting and making good the walls and level white PVC flushing cistern,including flush pipe with manuall controlled device(handle leer) cofirming to IS 7231, with all fittings and floors wherever required</t>
  </si>
  <si>
    <t>DSR     17.1.1</t>
  </si>
  <si>
    <t xml:space="preserve">white vitreous china Orissa pattern WC pan of size 580X440mm with integral type foot rests </t>
  </si>
  <si>
    <t xml:space="preserve">Each </t>
  </si>
  <si>
    <t>DSR     17.2</t>
  </si>
  <si>
    <t>Providing    and   fixing  white vitreous china pedestal type-water closet (European type WC pan) with seat &amp; lid, 10 litre low level white PVC flushing  cisternincluding flush pipe,with manually controlled device(handle leaver) confirming to IS:7231   with all fittings and fixture complete  , including cutting and  making  good  the wall and floors wherever required</t>
  </si>
  <si>
    <t>DSR     17.2.1</t>
  </si>
  <si>
    <t xml:space="preserve">WC pan with ISI marked white solid plastic seat and lid </t>
  </si>
  <si>
    <t>DSR     17.4</t>
  </si>
  <si>
    <t xml:space="preserve">Providing and fixing .white vitreous china flat back or wall corner type lipped front urinal basin of size  450 x 260 x 350mm  and 340 x 410 x 265 mm sizes respectively with  automatic flushing cistern with standard  flush pipe and CP brass spreaders with brass unions and  GI clamps complete    including  painting of fittings and brackets, cutting  and making  good the walls and floors wherever required. </t>
  </si>
  <si>
    <t>DSR     17.4.4</t>
  </si>
  <si>
    <t>Range of four urinal basin with 10 litres white P.V.C. automatic flushing cistern.</t>
  </si>
  <si>
    <t>DSR     17.7</t>
  </si>
  <si>
    <t xml:space="preserve">Provding and fixing  wash basin  with C.I. brackets, 15 mm C.P. brass pillar taps, , 32 mm C.P. brass waste  of standard pattern, including paintings of fittings and brackets, cutting and making good the .wall wherever required. </t>
  </si>
  <si>
    <t>DSR     17.7.4</t>
  </si>
  <si>
    <t>White vitreous china flat back wash basin  size 550X400mm with a single15mm CP brass pillar tap</t>
  </si>
  <si>
    <t>DSR     17.10</t>
  </si>
  <si>
    <t>Provding and fixing  Stainless Steel A ISI 304 (18/8) Kitchen sink as per I.S. 13983 with C.I. brackets and stainless steel plug 40mm inculding painting of fitting and brackets, cutting and making good the walls wherever required.</t>
  </si>
  <si>
    <t>DSR     17.10.1</t>
  </si>
  <si>
    <t>Kitchen sink with drain board.</t>
  </si>
  <si>
    <t>DSR     17.10.1.1</t>
  </si>
  <si>
    <t>510X1040mm bowl depth 250mm</t>
  </si>
  <si>
    <t>DSR     17.28</t>
  </si>
  <si>
    <t>Provding and fixing  PVC waste pipe for sink or wash basin including PVC waste fittings complete</t>
  </si>
  <si>
    <t>DSR     17.28.2</t>
  </si>
  <si>
    <t>Flexiable pipe</t>
  </si>
  <si>
    <t>DSR     17.28.2.2</t>
  </si>
  <si>
    <t>40 mm dia</t>
  </si>
  <si>
    <t>DSR     17.31</t>
  </si>
  <si>
    <t>Provding  and  fixing   600X450mm bevelled edge mirror of superior glass (of approved quality) complete with 6mm thick hard board ground fixed to wooden cleats with CP brass screws &amp; washers complete.</t>
  </si>
  <si>
    <t>DSR     17.33</t>
  </si>
  <si>
    <t>Provding and fixing  600X120X5 mm glass shelf with edges rounded off supported on anodised aluminium angle frame  with CP brass brackets and guard rail complete fixed with 40 mm long screws ,rawl plug etc, complete.</t>
  </si>
  <si>
    <t>DSR     17.34</t>
  </si>
  <si>
    <t>Provding and fixing  toilet paper holder</t>
  </si>
  <si>
    <t>DSR     17.34.1</t>
  </si>
  <si>
    <t>C.P. brass</t>
  </si>
  <si>
    <t>DSR     17.70</t>
  </si>
  <si>
    <t>Provding and fixing  PTMT  bottle traps  for wash basin &amp; sink</t>
  </si>
  <si>
    <t>DSR     17.70.2</t>
  </si>
  <si>
    <t>Bottle trap 38 mm single piece moulded with height of 270mm , effective length of tail pipe 260mm from the centre of waste coupling 77mm breadth with 25mm minimum water seal ,weighing not less than 263 gms.</t>
  </si>
  <si>
    <t>DSR     17.71</t>
  </si>
  <si>
    <t>Provding and fixing  PTMT  liquid soap container 109 mm wide,125mm high and 112mm distance from wall of standard shape with bracket of same materials with snap fittings of approved quality and colour, weighing not less than 105 gms.</t>
  </si>
  <si>
    <t>DSR     17.73</t>
  </si>
  <si>
    <t>Provding and fixing PTMT towel rail complete with brackets fixed to wooden cleats with CP brass screws with concealed fittings arrangement of approved quality and colour.</t>
  </si>
  <si>
    <t>DSR     17.73.2</t>
  </si>
  <si>
    <t>600 mm long towel rail with total length of 645mm width78mm and effective height of 88mm,weighing not less than 190 gms.</t>
  </si>
  <si>
    <t>RAIN WATER  PIPE &amp; BALCONY DRAINAGE</t>
  </si>
  <si>
    <t>DSR     12.41</t>
  </si>
  <si>
    <t xml:space="preserve">Providing and fixing on wall face unplasticised-Rigid PVC  rain water pipes conforming to IS:13592 Type-A including jointing with seal ring conforming to IS:5382 leaving 10mm gap for thermal expansion  </t>
  </si>
  <si>
    <t>DSR     12.41.2</t>
  </si>
  <si>
    <t>110mm diameter</t>
  </si>
  <si>
    <t>DSR     12.42</t>
  </si>
  <si>
    <t>Providing and fixing on wall face unplasticised -PVC  moulded fittings/ accessories for unplasticised Rigid PVC rainwater pipes  conforming to IS: 13592 Type-A including jointing with seal ring conforming to IS:5382 leaving 10mm gap for thermal expansion.</t>
  </si>
  <si>
    <t>DSR     12.42.1</t>
  </si>
  <si>
    <t>Coupler</t>
  </si>
  <si>
    <t>DSR     12.42.1.2</t>
  </si>
  <si>
    <t>DSR     12.42.5</t>
  </si>
  <si>
    <r>
      <t>Bend 87.5</t>
    </r>
    <r>
      <rPr>
        <vertAlign val="superscript"/>
        <sz val="12"/>
        <rFont val="Times New Roman"/>
        <family val="1"/>
      </rPr>
      <t>0</t>
    </r>
  </si>
  <si>
    <t>DSR     12.42.5.2</t>
  </si>
  <si>
    <t>DSR     12.42.6</t>
  </si>
  <si>
    <t>DSR     12.42.6.2</t>
  </si>
  <si>
    <t>DSR     12.43</t>
  </si>
  <si>
    <t>Providing and fixing unplasticised -PVC pipe clips of approved design to unplasticised-PVC rain water pipes by means of 50x50x50mm hard wood plugs, screwed with M.S screws of required length including cutting brick work and fixing in cement mortar 1:4( 1 cement: 4 coarse sand) and making good the wall etc. complete.</t>
  </si>
  <si>
    <t>DSR     12.43.2</t>
  </si>
  <si>
    <t>DSR     12.44</t>
  </si>
  <si>
    <t>Providing and fixing to the inlet mouth of rain water pipe cast iron grating 15 cm diameter and weighing not less than 440 grams.</t>
  </si>
  <si>
    <t>DRAINAGE</t>
  </si>
  <si>
    <t>DSR     2.10</t>
  </si>
  <si>
    <t>Excavating trenches of required width for pipes, cables etc including excavation for sockets and dressing of sides, ramming of bottoms depth upto 1.5m ,including getting out the excavated soil , and then returning the soil as required,in the layers not exceeding 20 cm in depth including consolidating each deposited layers by ramming watering and desposing of surplus excavated soil as dirceted within a lead of 50m</t>
  </si>
  <si>
    <t>DSR    2.10.1.2</t>
  </si>
  <si>
    <t>pipes cables etc exceeding 80mm dia but not exceeding 300 mm dia</t>
  </si>
  <si>
    <t>Metr.</t>
  </si>
  <si>
    <t>DSR     19.6</t>
  </si>
  <si>
    <t>Providing and laying non -pressure NP2 class(light duty) R.C.C. pipes with collars jointed with stiff mixture of cement mortar in the proportion of 1:2 including testing of joints etc. complete</t>
  </si>
  <si>
    <t>DSR     19.6.2</t>
  </si>
  <si>
    <t>150 mm dia R.C.C. pipe</t>
  </si>
  <si>
    <t>DSR     19.7</t>
  </si>
  <si>
    <t xml:space="preserve">Constructing brick masonary manhole in cement  mortar 1:4 (1 cement, 4 coarse sand.) with R.C.C. top slab with1:1.5:3 mix(1 cement, 1.5 coarse sand, 3 graded stone aggregate 20 mm nominal size) foundation concrete 1:4:8 mix (1cement, 4 coarse sand, 8 graded stone aggregate 40 mm nominal size.) inside plastering 12 mm thick with cement mortar 1:3 (1 cement, 3 coarse sand.) finished with floating coat of neat cement and making channels in cement concrete 1:2:4. finished with floating coat of neat cement complete as per standard design. </t>
  </si>
  <si>
    <t>DSR     19.7.1</t>
  </si>
  <si>
    <t>Inside size 90x80cm and 45 cm deep including C.I. cover with frame ( light duty) 455x610 mm internal diamension tatal weight of cover and fram to be not less than 38 kg (weight of cover23 kg and weight of frame 15 kg )</t>
  </si>
  <si>
    <t>DSR     19.7.1.1</t>
  </si>
  <si>
    <t>With cmmon burnt clay F.P.S. (non modular)bricks with class designation 7.5</t>
  </si>
  <si>
    <t>DSR     19.32</t>
  </si>
  <si>
    <t>Making soak pit 2.5 m diameter 3.0 meter deep with 45x45 cm dry brick honey comb shaft with brick  and S.W. drain pipe 100 mm diameter, 1.8 m long complete as per standard design.</t>
  </si>
  <si>
    <t>DSR 19.32.1</t>
  </si>
  <si>
    <t>SEPTIC TANK</t>
  </si>
  <si>
    <t>Liquid Dimension 3600X1500X1500 cu-m</t>
  </si>
  <si>
    <t>DSR            2.8</t>
  </si>
  <si>
    <t>Earthwork in excavation by mechanical means (Hydraulic excavtor)/ manual means in foundation trenches or drains (not exceeding 1.5 m in width or 10 sq m on plan ) including dressing of sides and ramming of bottoms,lift upto 1.5m,including getting out the excavated soil and disposal of surplus excavated as directed within a lead of 50m</t>
  </si>
  <si>
    <t>DSR            2.8.1</t>
  </si>
  <si>
    <t>All kind of soil</t>
  </si>
  <si>
    <t>Supplying and filling in plinth with  sand and under floors including watering,ramming consolidating and dressing complete</t>
  </si>
  <si>
    <t>DSR          4.1</t>
  </si>
  <si>
    <t>Providing and laying in position  cement concrete of specified grade excluding the cost of centring and shuttering  -All work upto plinth level</t>
  </si>
  <si>
    <t>DSR    4.1.3</t>
  </si>
  <si>
    <t>1:2:4(1cement:2 corse sand:4 graded stone aggregate 20mm nominal size</t>
  </si>
  <si>
    <t>DSR       6.1</t>
  </si>
  <si>
    <t>Brick work with common burnt clay FPS bricks of class designation  7.5 in foundations and plinth in</t>
  </si>
  <si>
    <t>DSR       6.1.2</t>
  </si>
  <si>
    <t>Cement morter 1:6(1 cement : 6 corse sand)</t>
  </si>
  <si>
    <t>DSR      13.7</t>
  </si>
  <si>
    <t>12 mm cement plaster finished with a floting coat of neat cement of mix</t>
  </si>
  <si>
    <t>DSR      13.7.2</t>
  </si>
  <si>
    <t xml:space="preserve"> 1:4(1 cement : 4 fine sand)</t>
  </si>
  <si>
    <t>Providing designation 100 A one brick flat soling joints filled with local sand including cost of watering, taxes, royalty all complete as per building specification and direction of E/l,</t>
  </si>
  <si>
    <t>DSR          5.3.</t>
  </si>
  <si>
    <t>Reinforced cement concrete work in beams,suspended floors roofs,having slope upto 15, landing,balconies, shelves,chajjas,lintal,bends,plain window sills stair case,and spiral staircases up to floor five level excluding the cost of centering,shuttering,finishing and reinforcement with 1:1.5:3</t>
  </si>
  <si>
    <t>DSR      5.9</t>
  </si>
  <si>
    <t>Centring and shuttering including strutting propping etc. and removal of form for</t>
  </si>
  <si>
    <t>DSR        5.9.3</t>
  </si>
  <si>
    <t>Suspended floors ,roofs,landings,balconies and access platform</t>
  </si>
  <si>
    <t>DSR    5.9.5</t>
  </si>
  <si>
    <t>Lintels,beams,   plinth beams, griders, bressumers and cantilivers</t>
  </si>
  <si>
    <t>DSR     5.9.6</t>
  </si>
  <si>
    <t>Columns,pillars,piers,abutments,posts and struts</t>
  </si>
  <si>
    <t>DSR     5.22</t>
  </si>
  <si>
    <t>Steel reinforcement for R.C.C. work including straightening, cutting, bending, placing in position and binding all complete upto plinth level</t>
  </si>
  <si>
    <t>DSR     5.22.6</t>
  </si>
  <si>
    <t>Thermo-Mechanically Treated bars of grade Fe-500D or more</t>
  </si>
  <si>
    <t>DSR      19.18</t>
  </si>
  <si>
    <t>DSR      19.18.2</t>
  </si>
  <si>
    <t>DSR      19.15</t>
  </si>
  <si>
    <t>Providing M.S foot rests including fixing in septic tank with 20 x 20 x 10 cm cement concrete blocks 1:3:6 ( 1 cement: 3 coarse sand: 6 graded stone aggregate 20mm nominal size) as per standard design:</t>
  </si>
  <si>
    <t>DSR      19.15.1</t>
  </si>
  <si>
    <t>With 20 x 20 mm square bar</t>
  </si>
  <si>
    <t>NON SCHEDULED ITEMS(MARKET RATE)</t>
  </si>
  <si>
    <t>P.V.C. PIPE</t>
  </si>
  <si>
    <t>10% Escalation considered on market rates</t>
  </si>
  <si>
    <t>ANALYSIS</t>
  </si>
  <si>
    <t xml:space="preserve">Provding and fixing soil,waste and vent pipes </t>
  </si>
  <si>
    <t>ANALYSIS   1(a)</t>
  </si>
  <si>
    <t>110 mm dia</t>
  </si>
  <si>
    <t>P.V.C. FITTINGS</t>
  </si>
  <si>
    <t xml:space="preserve">ANALYSIS   </t>
  </si>
  <si>
    <t>(iv)</t>
  </si>
  <si>
    <t>VENT COWEL</t>
  </si>
  <si>
    <t>(v)</t>
  </si>
  <si>
    <t>PIPE CLIP</t>
  </si>
  <si>
    <t>(vi)</t>
  </si>
  <si>
    <t>FLOOR TRAP</t>
  </si>
  <si>
    <t>110X110 mm dia</t>
  </si>
  <si>
    <t>(vii)</t>
  </si>
  <si>
    <t>DOUBLE DOOR TEE</t>
  </si>
  <si>
    <t>SAY</t>
  </si>
  <si>
    <t xml:space="preserve">PROJECT : ADMINISTRATIVE BLOCK AT BIHAR SARIF SUBSTATION , POWER GRID CORPORATION LTD. </t>
  </si>
  <si>
    <t>NAME OF WORK  : BOQ  &amp;  ESTIMATE  FOR  ELECTRICAL &amp; TELEPHONE WIRING</t>
  </si>
  <si>
    <t xml:space="preserve">Sl. No </t>
  </si>
  <si>
    <t xml:space="preserve">                      Item of work </t>
  </si>
  <si>
    <t xml:space="preserve">Unit </t>
  </si>
  <si>
    <t xml:space="preserve">Quantity </t>
  </si>
  <si>
    <t xml:space="preserve">Rate (Rs) </t>
  </si>
  <si>
    <t>Remarks</t>
  </si>
  <si>
    <t xml:space="preserve"> WIRING</t>
  </si>
  <si>
    <t xml:space="preserve">Wiring for Light plug &amp; circuit wiring   with 2x2.5 sq.mm  FRLS PVC insulated copper conductor single core cable in recessed PVC conduit along with 1 No.2.5 sq mm  FRLS PVC insulated copper conductor single core cable for loop  earthing as required  </t>
  </si>
  <si>
    <t xml:space="preserve">Meter </t>
  </si>
  <si>
    <t>1.14.2</t>
  </si>
  <si>
    <t xml:space="preserve">Wiring for power plug with 2x4 sq.mm FRLS PVC insulated copper conductor single core cable in surface / recessed medium class PVC conduit along with 1 No.4 sq mm FRLS PVC insulated copper conductor single core cable for loop earthing as required  </t>
  </si>
  <si>
    <t>Meter</t>
  </si>
  <si>
    <t xml:space="preserve">Wiring for submain with 4x6 sq.mm +2X6 sq mm earth wire FRLS  PVC insulated copper conductor single core cable in surface / recessed medium class  PVC conduit etc. as required.(Main to L.DB) </t>
  </si>
  <si>
    <t>1.14.9</t>
  </si>
  <si>
    <t>Wiring for submain with 4x10 sq.mm +2X6 sq mm earth wire FRLS  PVC insulated copper conductor single core cable in surface / recessed medium class  PVC conduit etc. as required.(Main to P.DB)</t>
  </si>
  <si>
    <t>1.14.10</t>
  </si>
  <si>
    <t>Supplying and fixing metal box of  following size (nominal size)    in surface/ recess with suitable size of phenolic laminated sheet cover in the front including painting etc. as required.</t>
  </si>
  <si>
    <t>(a)100mmX100mmX60mm deep</t>
  </si>
  <si>
    <t>1.22.2</t>
  </si>
  <si>
    <t>(b)200mmX125mmX60mm deep</t>
  </si>
  <si>
    <t>1.22.6</t>
  </si>
  <si>
    <t xml:space="preserve">Supplying &amp; fixing of following size  medium class PVC conduit along with accessories in surface/ recess including cutting of wall and making good the same in case of recessed conduit as required. </t>
  </si>
  <si>
    <t>(a) 20 mm dia</t>
  </si>
  <si>
    <t>1.21.1</t>
  </si>
  <si>
    <t>(b) 25 mm dia</t>
  </si>
  <si>
    <t>1.21.2</t>
  </si>
  <si>
    <t>Supplying and fixing metal   following size / modules, GI box along with modular base &amp; cover plate for modular switches/ socket/TV / Telephone outlet    in surface/ recess  etc. as required.</t>
  </si>
  <si>
    <t>(a)75mmX75mmX50mm</t>
  </si>
  <si>
    <t>1.27.1</t>
  </si>
  <si>
    <t xml:space="preserve"> Wiring for light point/ fan point/ exhaust fan point / call bell point  with 1.5 Sq.mm  FRLS PVC insulated copper conductor  single core cable in surface / recessed  medium class PVC conduit with modular switch, modular plate, suitable GI box and earthing the point with  1.5 sq mm FRLS PVC insulated copper conductor single core cable  etc as required.  - Group C</t>
  </si>
  <si>
    <t xml:space="preserve">Point </t>
  </si>
  <si>
    <t>1.10.3</t>
  </si>
  <si>
    <t xml:space="preserve">Supplying and fixing suitable size GI  box with modular plate and  cover in front on  surface or in recess including providing  and fixing   3 pin 5/6 amps moduler socket outlet &amp; 6A modular  type switch connection  etc. as required. </t>
  </si>
  <si>
    <t xml:space="preserve">Supplying and fixing suitable size GI  box with modular plate and  cover in front on  surface or in recess including providing  and fixing   6 pin 5/6  &amp; 15/ 16 amps moduler socket outlet &amp; 15/16A modular  type switch connection  etc. as required. </t>
  </si>
  <si>
    <t xml:space="preserve">Supplying and drawing 2 pair 0.5 sq mm. FR  PVC insulated copper conductor  telephone cable  through existing PVC concuit/ raceway including connection, testing etc. as required.   </t>
  </si>
  <si>
    <t>1.18.2</t>
  </si>
  <si>
    <t xml:space="preserve">Supplying and fixing moduler type  2 pin telephone socket on the  existing  box  including making connection etc. as required. </t>
  </si>
  <si>
    <t>1.24.6</t>
  </si>
  <si>
    <t>Supplying Installing Testing and commissioning of 30 Pair  distribution tag box all complete as per specification and direction of E/I</t>
  </si>
  <si>
    <t>M/R</t>
  </si>
  <si>
    <t>10% escalation on market rate</t>
  </si>
  <si>
    <t>Supplying Installing Testing and commissioning of 10 Pair  distribution tag box all complete as per specification and direction of E/I</t>
  </si>
  <si>
    <t xml:space="preserve">Supplying and installation of 10 pair 0.5 sq mm.ATC unarmoured  PVC insulated copper conductor  telephone cable  through existing PVC conduit  including connection, testing etc. as required.   </t>
  </si>
  <si>
    <t xml:space="preserve">Supplying and drawing low resistance co-axial T.V cable RJ-6 grade 0.7mm solid copper conductor PE insulated shielded with fine tinned copper braid and protected with PVC sheath in the existing PVC concuit  etc. as required.   </t>
  </si>
  <si>
    <t xml:space="preserve">Supplying and fixing modular type  TV antenna socket  outlet on the  existing  box  including making connection etc. as required. </t>
  </si>
  <si>
    <t>1.24.7</t>
  </si>
  <si>
    <t xml:space="preserve">Supplying and fixing modular blanking plate on the  existing modular plate &amp; box excluding moduler plate etc. as required. </t>
  </si>
  <si>
    <t xml:space="preserve">Supplying and fixing stepped type  electronic fan regulator  on the  existing  switch box  including  connections excluding modular plate  etc. as required. </t>
  </si>
  <si>
    <t xml:space="preserve">Supplying and fixing call bell/ buzzer suitable for DC/AC single phase 230 volt  complete etc. as required. </t>
  </si>
  <si>
    <t xml:space="preserve"> D.B.s</t>
  </si>
  <si>
    <t>Supplying and fixing 3x4 way double door horizontal type three pole and Neutral sheet steel M.C.B. D.B,  415 Volts on surface/ recess, complete with tinned copper  busbar, neutral bus bar, earth bar, din bar , detachable gland plate, interconnection including painting, earthing etc. as required</t>
  </si>
  <si>
    <t>2.4.1</t>
  </si>
  <si>
    <t>Supplying and fixing 3x6 way double door horizontal type three pole and Neutral sheet steel M.C.B. D.B,  415 Volts on surface/ recess, complete with tinned copper  busbar, neutral bus bar, earth bar, din bar , detachable gland plate, interconnection including painting, earthing etc. as required</t>
  </si>
  <si>
    <t>2.4.2</t>
  </si>
  <si>
    <t xml:space="preserve">Supplying and fixing cable end box ( Loose wire box , IP 43) suitable for following three pole and Neutral sheet steel M.C.B. Distribution board, 415 volt on surface/ recess, complete with testing commissioning etc. as required </t>
  </si>
  <si>
    <t>(i) For 4 way Double door TPN MCB DB</t>
  </si>
  <si>
    <t xml:space="preserve">2.24.1 </t>
  </si>
  <si>
    <t>(ii) For 6 way Double door TPN MCB DB</t>
  </si>
  <si>
    <t>2.24.2</t>
  </si>
  <si>
    <t xml:space="preserve"> Supplying and fixing of following rating  C series MCB/ Isolator suitable for lighting and other loads of following poles in the existing MCB DB complete  witth connections ,testing and commissioning etc. as required .</t>
  </si>
  <si>
    <t>6 Amp. To 32 Amp. SP MCB 240 Volt</t>
  </si>
  <si>
    <t>32 Amp. TPN MCB 415 Volt</t>
  </si>
  <si>
    <t>2.10.5</t>
  </si>
  <si>
    <t xml:space="preserve"> Supplying and fixing of following rating four pole  415V Isolator  in the existing MCB DB &amp; MCB VTPN  DB complete  witth connections ,testing and commissioning etc. as required .</t>
  </si>
  <si>
    <t>40 Amp  FP 415 volts  Isolator</t>
  </si>
  <si>
    <t>2.13.1</t>
  </si>
  <si>
    <t>Providing and fixing MV  danger notice plate of 200mmX150mm made of mild steel at least 2mm thick, and vitreous enamelled white on both sides, and with inscription in single red colour on front side etc  as required.</t>
  </si>
  <si>
    <t xml:space="preserve"> COMPUTER NETWORK</t>
  </si>
  <si>
    <t xml:space="preserve">Supplying and drawing  of UTP 4 Pair CAT-6   LAN cable  in the  existing surface /  recessed  PVC concuit  etc. as required.   </t>
  </si>
  <si>
    <t xml:space="preserve">  1.53.1</t>
  </si>
  <si>
    <t>Supplying and fixing  following size/modules, GI box along with modular base &amp; cover plate for modular fitting   in recess  etc. as required.</t>
  </si>
  <si>
    <t>(a) 2 module (75 mm x 75 mm)</t>
  </si>
  <si>
    <t>Wiring for  computer circuit  with 2x2.5 sq.mm +1X2.5 sq mm earth wire FR  PVC insulated copper conductor single core cable insurface/ recessed medium class PVC conduit as required. (Each circuit containing 2 NO computer)</t>
  </si>
  <si>
    <t xml:space="preserve">Supplying and fixing Two RJ 45 Cat - 6E  Lan I/O with  Gang box  &amp; dual port face plate complete set of D-Link Make including making connection, soldering etc. as required. </t>
  </si>
  <si>
    <t xml:space="preserve"> Supplying fitting fixing  CAT6 U/UTP 24 Port  Patch Panel loaded with 24x Toolless RJ 45  complete etc as required .  (Make: D-Link, Ortronics, Panduit-PANNET)</t>
  </si>
  <si>
    <t>Pc</t>
  </si>
  <si>
    <t xml:space="preserve">Supplying CAT6 U/UTP RJ45 Patch Cord 1 Mtr Grey in colour . (Make:D- Link, Ortronics, Panduit-PANNET) </t>
  </si>
  <si>
    <t xml:space="preserve">Supplying CAT6 U/UTP RJ45 Patch Cord 2 Mtr PVC Grey in colour. (Make: D- Link, Ortronics, Panduit-PANNET)   </t>
  </si>
  <si>
    <r>
      <t>Supplying fitting fixing 6</t>
    </r>
    <r>
      <rPr>
        <u/>
        <sz val="11"/>
        <color indexed="8"/>
        <rFont val="Arial"/>
        <family val="2"/>
      </rPr>
      <t xml:space="preserve">U Networking Rack </t>
    </r>
    <r>
      <rPr>
        <sz val="10"/>
        <rFont val="Arial"/>
        <family val="2"/>
      </rPr>
      <t>, CRCA steel,CNC programmed punched bended , welded and powder coated  with highest quality standred including welded frame ntegrated with side walls and vented top cover with fan mounting provision  rear side of the enclosure having wall mounting provision  front Glass  Door, of D-Link make</t>
    </r>
  </si>
  <si>
    <r>
      <t>Supplying fitting fixing 9</t>
    </r>
    <r>
      <rPr>
        <u/>
        <sz val="11"/>
        <color indexed="8"/>
        <rFont val="Arial"/>
        <family val="2"/>
      </rPr>
      <t xml:space="preserve">U Networking Rack </t>
    </r>
    <r>
      <rPr>
        <sz val="10"/>
        <rFont val="Arial"/>
        <family val="2"/>
      </rPr>
      <t>, CRCA steel,CNC programmed punched bended , welded and powder coated  with highest quality standred including welded frame ntegrated with side walls and vented top cover with fan mounting provision  rear side of the enclosure having wall mounting provision  front Glass  Door, of D-Link make</t>
    </r>
  </si>
  <si>
    <t>Supply installation testing &amp; commissioning of   Unmanaged 24 port Gigabit desktop  Switch without fiber Module alongwith AC power supply:  including necessary  connection of CAT 6 UTP cable etc as required. (Make:- Dlink/cisco/Netgear)</t>
  </si>
  <si>
    <t xml:space="preserve"> Supplying installation testing &amp; commisioning of D-Link DGS 1100 series smart  Managed 24 port  Gigabite Switch including 12 Poe port without fiber Module alongwith AC power supply:  including necessary connection of CAT 6 UTP cable etc as required. (Make:-  Dlink/Cisco/Netgear)</t>
  </si>
  <si>
    <t xml:space="preserve"> EARTHING </t>
  </si>
  <si>
    <t xml:space="preserve">Earthing with G.I earth pipe 4.5 mt. long 40mm dia including accessories and providing masonary enclosure with cover plate having locking arrangement and watering pipe etc. with Charcoal/coke and salt as required.  </t>
  </si>
  <si>
    <t xml:space="preserve">Set </t>
  </si>
  <si>
    <t xml:space="preserve">Earthing with GI earth plate 600mm X600 mm X6mm thick including accessories and providing masonary enclosure with cover plate having locking arrangement and watering pipe 2.7 metre long etc. with salt and charcoal/ coke and salt as required.  </t>
  </si>
  <si>
    <t>Providing and laying earth connections from earth electode with 6 SWG dia G.I. wire in 15 mm. Dia G.I.pipe from earth electrode including connection with G.I. thimble excavation and refilling etc.  as required.</t>
  </si>
  <si>
    <t>Providing and fixing 6 SWG dia G.I. wire on surface or in recess for loop earthing etc  as required.</t>
  </si>
  <si>
    <t xml:space="preserve">  LAYING OF UNDER GROUND CABLE</t>
  </si>
  <si>
    <t>Laying of one number PVC insulated and PVC sheathed/ XLE power cable of 1.1 KV grade of following size direct in ground including excavation, sand cushionig, protective covering and refilling the trench etc. as required.</t>
  </si>
  <si>
    <t>(a) Above 95 sq. mm. and upto 185 sq.mm</t>
  </si>
  <si>
    <t>7.1.3</t>
  </si>
  <si>
    <t>Laying and fixing of one number PVC insulated and PVC sheathed aluminium conductor cable of1.1 KV grade of following size on surface etc. as required.</t>
  </si>
  <si>
    <t>(a)Above 95 sq. mm. and upto 185 sq.mm (Clamped with25/ 40x3 mm MS flat clamp)</t>
  </si>
  <si>
    <t>7.7.3</t>
  </si>
  <si>
    <t xml:space="preserve"> Excavating for cable trenches of depth upto 1.2M  in soft soil  including getting out the excavated soil and disposal of surplus excavated soil  directed within lead of 50 metres.</t>
  </si>
  <si>
    <t>civil</t>
  </si>
  <si>
    <t>Filling available excavated earth (excluding rock) in tenches, sides of foundations etc. in layers not exceeding 20 cm in depth, consolidating each deposited layer by ramming and watering, lead upto 50 metres.</t>
  </si>
  <si>
    <t>Providing and laying following size NP2 (Non pressure) RCC pipe complete with RCC collar etc. as required .</t>
  </si>
  <si>
    <t xml:space="preserve"> (a) Dia 300 mm.</t>
  </si>
  <si>
    <t>14.14.4</t>
  </si>
  <si>
    <t>Laying  of one number PVC insulated and PVC sheathed aluminium conductor cable of1.1 KV grade of following size   in the existing RCC/ HUME/METAL pipe etc. as required.</t>
  </si>
  <si>
    <t>M</t>
  </si>
  <si>
    <t>7.5.3</t>
  </si>
  <si>
    <t>Supplying and making end termination with brass compression gland and aluminium lugs for  following size of PVC insulated and PVC sheathed/XLPE aluminium conductor cable of 1.1 KV grade as reguired.</t>
  </si>
  <si>
    <t>(a) 3.5 Core185 sq mm</t>
  </si>
  <si>
    <t>9.1.27</t>
  </si>
  <si>
    <t>MAIN PANEL</t>
  </si>
  <si>
    <t xml:space="preserve">Supplying  and fixing of  wall/floor  mounted  cubicle  panel board fabricated  with  16 guage iron sheet suitable for panel mounted switch disconnector, including busbar chamber, insulator, nut-bolt  painting  etc as required. (But without busbar copper strip) </t>
  </si>
  <si>
    <t>Sft</t>
  </si>
  <si>
    <t>BSR 2018 8.10.2</t>
  </si>
  <si>
    <t xml:space="preserve"> Supplying and fixing of following rating electrical items in the existing  cubical panel board including drilling holes in cubicle panel making connections etc. as required . </t>
  </si>
  <si>
    <t xml:space="preserve"> Incomings:-</t>
  </si>
  <si>
    <t xml:space="preserve">(i) 200 Amp 35 KA FP  415 volt  MCCB. </t>
  </si>
  <si>
    <t>2.4.5</t>
  </si>
  <si>
    <t xml:space="preserve">(ii) 200 Amp, 4 pole  changeover switch . </t>
  </si>
  <si>
    <t>2.7.6</t>
  </si>
  <si>
    <t>(b) Out going</t>
  </si>
  <si>
    <t xml:space="preserve">(i) 100 Amp 16 KA FP  415 volt  MCCB. </t>
  </si>
  <si>
    <t xml:space="preserve">(ii) 100 Amp, 4 pole  changeover switch . </t>
  </si>
  <si>
    <t>2.7.3</t>
  </si>
  <si>
    <t>(iii) 32 Amp TPN MCB 415 Volt</t>
  </si>
  <si>
    <t>2.12.5</t>
  </si>
  <si>
    <t>(iv) 40 Amp TPN MCB 415 Volt</t>
  </si>
  <si>
    <t>2.12.6</t>
  </si>
  <si>
    <t>(v) 63 Amp TPN MCB 415 Volt</t>
  </si>
  <si>
    <t>2.12.7</t>
  </si>
  <si>
    <t>(vi) 6/32 Amp SPN MCB 240 Volt</t>
  </si>
  <si>
    <t>2.12.2</t>
  </si>
  <si>
    <t>(vii) Copper strip of all sizes.</t>
  </si>
  <si>
    <t>1830+Ana</t>
  </si>
  <si>
    <t xml:space="preserve">(viii) Digital  ammeter three phase </t>
  </si>
  <si>
    <t>8.10.6</t>
  </si>
  <si>
    <t>(ix)Digital Voltmeter three phase</t>
  </si>
  <si>
    <t>8.10.4</t>
  </si>
  <si>
    <t>(x)Pilot lamp for indicator</t>
  </si>
  <si>
    <t>2318+Ana</t>
  </si>
  <si>
    <t>SUPPLY &amp; INSTALLATION OF FIXTURES</t>
  </si>
  <si>
    <t xml:space="preserve">Supply and Installation of  regular / standard model  A.C. ceiling fan of 1200 mm sweep  including wiring the down rod of standard length (upto 30cm) with 1.5 sq.mm FR PVC insulated copper conductor, single core cable etc. as required. </t>
  </si>
  <si>
    <t xml:space="preserve">Supply and Installation of  300mm sweep 230  A.C. exhaust  fan in the existing opening  including  making good the damage connection testing commissioning etc. as required. </t>
  </si>
  <si>
    <t xml:space="preserve">Supplying and fixing single wall mounted 20/22watt LED type batten  fitting  complete with electronic driver and   LED  tube etc. directly on ceiling / wall including connections with 1.5 sq.mm FR PVC insulated, copper conductor single core cable and earthing the body etc. as required. </t>
  </si>
  <si>
    <t xml:space="preserve">Supplying and fixing surface mounted 10/12 watt LED type bulkhead fitting  comprising  of pressure die cast housing with acrylic diffuser (IP65) and complete with integrated electronic driver etc directly on wall/ ceiling  including connections with 1.5 sq.mm FR PVC insulated, copper conductor single core cable and earting the body  etc. as required. </t>
  </si>
  <si>
    <t xml:space="preserve">Supplying and fixing surface mounted 15/18 watt LED downlighter with integrated electronic driver  directly on ceiling including  all accessories and connection with 1.5 sq mm FR PVC  insulated copper conductor single core cable and earthing the body etc as required. </t>
  </si>
  <si>
    <t>5.11.7</t>
  </si>
  <si>
    <t>Supplying  and fixing  2 pin 5 Amp ceiling rose on the existing  junction box/ PVC box including connection  etc as required.</t>
  </si>
  <si>
    <t xml:space="preserve">Supplying and fixing  batten / angle holder  including connections with 1.5 sq.mm FR PVC insulated, copper conductor single core cable etc. as required. </t>
  </si>
  <si>
    <t>Supplying  and fixing  following types  lamp  in existing electrical fitting/ fixture  etc as required.</t>
  </si>
  <si>
    <t>(i) 10/12 watt LED lamp</t>
  </si>
  <si>
    <t xml:space="preserve">Supplying and fixing  suitable size  GI box  with moduler base &amp; cover plate in front on surface  or in recess   including providing and fixing of 3nos   3 pin 5/6 amps socket outlet and 3 nos 5/6A moduler type switch connection  etc. as required. </t>
  </si>
  <si>
    <t xml:space="preserve"> SUPPLY OF UNDER GROUND CABLE</t>
  </si>
  <si>
    <t>Supply of PVC insulated PVC sheathed aluminium conductor armoured under ground cable of graded 1.1 KV for working voltage upto 1100 volts conforming to ISI 1554  (Part-I) of 1964 with upto date amendment as detailed below.</t>
  </si>
  <si>
    <t>DSR TOTAL</t>
  </si>
  <si>
    <t>NON DSR</t>
  </si>
  <si>
    <t>BILL OF QUANTITY FOR DEMOLITION OF  EXISTING ADMINISTRATIVE BLOCK AT BIHARSHARIFS/S</t>
  </si>
  <si>
    <t xml:space="preserve">SL NO. </t>
  </si>
  <si>
    <t>QUANTITY</t>
  </si>
  <si>
    <t>RATE (Excluding GST)</t>
  </si>
  <si>
    <t>Quotation basis</t>
  </si>
  <si>
    <r>
      <rPr>
        <b/>
        <sz val="11"/>
        <color indexed="8"/>
        <rFont val="Calibri"/>
        <family val="2"/>
      </rPr>
      <t>DEMOLISH AND DEBRIS REMOVAL WORK FOR ADMINISTRATIVE BLOCK BIHARSHARIF</t>
    </r>
    <r>
      <rPr>
        <sz val="10"/>
        <rFont val="Arial"/>
        <family val="2"/>
      </rPr>
      <t xml:space="preserve">                                                                                                                                        1. Demolishing R.C.C. work manually/ by mechanical means including stacking of steel bars and disposal of unserviceable material  as per direction of Engineer - in- charge.                                                                                                                                          2. Disposal of moorum/building rubbish/ malba/ similar unserviceable, dismantled or waste material by mechanical transport including loading, transporting, unloading to </t>
    </r>
    <r>
      <rPr>
        <b/>
        <sz val="11"/>
        <color indexed="8"/>
        <rFont val="Calibri"/>
        <family val="2"/>
      </rPr>
      <t>approved municipal dumping ground/recycling zones</t>
    </r>
    <r>
      <rPr>
        <sz val="10"/>
        <rFont val="Arial"/>
        <family val="2"/>
      </rPr>
      <t xml:space="preserve"> for  for all lifts, complete as per directions of Engineer-in-charge. 
Note - item to be applicable in urban areas having directions for restricted hours for movement/ plying of load carrying motor vehicle of 3.5 cum or more.                                                                                                                                                 3. Carriage of Building Materials.                                                                                                              4.Earth work in excavation by mechanical means (Hydraulic excavator)/manual means over areas (exceeding 30 cm in depth, 1.5 m in width as well as 10 sqm on plan) including getting out and disposal of excavated earth and finally filling all the excavated earth to level the surface  as directed by Engineer-in-charge.
All kinds of soil.                                                                                                                                                      5. Demolishing brick work manually/ by mechanical means including stacking of serviceable material and disposal of unserviceable material as per direction of Engineer-in-charge.
 In cement mortar                                                                                                                                                   6. 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elevational area of the scaffolding shall be measured for payment purpose .The payment will be made once irrespective of duration of scaffolding. Note: - This item to be used for maintenance work judicially, necessary deduction for scaffolding in the existing item to be done.                                                                 7. Providing and fixing Scaffolding net of required width made of high density Polyethylene UV stabilized knitted on warp knitting machines having density 100gm/sqm and shading coefficient minimum 75% around the construction site/
for vertical extension as per requirement including fastening/tying with building/ scaffolding pipes or with any other fixtures etc. complete as per direction of Engineer-in-Charge. (One time payment shall be made for providing Scaffolding net from start of work till completion of work including shifting if any. The Scaffolding net shall be the property of the contractor on completion of the work)</t>
    </r>
  </si>
  <si>
    <t>LUMP SUM</t>
  </si>
  <si>
    <t>SINGLE STOREY (381 SQM PLINTH AREA)</t>
  </si>
  <si>
    <t>ALL GIVEN RATE IS CREDIT RATE AND ALL DISMANTLED ITEM WILL BE CONTRACTOR'S PROPERTY.</t>
  </si>
  <si>
    <t>ALL THE DEBRIS TO BE ARRANGED AS PER GOVERNMENT APPROVED PLACES. POWERGRID WILL NOT BE RESPONSIBLE FOR THIS.</t>
  </si>
  <si>
    <t xml:space="preserve">Construction of Administrative Block  on demolition of existing Administrative Building at Biharsharif S/S under Add Cap.
</t>
  </si>
  <si>
    <t xml:space="preserve">As given in sheet "DEMOLITION </t>
  </si>
  <si>
    <t>Total amount for the work "Construction of Administrative Block  on demolition of existing Administrative Building at Biharsharif S/S under Add Cap. "</t>
  </si>
  <si>
    <t>TOTAL FINAL AMOUNT</t>
  </si>
  <si>
    <t xml:space="preserve">Item no - </t>
  </si>
  <si>
    <t xml:space="preserve">Basic cost of 30 Pair  distribution telephone tag box   </t>
  </si>
  <si>
    <t>GST @18%</t>
  </si>
  <si>
    <t>Transportation  charge.  @1%</t>
  </si>
  <si>
    <t>Labour charge  @10%</t>
  </si>
  <si>
    <t>O.H. Profit @15%</t>
  </si>
  <si>
    <t>Say Rs.</t>
  </si>
  <si>
    <t xml:space="preserve">Basic cost of 10 Pair  distribution telephone tag box   </t>
  </si>
  <si>
    <t>GST.  @18%</t>
  </si>
  <si>
    <t xml:space="preserve"> Basic price of  10 Pair copper conductor (0.5 mm dia)   Telephone  cable (For 50 metre) Polycab make. 51 Mtrs</t>
  </si>
  <si>
    <t xml:space="preserve">Discount @35%                                                                           </t>
  </si>
  <si>
    <t>Per Meter Cost Rs</t>
  </si>
  <si>
    <t xml:space="preserve">Item no -                                       </t>
  </si>
  <si>
    <t>Basic cost of 24 Port managed Switch D-Link  make</t>
  </si>
  <si>
    <t>Basic cost of 24 Port Unmanaged Switch D-Link  make</t>
  </si>
  <si>
    <t xml:space="preserve">Item no -  </t>
  </si>
  <si>
    <t xml:space="preserve">Basic cost of Two RJ 45  Cat 6  Lan I/O With box &amp; gace plate D- Link Make                                                                     </t>
  </si>
  <si>
    <t xml:space="preserve">Basic cost of  CAT 6 patch cord 1 Mtr.  D- Link Make inclusive tax                                                                     </t>
  </si>
  <si>
    <t xml:space="preserve">Basic cost of  CAT 6 patch cord 2 Mtr. D-Link Make  inclusive tax                                                                   </t>
  </si>
  <si>
    <t>Basic cost of 6U Rack  D-Link  make</t>
  </si>
  <si>
    <t>Basic cost of 9U Rack  D-Link  make</t>
  </si>
  <si>
    <t>Basic cost of 24 port pach panel  D-Link  make</t>
  </si>
  <si>
    <t>DSR 22</t>
  </si>
  <si>
    <t>DJB 2022</t>
  </si>
  <si>
    <t>19.7.5</t>
  </si>
  <si>
    <t>DJB2022</t>
  </si>
  <si>
    <t>19.1.2+1.58</t>
  </si>
  <si>
    <t>20.2.1</t>
  </si>
  <si>
    <t>20.1.2</t>
  </si>
  <si>
    <t>DSR 2022/OTHERS</t>
  </si>
  <si>
    <t xml:space="preserve">B.O.Q. for the construction of Administrative Block of Power Grid at Biharsharif Sub-Station. </t>
  </si>
  <si>
    <t xml:space="preserve">  DSR'2023</t>
  </si>
  <si>
    <t>11.26.1</t>
  </si>
  <si>
    <t>DSR 21</t>
  </si>
  <si>
    <t>13.83.2</t>
  </si>
  <si>
    <t>Two coats</t>
  </si>
  <si>
    <t xml:space="preserve">TOTAL </t>
  </si>
  <si>
    <t>DSR23</t>
  </si>
  <si>
    <t>12.42.3.2</t>
  </si>
  <si>
    <t>DOOR TEE with Bend</t>
  </si>
  <si>
    <t>15% Contractors profit extra+10% installation</t>
  </si>
  <si>
    <t>GRAND TOTAL =</t>
  </si>
  <si>
    <t>`</t>
  </si>
  <si>
    <t xml:space="preserve"> TOTAL</t>
  </si>
  <si>
    <t xml:space="preserve">GST@18% </t>
  </si>
  <si>
    <t xml:space="preserve">TOTAL Excl 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</si>
</sst>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409]d\-mmm\-yyyy;@"/>
    <numFmt numFmtId="166" formatCode="_(&quot;$&quot;* #,##0.00_);_(&quot;$&quot;* \(#,##0.00\);_(&quot;$&quot;* &quot;-&quot;??_);_(@_)"/>
    <numFmt numFmtId="167" formatCode="0.000"/>
    <numFmt numFmtId="168" formatCode="0.0"/>
    <numFmt numFmtId="169" formatCode="0.000000"/>
  </numFmts>
  <fonts count="60"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sz val="12"/>
      <name val="Calibri"/>
      <family val="2"/>
      <scheme val="minor"/>
    </font>
    <font>
      <b/>
      <sz val="11"/>
      <name val="Calibri"/>
      <family val="2"/>
      <scheme val="minor"/>
    </font>
    <font>
      <b/>
      <u/>
      <sz val="12"/>
      <color rgb="FF0070C0"/>
      <name val="Times New Roman"/>
      <family val="1"/>
    </font>
    <font>
      <sz val="10"/>
      <name val="Times New Roman"/>
      <family val="1"/>
    </font>
    <font>
      <sz val="11"/>
      <color theme="1"/>
      <name val="Calibri"/>
      <family val="2"/>
      <scheme val="minor"/>
    </font>
    <font>
      <b/>
      <i/>
      <sz val="12"/>
      <color theme="1"/>
      <name val="Calibri"/>
      <family val="2"/>
      <scheme val="minor"/>
    </font>
    <font>
      <sz val="11"/>
      <color theme="1"/>
      <name val="Calibri"/>
      <family val="2"/>
      <scheme val="minor"/>
    </font>
    <font>
      <b/>
      <sz val="11"/>
      <name val="Times New Roman"/>
      <family val="1"/>
    </font>
    <font>
      <sz val="10"/>
      <name val="Arial"/>
      <family val="2"/>
    </font>
    <font>
      <u/>
      <sz val="10"/>
      <color indexed="12"/>
      <name val="Arial"/>
      <family val="2"/>
    </font>
    <font>
      <b/>
      <sz val="10"/>
      <name val="Times New Roman"/>
      <family val="1"/>
    </font>
    <font>
      <b/>
      <sz val="10"/>
      <name val="Arial"/>
      <family val="2"/>
    </font>
    <font>
      <b/>
      <sz val="11"/>
      <color theme="1"/>
      <name val="Calibri"/>
      <family val="2"/>
      <scheme val="minor"/>
    </font>
    <font>
      <sz val="10"/>
      <name val="Arial"/>
    </font>
    <font>
      <sz val="9"/>
      <name val="Arial"/>
      <family val="2"/>
    </font>
    <font>
      <b/>
      <sz val="11"/>
      <name val="Arial"/>
      <family val="2"/>
    </font>
    <font>
      <sz val="11"/>
      <name val="Arial"/>
      <family val="2"/>
    </font>
    <font>
      <vertAlign val="superscript"/>
      <sz val="11"/>
      <name val="Arial"/>
      <family val="2"/>
    </font>
    <font>
      <vertAlign val="subscript"/>
      <sz val="11"/>
      <name val="Arial"/>
      <family val="2"/>
    </font>
    <font>
      <u/>
      <sz val="11"/>
      <name val="Arial"/>
      <family val="2"/>
    </font>
    <font>
      <sz val="12"/>
      <name val="Arial"/>
      <family val="2"/>
    </font>
    <font>
      <b/>
      <sz val="12"/>
      <color indexed="8"/>
      <name val="Times New Roman"/>
      <family val="1"/>
    </font>
    <font>
      <sz val="12"/>
      <name val="Times New Roman"/>
      <family val="1"/>
    </font>
    <font>
      <b/>
      <sz val="11"/>
      <color indexed="8"/>
      <name val="Times New Roman"/>
      <family val="1"/>
    </font>
    <font>
      <b/>
      <sz val="10"/>
      <color indexed="8"/>
      <name val="Times New Roman"/>
      <family val="1"/>
    </font>
    <font>
      <b/>
      <sz val="12"/>
      <name val="Times New Roman"/>
      <family val="1"/>
    </font>
    <font>
      <sz val="12"/>
      <color indexed="8"/>
      <name val="Times New Roman"/>
      <family val="1"/>
    </font>
    <font>
      <vertAlign val="superscript"/>
      <sz val="12"/>
      <name val="Times New Roman"/>
      <family val="1"/>
    </font>
    <font>
      <b/>
      <sz val="12"/>
      <color theme="1"/>
      <name val="Times New Roman"/>
      <family val="1"/>
    </font>
    <font>
      <sz val="12"/>
      <color theme="1"/>
      <name val="Times New Roman"/>
      <family val="1"/>
    </font>
    <font>
      <sz val="10"/>
      <color indexed="8"/>
      <name val="Times New Roman"/>
      <family val="1"/>
    </font>
    <font>
      <b/>
      <sz val="14"/>
      <name val="Times New Roman"/>
      <family val="1"/>
    </font>
    <font>
      <b/>
      <sz val="12"/>
      <name val="Arial"/>
      <family val="2"/>
    </font>
    <font>
      <sz val="14"/>
      <name val="Times New Roman"/>
      <family val="1"/>
    </font>
    <font>
      <b/>
      <u/>
      <sz val="12"/>
      <name val="Times New Roman"/>
      <family val="1"/>
    </font>
    <font>
      <b/>
      <sz val="14"/>
      <name val="Arial"/>
      <family val="2"/>
    </font>
    <font>
      <sz val="11"/>
      <color indexed="8"/>
      <name val="Arial"/>
      <family val="2"/>
    </font>
    <font>
      <b/>
      <sz val="11"/>
      <color indexed="8"/>
      <name val="Arial"/>
      <family val="2"/>
    </font>
    <font>
      <sz val="10"/>
      <color indexed="8"/>
      <name val="Arial"/>
      <family val="2"/>
    </font>
    <font>
      <b/>
      <sz val="10"/>
      <color indexed="8"/>
      <name val="Arial"/>
      <family val="2"/>
    </font>
    <font>
      <u/>
      <sz val="11"/>
      <color indexed="8"/>
      <name val="Arial"/>
      <family val="2"/>
    </font>
    <font>
      <sz val="10"/>
      <color indexed="12"/>
      <name val="Times New Roman"/>
      <family val="1"/>
    </font>
    <font>
      <sz val="10"/>
      <color indexed="12"/>
      <name val="Arial"/>
      <family val="2"/>
    </font>
    <font>
      <sz val="11"/>
      <color indexed="12"/>
      <name val="Times New Roman"/>
      <family val="1"/>
    </font>
    <font>
      <sz val="11"/>
      <color indexed="12"/>
      <name val="Arial"/>
      <family val="2"/>
    </font>
    <font>
      <b/>
      <sz val="11"/>
      <color indexed="8"/>
      <name val="Calibri"/>
      <family val="2"/>
    </font>
    <font>
      <sz val="14"/>
      <name val="Arial"/>
      <family val="2"/>
    </font>
    <font>
      <b/>
      <sz val="22"/>
      <color rgb="FFFF000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indexed="9"/>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6" fillId="0" borderId="0" applyFont="0" applyFill="0" applyBorder="0" applyAlignment="0" applyProtection="0"/>
    <xf numFmtId="0" fontId="18" fillId="0" borderId="0"/>
    <xf numFmtId="0" fontId="20" fillId="0" borderId="0"/>
    <xf numFmtId="0" fontId="21"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6" fillId="0" borderId="0" applyFont="0" applyFill="0" applyBorder="0" applyAlignment="0" applyProtection="0"/>
    <xf numFmtId="0" fontId="25" fillId="0" borderId="0"/>
    <xf numFmtId="164" fontId="25" fillId="0" borderId="0" applyFont="0" applyFill="0" applyBorder="0" applyAlignment="0" applyProtection="0"/>
    <xf numFmtId="0" fontId="2" fillId="0" borderId="0"/>
  </cellStyleXfs>
  <cellXfs count="688">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0" xfId="0" applyFill="1" applyProtection="1">
      <protection hidden="1"/>
    </xf>
    <xf numFmtId="0" fontId="0" fillId="0" borderId="10" xfId="0" applyBorder="1" applyProtection="1">
      <protection hidden="1"/>
    </xf>
    <xf numFmtId="0" fontId="0" fillId="0" borderId="17" xfId="0" applyBorder="1" applyProtection="1">
      <protection hidden="1"/>
    </xf>
    <xf numFmtId="4" fontId="0" fillId="0" borderId="10" xfId="0" applyNumberFormat="1" applyBorder="1" applyProtection="1">
      <protection hidden="1"/>
    </xf>
    <xf numFmtId="3" fontId="8" fillId="0" borderId="10" xfId="0" applyNumberFormat="1" applyFont="1" applyBorder="1" applyAlignment="1" applyProtection="1">
      <alignment horizontal="center"/>
      <protection hidden="1"/>
    </xf>
    <xf numFmtId="0" fontId="15" fillId="0" borderId="10"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64" fontId="0" fillId="0" borderId="10" xfId="0" applyNumberFormat="1" applyBorder="1" applyProtection="1">
      <protection hidden="1"/>
    </xf>
    <xf numFmtId="0" fontId="9" fillId="0" borderId="10" xfId="0" applyFont="1" applyBorder="1" applyAlignment="1" applyProtection="1">
      <alignment horizontal="center" vertical="center" wrapText="1"/>
      <protection hidden="1"/>
    </xf>
    <xf numFmtId="10" fontId="13" fillId="6" borderId="10" xfId="3" applyNumberFormat="1" applyFont="1" applyFill="1" applyBorder="1" applyAlignment="1" applyProtection="1">
      <alignment horizontal="center" vertical="center"/>
      <protection locked="0"/>
    </xf>
    <xf numFmtId="0" fontId="26" fillId="0" borderId="0" xfId="14" applyFont="1" applyAlignment="1">
      <alignment horizontal="center"/>
    </xf>
    <xf numFmtId="0" fontId="26" fillId="0" borderId="0" xfId="14" applyFont="1"/>
    <xf numFmtId="0" fontId="27" fillId="0" borderId="0" xfId="14" applyFont="1" applyAlignment="1">
      <alignment horizontal="center" vertical="center" wrapText="1"/>
    </xf>
    <xf numFmtId="0" fontId="27" fillId="0" borderId="0" xfId="14" applyFont="1" applyAlignment="1">
      <alignment horizontal="center" vertical="center"/>
    </xf>
    <xf numFmtId="0" fontId="27" fillId="0" borderId="10" xfId="14" applyFont="1" applyBorder="1" applyAlignment="1">
      <alignment horizontal="center" vertical="center" wrapText="1"/>
    </xf>
    <xf numFmtId="0" fontId="27" fillId="0" borderId="10" xfId="14" applyFont="1" applyBorder="1" applyAlignment="1">
      <alignment horizontal="left" vertical="center" wrapText="1"/>
    </xf>
    <xf numFmtId="0" fontId="27" fillId="0" borderId="10" xfId="14" applyFont="1" applyBorder="1" applyAlignment="1">
      <alignment horizontal="center"/>
    </xf>
    <xf numFmtId="0" fontId="28" fillId="0" borderId="0" xfId="14" applyFont="1" applyAlignment="1">
      <alignment horizontal="center"/>
    </xf>
    <xf numFmtId="2" fontId="28" fillId="0" borderId="0" xfId="14" applyNumberFormat="1" applyFont="1" applyAlignment="1">
      <alignment horizontal="center"/>
    </xf>
    <xf numFmtId="0" fontId="28" fillId="0" borderId="0" xfId="14" applyFont="1"/>
    <xf numFmtId="0" fontId="28" fillId="0" borderId="10" xfId="14" applyFont="1" applyBorder="1" applyAlignment="1">
      <alignment horizontal="left" wrapText="1"/>
    </xf>
    <xf numFmtId="0" fontId="27" fillId="0" borderId="10" xfId="14" applyFont="1" applyBorder="1" applyAlignment="1">
      <alignment horizontal="justify" vertical="top" wrapText="1"/>
    </xf>
    <xf numFmtId="0" fontId="28" fillId="0" borderId="10" xfId="14" applyFont="1" applyBorder="1" applyAlignment="1">
      <alignment horizontal="center"/>
    </xf>
    <xf numFmtId="2" fontId="28" fillId="0" borderId="10" xfId="14" applyNumberFormat="1" applyFont="1" applyBorder="1" applyAlignment="1">
      <alignment horizontal="center"/>
    </xf>
    <xf numFmtId="0" fontId="28" fillId="0" borderId="12" xfId="14" applyFont="1" applyBorder="1" applyAlignment="1">
      <alignment horizontal="center" vertical="center"/>
    </xf>
    <xf numFmtId="0" fontId="28" fillId="0" borderId="12" xfId="14" applyFont="1" applyBorder="1" applyAlignment="1">
      <alignment horizontal="left"/>
    </xf>
    <xf numFmtId="0" fontId="28" fillId="0" borderId="12" xfId="14" applyFont="1" applyBorder="1" applyAlignment="1">
      <alignment horizontal="justify" vertical="top" wrapText="1"/>
    </xf>
    <xf numFmtId="0" fontId="28" fillId="0" borderId="12" xfId="14" applyFont="1" applyBorder="1" applyAlignment="1">
      <alignment horizontal="center"/>
    </xf>
    <xf numFmtId="2" fontId="28" fillId="0" borderId="12" xfId="14" applyNumberFormat="1" applyFont="1" applyBorder="1" applyAlignment="1">
      <alignment horizontal="center"/>
    </xf>
    <xf numFmtId="2" fontId="28" fillId="0" borderId="0" xfId="14" applyNumberFormat="1" applyFont="1"/>
    <xf numFmtId="0" fontId="28" fillId="0" borderId="16" xfId="14" applyFont="1" applyBorder="1" applyAlignment="1">
      <alignment horizontal="center" vertical="center"/>
    </xf>
    <xf numFmtId="0" fontId="28" fillId="0" borderId="16" xfId="14" applyFont="1" applyBorder="1" applyAlignment="1">
      <alignment horizontal="left"/>
    </xf>
    <xf numFmtId="0" fontId="28" fillId="0" borderId="16" xfId="14" applyFont="1" applyBorder="1" applyAlignment="1">
      <alignment horizontal="justify" vertical="top" wrapText="1"/>
    </xf>
    <xf numFmtId="0" fontId="28" fillId="0" borderId="16" xfId="14" applyFont="1" applyBorder="1" applyAlignment="1">
      <alignment horizontal="center"/>
    </xf>
    <xf numFmtId="2" fontId="28" fillId="0" borderId="16" xfId="14" applyNumberFormat="1" applyFont="1" applyBorder="1" applyAlignment="1">
      <alignment horizontal="center"/>
    </xf>
    <xf numFmtId="0" fontId="28" fillId="0" borderId="10" xfId="14" applyFont="1" applyBorder="1" applyAlignment="1">
      <alignment horizontal="center" vertical="center"/>
    </xf>
    <xf numFmtId="0" fontId="28" fillId="0" borderId="10" xfId="14" applyFont="1" applyBorder="1" applyAlignment="1">
      <alignment horizontal="left"/>
    </xf>
    <xf numFmtId="0" fontId="28" fillId="0" borderId="10" xfId="14" applyFont="1" applyBorder="1" applyAlignment="1">
      <alignment horizontal="justify" vertical="top" wrapText="1"/>
    </xf>
    <xf numFmtId="0" fontId="28" fillId="0" borderId="10" xfId="14" applyFont="1" applyBorder="1" applyAlignment="1">
      <alignment horizontal="left" vertical="justify"/>
    </xf>
    <xf numFmtId="4" fontId="28" fillId="0" borderId="0" xfId="14" applyNumberFormat="1" applyFont="1" applyAlignment="1">
      <alignment horizontal="center"/>
    </xf>
    <xf numFmtId="2" fontId="27" fillId="0" borderId="10" xfId="14" applyNumberFormat="1" applyFont="1" applyBorder="1" applyAlignment="1">
      <alignment horizontal="center"/>
    </xf>
    <xf numFmtId="0" fontId="27" fillId="0" borderId="0" xfId="14" applyFont="1" applyAlignment="1">
      <alignment horizontal="center"/>
    </xf>
    <xf numFmtId="0" fontId="27" fillId="0" borderId="0" xfId="14" applyFont="1"/>
    <xf numFmtId="0" fontId="27" fillId="0" borderId="10" xfId="14" applyFont="1" applyBorder="1" applyAlignment="1">
      <alignment horizontal="center" vertical="center"/>
    </xf>
    <xf numFmtId="0" fontId="27" fillId="0" borderId="10" xfId="14" applyFont="1" applyBorder="1" applyAlignment="1">
      <alignment horizontal="left"/>
    </xf>
    <xf numFmtId="0" fontId="27" fillId="0" borderId="10" xfId="14" applyFont="1" applyBorder="1" applyAlignment="1">
      <alignment vertical="top"/>
    </xf>
    <xf numFmtId="2" fontId="27" fillId="0" borderId="10" xfId="14" applyNumberFormat="1" applyFont="1" applyBorder="1"/>
    <xf numFmtId="168" fontId="28" fillId="0" borderId="0" xfId="14" applyNumberFormat="1" applyFont="1" applyAlignment="1">
      <alignment horizontal="center"/>
    </xf>
    <xf numFmtId="49" fontId="2" fillId="0" borderId="12" xfId="14" applyNumberFormat="1" applyFont="1" applyBorder="1" applyAlignment="1">
      <alignment horizontal="center" vertical="top" wrapText="1"/>
    </xf>
    <xf numFmtId="0" fontId="2" fillId="0" borderId="16" xfId="14" applyFont="1" applyBorder="1" applyAlignment="1">
      <alignment horizontal="center" vertical="center"/>
    </xf>
    <xf numFmtId="49" fontId="2" fillId="0" borderId="16" xfId="14" applyNumberFormat="1" applyFont="1" applyBorder="1" applyAlignment="1">
      <alignment horizontal="center" vertical="top" wrapText="1"/>
    </xf>
    <xf numFmtId="0" fontId="28" fillId="0" borderId="18" xfId="14" applyFont="1" applyBorder="1" applyAlignment="1">
      <alignment horizontal="center" vertical="center"/>
    </xf>
    <xf numFmtId="0" fontId="28" fillId="0" borderId="18" xfId="14" applyFont="1" applyBorder="1" applyAlignment="1">
      <alignment horizontal="left"/>
    </xf>
    <xf numFmtId="0" fontId="28" fillId="0" borderId="18" xfId="14" applyFont="1" applyBorder="1" applyAlignment="1">
      <alignment horizontal="justify" vertical="top" wrapText="1"/>
    </xf>
    <xf numFmtId="0" fontId="28" fillId="0" borderId="18" xfId="14" applyFont="1" applyBorder="1" applyAlignment="1">
      <alignment horizontal="center"/>
    </xf>
    <xf numFmtId="2" fontId="28" fillId="0" borderId="18" xfId="14" applyNumberFormat="1" applyFont="1" applyBorder="1" applyAlignment="1">
      <alignment horizontal="center"/>
    </xf>
    <xf numFmtId="4" fontId="2" fillId="0" borderId="0" xfId="14" applyNumberFormat="1" applyFont="1" applyAlignment="1">
      <alignment horizontal="center"/>
    </xf>
    <xf numFmtId="0" fontId="2" fillId="0" borderId="10" xfId="14" applyFont="1" applyBorder="1" applyAlignment="1">
      <alignment horizontal="center" vertical="center"/>
    </xf>
    <xf numFmtId="2" fontId="2" fillId="0" borderId="10" xfId="14" applyNumberFormat="1" applyFont="1" applyBorder="1" applyAlignment="1">
      <alignment horizontal="center"/>
    </xf>
    <xf numFmtId="0" fontId="2" fillId="0" borderId="12" xfId="14" applyFont="1" applyBorder="1" applyAlignment="1">
      <alignment horizontal="center" vertical="center"/>
    </xf>
    <xf numFmtId="0" fontId="28" fillId="0" borderId="12" xfId="14" applyFont="1" applyBorder="1" applyAlignment="1">
      <alignment vertical="top" wrapText="1"/>
    </xf>
    <xf numFmtId="0" fontId="2" fillId="0" borderId="16" xfId="14" applyFont="1" applyBorder="1" applyAlignment="1">
      <alignment vertical="top" wrapText="1"/>
    </xf>
    <xf numFmtId="0" fontId="2" fillId="0" borderId="10" xfId="14" applyFont="1" applyBorder="1" applyAlignment="1">
      <alignment horizontal="left" vertical="top" wrapText="1"/>
    </xf>
    <xf numFmtId="0" fontId="28" fillId="0" borderId="10" xfId="14" applyFont="1" applyBorder="1" applyAlignment="1">
      <alignment vertical="top" wrapText="1"/>
    </xf>
    <xf numFmtId="0" fontId="28" fillId="0" borderId="12" xfId="14" applyFont="1" applyBorder="1" applyAlignment="1">
      <alignment horizontal="left" vertical="top" wrapText="1"/>
    </xf>
    <xf numFmtId="0" fontId="2" fillId="0" borderId="18" xfId="14" applyFont="1" applyBorder="1" applyAlignment="1">
      <alignment horizontal="center" vertical="center"/>
    </xf>
    <xf numFmtId="0" fontId="28" fillId="0" borderId="18" xfId="14" applyFont="1" applyBorder="1" applyAlignment="1">
      <alignment horizontal="left" vertical="top" wrapText="1"/>
    </xf>
    <xf numFmtId="167" fontId="28" fillId="0" borderId="10" xfId="14" applyNumberFormat="1" applyFont="1" applyBorder="1" applyAlignment="1">
      <alignment horizontal="left"/>
    </xf>
    <xf numFmtId="2" fontId="28" fillId="0" borderId="12" xfId="14" applyNumberFormat="1" applyFont="1" applyBorder="1" applyAlignment="1">
      <alignment horizontal="left"/>
    </xf>
    <xf numFmtId="0" fontId="28" fillId="0" borderId="10" xfId="14" applyFont="1" applyBorder="1" applyAlignment="1">
      <alignment horizontal="center" vertical="center" wrapText="1"/>
    </xf>
    <xf numFmtId="1" fontId="27" fillId="0" borderId="0" xfId="14" applyNumberFormat="1" applyFont="1" applyAlignment="1">
      <alignment horizontal="center"/>
    </xf>
    <xf numFmtId="2" fontId="27" fillId="0" borderId="0" xfId="14" applyNumberFormat="1" applyFont="1" applyAlignment="1">
      <alignment horizontal="center"/>
    </xf>
    <xf numFmtId="0" fontId="32" fillId="0" borderId="0" xfId="14" applyFont="1" applyAlignment="1">
      <alignment horizontal="center" vertical="center"/>
    </xf>
    <xf numFmtId="0" fontId="32" fillId="0" borderId="0" xfId="14" applyFont="1" applyAlignment="1">
      <alignment horizontal="left"/>
    </xf>
    <xf numFmtId="0" fontId="32" fillId="0" borderId="0" xfId="14" applyFont="1"/>
    <xf numFmtId="0" fontId="32" fillId="0" borderId="0" xfId="14" applyFont="1" applyAlignment="1">
      <alignment horizontal="center"/>
    </xf>
    <xf numFmtId="2" fontId="32" fillId="0" borderId="0" xfId="14" applyNumberFormat="1" applyFont="1" applyAlignment="1">
      <alignment horizontal="center"/>
    </xf>
    <xf numFmtId="0" fontId="26" fillId="0" borderId="0" xfId="14" applyFont="1" applyAlignment="1">
      <alignment horizontal="center" vertical="center"/>
    </xf>
    <xf numFmtId="0" fontId="26" fillId="0" borderId="0" xfId="14" applyFont="1" applyAlignment="1">
      <alignment horizontal="left"/>
    </xf>
    <xf numFmtId="2" fontId="26" fillId="0" borderId="0" xfId="14" applyNumberFormat="1" applyFont="1" applyAlignment="1">
      <alignment horizontal="center"/>
    </xf>
    <xf numFmtId="0" fontId="25" fillId="0" borderId="0" xfId="14"/>
    <xf numFmtId="0" fontId="33" fillId="0" borderId="0" xfId="14" applyFont="1" applyAlignment="1" applyProtection="1">
      <alignment horizontal="center" vertical="top"/>
      <protection locked="0"/>
    </xf>
    <xf numFmtId="0" fontId="34" fillId="0" borderId="0" xfId="14" applyFont="1"/>
    <xf numFmtId="0" fontId="35" fillId="0" borderId="0" xfId="14" applyFont="1" applyAlignment="1" applyProtection="1">
      <alignment horizontal="center" vertical="top"/>
      <protection locked="0"/>
    </xf>
    <xf numFmtId="0" fontId="36" fillId="0" borderId="0" xfId="14" applyFont="1" applyAlignment="1" applyProtection="1">
      <alignment horizontal="center" vertical="top"/>
      <protection locked="0"/>
    </xf>
    <xf numFmtId="0" fontId="37" fillId="0" borderId="12" xfId="14" applyFont="1" applyBorder="1" applyAlignment="1" applyProtection="1">
      <alignment horizontal="center" vertical="top"/>
      <protection locked="0"/>
    </xf>
    <xf numFmtId="2" fontId="37" fillId="0" borderId="12" xfId="14" applyNumberFormat="1" applyFont="1" applyBorder="1" applyAlignment="1" applyProtection="1">
      <alignment horizontal="center" vertical="top"/>
      <protection locked="0"/>
    </xf>
    <xf numFmtId="0" fontId="34" fillId="0" borderId="16" xfId="14" applyFont="1" applyBorder="1"/>
    <xf numFmtId="0" fontId="6" fillId="0" borderId="16" xfId="14" applyFont="1" applyBorder="1" applyAlignment="1">
      <alignment horizontal="justify" vertical="center"/>
    </xf>
    <xf numFmtId="0" fontId="34" fillId="0" borderId="16" xfId="14" applyFont="1" applyBorder="1" applyAlignment="1" applyProtection="1">
      <alignment horizontal="center" vertical="top"/>
      <protection locked="0"/>
    </xf>
    <xf numFmtId="2" fontId="37" fillId="0" borderId="16" xfId="14" applyNumberFormat="1" applyFont="1" applyBorder="1" applyAlignment="1" applyProtection="1">
      <alignment horizontal="center" vertical="top"/>
      <protection locked="0"/>
    </xf>
    <xf numFmtId="0" fontId="25" fillId="0" borderId="10" xfId="14" applyBorder="1"/>
    <xf numFmtId="0" fontId="37" fillId="0" borderId="10" xfId="14" applyFont="1" applyBorder="1" applyAlignment="1" applyProtection="1">
      <alignment horizontal="center" vertical="top"/>
      <protection locked="0"/>
    </xf>
    <xf numFmtId="0" fontId="37" fillId="0" borderId="10" xfId="14" applyFont="1" applyBorder="1" applyAlignment="1" applyProtection="1">
      <alignment horizontal="left"/>
      <protection locked="0"/>
    </xf>
    <xf numFmtId="0" fontId="34" fillId="0" borderId="10" xfId="14" applyFont="1" applyBorder="1" applyAlignment="1">
      <alignment horizontal="justify" vertical="top" wrapText="1"/>
    </xf>
    <xf numFmtId="0" fontId="34" fillId="0" borderId="10" xfId="14" applyFont="1" applyBorder="1"/>
    <xf numFmtId="0" fontId="34" fillId="0" borderId="10" xfId="14" applyFont="1" applyBorder="1" applyAlignment="1" applyProtection="1">
      <alignment horizontal="left"/>
      <protection locked="0"/>
    </xf>
    <xf numFmtId="2" fontId="34" fillId="0" borderId="10" xfId="14" applyNumberFormat="1" applyFont="1" applyBorder="1" applyAlignment="1">
      <alignment horizontal="center"/>
    </xf>
    <xf numFmtId="0" fontId="38" fillId="0" borderId="10" xfId="14" applyFont="1" applyBorder="1" applyAlignment="1" applyProtection="1">
      <alignment horizontal="center" vertical="top" wrapText="1"/>
      <protection locked="0"/>
    </xf>
    <xf numFmtId="2" fontId="38" fillId="0" borderId="10" xfId="14" applyNumberFormat="1" applyFont="1" applyBorder="1" applyAlignment="1" applyProtection="1">
      <alignment horizontal="center" vertical="top" wrapText="1"/>
      <protection locked="0"/>
    </xf>
    <xf numFmtId="0" fontId="34" fillId="0" borderId="10" xfId="14" applyFont="1" applyBorder="1" applyAlignment="1" applyProtection="1">
      <alignment horizontal="justify" vertical="top" wrapText="1"/>
      <protection locked="0"/>
    </xf>
    <xf numFmtId="0" fontId="34" fillId="0" borderId="10" xfId="14" applyFont="1" applyBorder="1" applyAlignment="1">
      <alignment horizontal="center"/>
    </xf>
    <xf numFmtId="0" fontId="37" fillId="0" borderId="10" xfId="14" applyFont="1" applyBorder="1" applyAlignment="1" applyProtection="1">
      <alignment horizontal="center"/>
      <protection locked="0"/>
    </xf>
    <xf numFmtId="0" fontId="25" fillId="0" borderId="0" xfId="14" applyAlignment="1">
      <alignment horizontal="center"/>
    </xf>
    <xf numFmtId="0" fontId="34" fillId="0" borderId="10" xfId="14" applyFont="1" applyBorder="1" applyAlignment="1" applyProtection="1">
      <alignment horizontal="center" vertical="top" wrapText="1"/>
      <protection locked="0"/>
    </xf>
    <xf numFmtId="0" fontId="34" fillId="0" borderId="10" xfId="14" applyFont="1" applyBorder="1" applyAlignment="1" applyProtection="1">
      <alignment horizontal="justify" vertical="center" wrapText="1"/>
      <protection locked="0"/>
    </xf>
    <xf numFmtId="0" fontId="34" fillId="0" borderId="10" xfId="14" applyFont="1" applyBorder="1" applyAlignment="1">
      <alignment horizontal="center" vertical="center"/>
    </xf>
    <xf numFmtId="2" fontId="34" fillId="0" borderId="10" xfId="14" applyNumberFormat="1" applyFont="1" applyBorder="1" applyAlignment="1">
      <alignment horizontal="center" vertical="center"/>
    </xf>
    <xf numFmtId="0" fontId="34" fillId="0" borderId="10" xfId="14" applyFont="1" applyBorder="1" applyAlignment="1" applyProtection="1">
      <alignment vertical="top" wrapText="1"/>
      <protection locked="0"/>
    </xf>
    <xf numFmtId="0" fontId="34" fillId="0" borderId="10" xfId="14" applyFont="1" applyBorder="1" applyAlignment="1">
      <alignment vertical="center"/>
    </xf>
    <xf numFmtId="2" fontId="34" fillId="0" borderId="10" xfId="14" applyNumberFormat="1" applyFont="1" applyBorder="1" applyAlignment="1">
      <alignment vertical="center"/>
    </xf>
    <xf numFmtId="0" fontId="34" fillId="0" borderId="10" xfId="14" applyFont="1" applyBorder="1" applyAlignment="1" applyProtection="1">
      <alignment vertical="center" wrapText="1"/>
      <protection locked="0"/>
    </xf>
    <xf numFmtId="2" fontId="38" fillId="0" borderId="10" xfId="14" applyNumberFormat="1" applyFont="1" applyBorder="1" applyAlignment="1" applyProtection="1">
      <alignment horizontal="center" vertical="center" wrapText="1"/>
      <protection locked="0"/>
    </xf>
    <xf numFmtId="0" fontId="34" fillId="0" borderId="10" xfId="14" applyFont="1" applyBorder="1" applyAlignment="1" applyProtection="1">
      <alignment horizontal="left" vertical="center" wrapText="1"/>
      <protection locked="0"/>
    </xf>
    <xf numFmtId="0" fontId="34" fillId="0" borderId="10" xfId="14" applyFont="1" applyBorder="1" applyAlignment="1" applyProtection="1">
      <alignment horizontal="left" vertical="center"/>
      <protection locked="0"/>
    </xf>
    <xf numFmtId="1" fontId="34" fillId="0" borderId="10" xfId="14" applyNumberFormat="1" applyFont="1" applyBorder="1" applyAlignment="1">
      <alignment horizontal="center"/>
    </xf>
    <xf numFmtId="0" fontId="37" fillId="0" borderId="10" xfId="14" applyFont="1" applyBorder="1" applyAlignment="1" applyProtection="1">
      <alignment horizontal="justify" vertical="top" wrapText="1"/>
      <protection locked="0"/>
    </xf>
    <xf numFmtId="0" fontId="34" fillId="0" borderId="10" xfId="14" applyFont="1" applyBorder="1" applyAlignment="1" applyProtection="1">
      <alignment horizontal="left" vertical="top"/>
      <protection locked="0"/>
    </xf>
    <xf numFmtId="0" fontId="34" fillId="0" borderId="10" xfId="14" applyFont="1" applyBorder="1" applyAlignment="1">
      <alignment horizontal="justify" vertical="center" wrapText="1"/>
    </xf>
    <xf numFmtId="2" fontId="34" fillId="0" borderId="10" xfId="14" applyNumberFormat="1" applyFont="1" applyBorder="1" applyAlignment="1">
      <alignment horizontal="center" vertical="center" wrapText="1"/>
    </xf>
    <xf numFmtId="2" fontId="34" fillId="0" borderId="10" xfId="14" applyNumberFormat="1" applyFont="1" applyBorder="1" applyAlignment="1" applyProtection="1">
      <alignment horizontal="center"/>
      <protection locked="0"/>
    </xf>
    <xf numFmtId="0" fontId="37" fillId="0" borderId="10" xfId="14" applyFont="1" applyBorder="1" applyAlignment="1" applyProtection="1">
      <alignment horizontal="center" vertical="center"/>
      <protection locked="0"/>
    </xf>
    <xf numFmtId="0" fontId="37" fillId="0" borderId="10" xfId="14" applyFont="1" applyBorder="1" applyAlignment="1" applyProtection="1">
      <alignment horizontal="left" vertical="center"/>
      <protection locked="0"/>
    </xf>
    <xf numFmtId="2" fontId="34" fillId="0" borderId="10" xfId="14" applyNumberFormat="1" applyFont="1" applyBorder="1" applyAlignment="1">
      <alignment horizontal="center" wrapText="1"/>
    </xf>
    <xf numFmtId="0" fontId="34" fillId="0" borderId="10" xfId="14" applyFont="1" applyBorder="1" applyAlignment="1" applyProtection="1">
      <alignment horizontal="right" vertical="top"/>
      <protection locked="0"/>
    </xf>
    <xf numFmtId="0" fontId="34" fillId="0" borderId="10" xfId="14" applyFont="1" applyBorder="1" applyAlignment="1" applyProtection="1">
      <alignment horizontal="center" vertical="center"/>
      <protection locked="0"/>
    </xf>
    <xf numFmtId="0" fontId="34" fillId="0" borderId="10" xfId="14" applyFont="1" applyBorder="1" applyAlignment="1" applyProtection="1">
      <alignment horizontal="left" vertical="top" wrapText="1"/>
      <protection locked="0"/>
    </xf>
    <xf numFmtId="0" fontId="37" fillId="0" borderId="10" xfId="14" applyFont="1" applyBorder="1" applyAlignment="1">
      <alignment horizontal="justify" vertical="top"/>
    </xf>
    <xf numFmtId="0" fontId="34" fillId="0" borderId="10" xfId="14" applyFont="1" applyBorder="1" applyAlignment="1">
      <alignment horizontal="center" vertical="top"/>
    </xf>
    <xf numFmtId="0" fontId="34" fillId="0" borderId="10" xfId="14" applyFont="1" applyBorder="1" applyAlignment="1">
      <alignment horizontal="center" vertical="top" wrapText="1"/>
    </xf>
    <xf numFmtId="0" fontId="34" fillId="7" borderId="10" xfId="14" applyFont="1" applyFill="1" applyBorder="1" applyAlignment="1">
      <alignment horizontal="center" vertical="top"/>
    </xf>
    <xf numFmtId="0" fontId="34" fillId="7" borderId="10" xfId="14" applyFont="1" applyFill="1" applyBorder="1" applyAlignment="1">
      <alignment horizontal="center" vertical="top" wrapText="1"/>
    </xf>
    <xf numFmtId="0" fontId="34" fillId="7" borderId="10" xfId="14" applyFont="1" applyFill="1" applyBorder="1" applyAlignment="1">
      <alignment horizontal="left" vertical="top" wrapText="1"/>
    </xf>
    <xf numFmtId="0" fontId="34" fillId="7" borderId="10" xfId="14" applyFont="1" applyFill="1" applyBorder="1" applyAlignment="1">
      <alignment horizontal="center"/>
    </xf>
    <xf numFmtId="2" fontId="34" fillId="7" borderId="10" xfId="14" applyNumberFormat="1" applyFont="1" applyFill="1" applyBorder="1" applyAlignment="1">
      <alignment horizontal="center"/>
    </xf>
    <xf numFmtId="2" fontId="40" fillId="0" borderId="10" xfId="14" applyNumberFormat="1" applyFont="1" applyBorder="1" applyAlignment="1" applyProtection="1">
      <alignment horizontal="center" vertical="top" wrapText="1"/>
      <protection locked="0"/>
    </xf>
    <xf numFmtId="0" fontId="40" fillId="0" borderId="10" xfId="14" applyFont="1" applyBorder="1" applyAlignment="1" applyProtection="1">
      <alignment horizontal="left" vertical="top"/>
      <protection locked="0"/>
    </xf>
    <xf numFmtId="0" fontId="41" fillId="0" borderId="10" xfId="14" applyFont="1" applyBorder="1" applyAlignment="1">
      <alignment horizontal="justify" vertical="top" wrapText="1"/>
    </xf>
    <xf numFmtId="0" fontId="41" fillId="0" borderId="10" xfId="14" applyFont="1" applyBorder="1" applyAlignment="1" applyProtection="1">
      <alignment horizontal="center" vertical="top"/>
      <protection locked="0"/>
    </xf>
    <xf numFmtId="2" fontId="41" fillId="0" borderId="10" xfId="14" applyNumberFormat="1" applyFont="1" applyBorder="1" applyAlignment="1" applyProtection="1">
      <alignment horizontal="center" vertical="top"/>
      <protection locked="0"/>
    </xf>
    <xf numFmtId="0" fontId="33" fillId="0" borderId="10" xfId="14" applyFont="1" applyBorder="1" applyAlignment="1" applyProtection="1">
      <alignment horizontal="center" vertical="top" wrapText="1"/>
      <protection locked="0"/>
    </xf>
    <xf numFmtId="0" fontId="42" fillId="0" borderId="10" xfId="14" applyFont="1" applyBorder="1" applyAlignment="1" applyProtection="1">
      <alignment horizontal="left" vertical="top" wrapText="1"/>
      <protection locked="0"/>
    </xf>
    <xf numFmtId="0" fontId="37" fillId="0" borderId="10" xfId="14" applyFont="1" applyBorder="1" applyAlignment="1" applyProtection="1">
      <alignment horizontal="right" vertical="top" wrapText="1"/>
      <protection locked="0"/>
    </xf>
    <xf numFmtId="2" fontId="34" fillId="0" borderId="10" xfId="14" applyNumberFormat="1" applyFont="1" applyBorder="1" applyAlignment="1">
      <alignment horizontal="right"/>
    </xf>
    <xf numFmtId="2" fontId="37" fillId="0" borderId="10" xfId="14" applyNumberFormat="1" applyFont="1" applyBorder="1" applyAlignment="1">
      <alignment horizontal="center"/>
    </xf>
    <xf numFmtId="0" fontId="41" fillId="0" borderId="0" xfId="14" applyFont="1" applyAlignment="1" applyProtection="1">
      <alignment horizontal="center" vertical="top" wrapText="1"/>
      <protection locked="0"/>
    </xf>
    <xf numFmtId="0" fontId="41" fillId="0" borderId="0" xfId="14" applyFont="1" applyAlignment="1" applyProtection="1">
      <alignment horizontal="justify" vertical="top" wrapText="1"/>
      <protection locked="0"/>
    </xf>
    <xf numFmtId="0" fontId="41" fillId="0" borderId="0" xfId="14" applyFont="1" applyAlignment="1" applyProtection="1">
      <alignment horizontal="center" vertical="top"/>
      <protection locked="0"/>
    </xf>
    <xf numFmtId="2" fontId="41" fillId="0" borderId="0" xfId="14" applyNumberFormat="1" applyFont="1" applyAlignment="1" applyProtection="1">
      <alignment horizontal="center" vertical="top"/>
      <protection locked="0"/>
    </xf>
    <xf numFmtId="2" fontId="41" fillId="0" borderId="0" xfId="14" applyNumberFormat="1" applyFont="1" applyAlignment="1">
      <alignment horizontal="center"/>
    </xf>
    <xf numFmtId="0" fontId="41" fillId="0" borderId="0" xfId="14" applyFont="1" applyAlignment="1" applyProtection="1">
      <alignment horizontal="justify" vertical="center" wrapText="1"/>
      <protection locked="0"/>
    </xf>
    <xf numFmtId="0" fontId="41" fillId="0" borderId="0" xfId="14" applyFont="1" applyAlignment="1" applyProtection="1">
      <alignment horizontal="center" vertical="center"/>
      <protection locked="0"/>
    </xf>
    <xf numFmtId="2" fontId="41" fillId="0" borderId="0" xfId="14" applyNumberFormat="1" applyFont="1" applyAlignment="1" applyProtection="1">
      <alignment horizontal="center" vertical="center"/>
      <protection locked="0"/>
    </xf>
    <xf numFmtId="2" fontId="41" fillId="0" borderId="0" xfId="14" applyNumberFormat="1" applyFont="1" applyAlignment="1">
      <alignment horizontal="center" vertical="center"/>
    </xf>
    <xf numFmtId="0" fontId="41" fillId="0" borderId="0" xfId="14" applyFont="1" applyAlignment="1" applyProtection="1">
      <alignment horizontal="left" vertical="top" wrapText="1"/>
      <protection locked="0"/>
    </xf>
    <xf numFmtId="0" fontId="41" fillId="0" borderId="0" xfId="14" applyFont="1" applyAlignment="1" applyProtection="1">
      <alignment horizontal="center"/>
      <protection locked="0"/>
    </xf>
    <xf numFmtId="2" fontId="41" fillId="0" borderId="0" xfId="14" applyNumberFormat="1" applyFont="1" applyAlignment="1" applyProtection="1">
      <alignment horizontal="center"/>
      <protection locked="0"/>
    </xf>
    <xf numFmtId="0" fontId="41" fillId="0" borderId="0" xfId="14" applyFont="1"/>
    <xf numFmtId="0" fontId="41" fillId="0" borderId="0" xfId="14" applyFont="1" applyAlignment="1">
      <alignment horizontal="center"/>
    </xf>
    <xf numFmtId="0" fontId="37" fillId="0" borderId="0" xfId="14" applyFont="1" applyAlignment="1" applyProtection="1">
      <alignment horizontal="center" vertical="top"/>
      <protection locked="0"/>
    </xf>
    <xf numFmtId="0" fontId="37" fillId="0" borderId="0" xfId="14" applyFont="1" applyAlignment="1" applyProtection="1">
      <alignment horizontal="left" vertical="top"/>
      <protection locked="0"/>
    </xf>
    <xf numFmtId="0" fontId="34" fillId="0" borderId="0" xfId="14" applyFont="1" applyAlignment="1">
      <alignment horizontal="justify" vertical="top" wrapText="1"/>
    </xf>
    <xf numFmtId="0" fontId="33" fillId="0" borderId="0" xfId="14" applyFont="1" applyAlignment="1" applyProtection="1">
      <alignment horizontal="center" vertical="top" wrapText="1"/>
      <protection locked="0"/>
    </xf>
    <xf numFmtId="0" fontId="34" fillId="0" borderId="0" xfId="14" applyFont="1" applyAlignment="1" applyProtection="1">
      <alignment horizontal="left"/>
      <protection locked="0"/>
    </xf>
    <xf numFmtId="0" fontId="34" fillId="0" borderId="0" xfId="14" applyFont="1" applyAlignment="1">
      <alignment horizontal="center" wrapText="1"/>
    </xf>
    <xf numFmtId="2" fontId="34" fillId="0" borderId="0" xfId="14" applyNumberFormat="1" applyFont="1" applyAlignment="1">
      <alignment horizontal="center" wrapText="1"/>
    </xf>
    <xf numFmtId="0" fontId="34" fillId="0" borderId="0" xfId="14" applyFont="1" applyAlignment="1">
      <alignment horizontal="center" vertical="top"/>
    </xf>
    <xf numFmtId="0" fontId="34" fillId="0" borderId="0" xfId="14" applyFont="1" applyAlignment="1">
      <alignment horizontal="center" vertical="top" wrapText="1"/>
    </xf>
    <xf numFmtId="0" fontId="34" fillId="0" borderId="0" xfId="14" applyFont="1" applyAlignment="1">
      <alignment horizontal="center"/>
    </xf>
    <xf numFmtId="2" fontId="34" fillId="0" borderId="0" xfId="14" applyNumberFormat="1" applyFont="1" applyAlignment="1">
      <alignment horizontal="center"/>
    </xf>
    <xf numFmtId="0" fontId="34" fillId="0" borderId="0" xfId="14" applyFont="1" applyAlignment="1" applyProtection="1">
      <alignment horizontal="justify" vertical="center" wrapText="1"/>
      <protection locked="0"/>
    </xf>
    <xf numFmtId="0" fontId="34" fillId="0" borderId="0" xfId="14" applyFont="1" applyAlignment="1" applyProtection="1">
      <alignment horizontal="justify" vertical="top" wrapText="1"/>
      <protection locked="0"/>
    </xf>
    <xf numFmtId="0" fontId="34" fillId="0" borderId="0" xfId="14" applyFont="1" applyAlignment="1">
      <alignment horizontal="justify" vertical="center" wrapText="1"/>
    </xf>
    <xf numFmtId="0" fontId="34" fillId="0" borderId="0" xfId="14" applyFont="1" applyAlignment="1" applyProtection="1">
      <alignment horizontal="center"/>
      <protection locked="0"/>
    </xf>
    <xf numFmtId="49" fontId="34" fillId="0" borderId="0" xfId="14" applyNumberFormat="1" applyFont="1" applyAlignment="1">
      <alignment horizontal="center" vertical="top" wrapText="1"/>
    </xf>
    <xf numFmtId="0" fontId="34" fillId="0" borderId="0" xfId="14" applyFont="1" applyAlignment="1" applyProtection="1">
      <alignment horizontal="left" vertical="top" wrapText="1"/>
      <protection locked="0"/>
    </xf>
    <xf numFmtId="0" fontId="34" fillId="0" borderId="0" xfId="14" applyFont="1" applyAlignment="1" applyProtection="1">
      <alignment horizontal="left" vertical="center" wrapText="1"/>
      <protection locked="0"/>
    </xf>
    <xf numFmtId="0" fontId="34" fillId="0" borderId="0" xfId="14" applyFont="1" applyAlignment="1" applyProtection="1">
      <alignment horizontal="center" vertical="center"/>
      <protection locked="0"/>
    </xf>
    <xf numFmtId="2" fontId="34" fillId="0" borderId="0" xfId="14" applyNumberFormat="1" applyFont="1" applyAlignment="1">
      <alignment horizontal="center" vertical="center"/>
    </xf>
    <xf numFmtId="0" fontId="15" fillId="0" borderId="0" xfId="14" applyFont="1"/>
    <xf numFmtId="0" fontId="34" fillId="7" borderId="0" xfId="11" applyFont="1" applyFill="1" applyAlignment="1">
      <alignment horizontal="justify" vertical="top" wrapText="1"/>
    </xf>
    <xf numFmtId="0" fontId="34" fillId="0" borderId="0" xfId="14" applyFont="1" applyAlignment="1" applyProtection="1">
      <alignment horizontal="center" vertical="top" wrapText="1"/>
      <protection locked="0"/>
    </xf>
    <xf numFmtId="2" fontId="38" fillId="0" borderId="0" xfId="14" applyNumberFormat="1" applyFont="1" applyAlignment="1" applyProtection="1">
      <alignment horizontal="center" vertical="top" wrapText="1"/>
      <protection locked="0"/>
    </xf>
    <xf numFmtId="0" fontId="34" fillId="0" borderId="0" xfId="14" applyFont="1" applyAlignment="1" applyProtection="1">
      <alignment horizontal="center" vertical="top"/>
      <protection locked="0"/>
    </xf>
    <xf numFmtId="2" fontId="37" fillId="0" borderId="0" xfId="14" applyNumberFormat="1" applyFont="1" applyAlignment="1" applyProtection="1">
      <alignment horizontal="center" vertical="top"/>
      <protection locked="0"/>
    </xf>
    <xf numFmtId="164" fontId="37" fillId="0" borderId="0" xfId="15" applyFont="1" applyBorder="1" applyAlignment="1" applyProtection="1">
      <alignment horizontal="right" vertical="top"/>
      <protection locked="0"/>
    </xf>
    <xf numFmtId="0" fontId="34" fillId="0" borderId="0" xfId="14" applyFont="1" applyAlignment="1">
      <alignment horizontal="center" vertical="center"/>
    </xf>
    <xf numFmtId="0" fontId="25" fillId="0" borderId="0" xfId="14" applyAlignment="1">
      <alignment horizontal="right"/>
    </xf>
    <xf numFmtId="0" fontId="34" fillId="0" borderId="0" xfId="14" applyFont="1" applyAlignment="1" applyProtection="1">
      <alignment horizontal="left" vertical="top"/>
      <protection locked="0"/>
    </xf>
    <xf numFmtId="0" fontId="41" fillId="0" borderId="0" xfId="14" applyFont="1" applyAlignment="1">
      <alignment horizontal="center" vertical="top"/>
    </xf>
    <xf numFmtId="0" fontId="33" fillId="0" borderId="0" xfId="14" applyFont="1" applyAlignment="1" applyProtection="1">
      <alignment horizontal="left" vertical="top" wrapText="1"/>
      <protection locked="0"/>
    </xf>
    <xf numFmtId="0" fontId="37" fillId="0" borderId="0" xfId="14" applyFont="1" applyAlignment="1" applyProtection="1">
      <alignment vertical="top" wrapText="1"/>
      <protection locked="0"/>
    </xf>
    <xf numFmtId="0" fontId="42" fillId="0" borderId="0" xfId="14" applyFont="1" applyAlignment="1" applyProtection="1">
      <alignment horizontal="left" vertical="top" wrapText="1"/>
      <protection locked="0"/>
    </xf>
    <xf numFmtId="2" fontId="34" fillId="0" borderId="0" xfId="14" applyNumberFormat="1" applyFont="1" applyAlignment="1" applyProtection="1">
      <alignment horizontal="center"/>
      <protection locked="0"/>
    </xf>
    <xf numFmtId="0" fontId="34" fillId="0" borderId="0" xfId="14" applyFont="1" applyAlignment="1" applyProtection="1">
      <alignment horizontal="right" vertical="top"/>
      <protection locked="0"/>
    </xf>
    <xf numFmtId="0" fontId="38" fillId="0" borderId="0" xfId="14" applyFont="1" applyAlignment="1" applyProtection="1">
      <alignment horizontal="center" vertical="top" wrapText="1"/>
      <protection locked="0"/>
    </xf>
    <xf numFmtId="2" fontId="37" fillId="0" borderId="0" xfId="14" applyNumberFormat="1" applyFont="1" applyAlignment="1">
      <alignment horizontal="center"/>
    </xf>
    <xf numFmtId="0" fontId="36" fillId="0" borderId="0" xfId="14" applyFont="1" applyAlignment="1" applyProtection="1">
      <alignment horizontal="left" vertical="top" wrapText="1"/>
      <protection locked="0"/>
    </xf>
    <xf numFmtId="0" fontId="36" fillId="0" borderId="0" xfId="14" applyFont="1" applyAlignment="1" applyProtection="1">
      <alignment horizontal="center" vertical="top" wrapText="1"/>
      <protection locked="0"/>
    </xf>
    <xf numFmtId="0" fontId="15" fillId="0" borderId="0" xfId="14" applyFont="1" applyAlignment="1">
      <alignment horizontal="justify" vertical="top" wrapText="1"/>
    </xf>
    <xf numFmtId="0" fontId="38" fillId="0" borderId="0" xfId="14" applyFont="1" applyAlignment="1" applyProtection="1">
      <alignment horizontal="left" vertical="top" wrapText="1"/>
      <protection locked="0"/>
    </xf>
    <xf numFmtId="0" fontId="34" fillId="0" borderId="0" xfId="14" applyFont="1" applyAlignment="1" applyProtection="1">
      <alignment horizontal="justify" vertical="justify" wrapText="1"/>
      <protection locked="0"/>
    </xf>
    <xf numFmtId="0" fontId="37" fillId="0" borderId="0" xfId="14" applyFont="1" applyAlignment="1">
      <alignment horizontal="right"/>
    </xf>
    <xf numFmtId="2" fontId="34" fillId="0" borderId="0" xfId="14" applyNumberFormat="1" applyFont="1"/>
    <xf numFmtId="0" fontId="34" fillId="0" borderId="0" xfId="14" applyFont="1" applyAlignment="1">
      <alignment horizontal="right"/>
    </xf>
    <xf numFmtId="0" fontId="19" fillId="0" borderId="0" xfId="14" applyFont="1" applyAlignment="1">
      <alignment horizontal="center"/>
    </xf>
    <xf numFmtId="2" fontId="33" fillId="0" borderId="0" xfId="14" applyNumberFormat="1" applyFont="1" applyAlignment="1" applyProtection="1">
      <alignment horizontal="center" vertical="top" wrapText="1"/>
      <protection locked="0"/>
    </xf>
    <xf numFmtId="0" fontId="37" fillId="0" borderId="0" xfId="14" applyFont="1" applyAlignment="1">
      <alignment horizontal="left" vertical="top"/>
    </xf>
    <xf numFmtId="0" fontId="34" fillId="0" borderId="0" xfId="14" applyFont="1" applyAlignment="1">
      <alignment vertical="center"/>
    </xf>
    <xf numFmtId="0" fontId="23" fillId="0" borderId="0" xfId="14" applyFont="1" applyAlignment="1">
      <alignment horizontal="left" vertical="center" wrapText="1"/>
    </xf>
    <xf numFmtId="0" fontId="34" fillId="0" borderId="0" xfId="14" applyFont="1" applyAlignment="1">
      <alignment vertical="top" wrapText="1"/>
    </xf>
    <xf numFmtId="2" fontId="34" fillId="0" borderId="0" xfId="14" applyNumberFormat="1" applyFont="1" applyAlignment="1">
      <alignment horizontal="right" vertical="top"/>
    </xf>
    <xf numFmtId="2" fontId="34" fillId="0" borderId="0" xfId="14" applyNumberFormat="1" applyFont="1" applyAlignment="1" applyProtection="1">
      <alignment vertical="top"/>
      <protection locked="0"/>
    </xf>
    <xf numFmtId="0" fontId="34" fillId="0" borderId="0" xfId="14" applyFont="1" applyAlignment="1">
      <alignment horizontal="left" vertical="top" wrapText="1"/>
    </xf>
    <xf numFmtId="2" fontId="37" fillId="0" borderId="0" xfId="14" applyNumberFormat="1" applyFont="1"/>
    <xf numFmtId="0" fontId="34" fillId="0" borderId="0" xfId="14" applyFont="1" applyAlignment="1" applyProtection="1">
      <alignment horizontal="left" wrapText="1"/>
      <protection locked="0"/>
    </xf>
    <xf numFmtId="2" fontId="38" fillId="0" borderId="0" xfId="14" applyNumberFormat="1" applyFont="1" applyAlignment="1" applyProtection="1">
      <alignment horizontal="center" wrapText="1"/>
      <protection locked="0"/>
    </xf>
    <xf numFmtId="2" fontId="38" fillId="0" borderId="0" xfId="14" applyNumberFormat="1" applyFont="1" applyAlignment="1" applyProtection="1">
      <alignment horizontal="right" vertical="top" wrapText="1"/>
      <protection locked="0"/>
    </xf>
    <xf numFmtId="2" fontId="34" fillId="0" borderId="0" xfId="14" applyNumberFormat="1" applyFont="1" applyAlignment="1">
      <alignment horizontal="right"/>
    </xf>
    <xf numFmtId="0" fontId="37" fillId="0" borderId="0" xfId="14" applyFont="1" applyAlignment="1" applyProtection="1">
      <alignment horizontal="left" vertical="top" wrapText="1"/>
      <protection locked="0"/>
    </xf>
    <xf numFmtId="0" fontId="37" fillId="0" borderId="0" xfId="14" applyFont="1" applyAlignment="1">
      <alignment horizontal="right" vertical="top" wrapText="1"/>
    </xf>
    <xf numFmtId="2" fontId="34" fillId="0" borderId="0" xfId="14" applyNumberFormat="1" applyFont="1" applyAlignment="1" applyProtection="1">
      <alignment horizontal="center" vertical="top"/>
      <protection locked="0"/>
    </xf>
    <xf numFmtId="2" fontId="34" fillId="0" borderId="0" xfId="14" applyNumberFormat="1" applyFont="1" applyAlignment="1" applyProtection="1">
      <alignment horizontal="right" vertical="top"/>
      <protection locked="0"/>
    </xf>
    <xf numFmtId="0" fontId="37" fillId="0" borderId="0" xfId="14" applyFont="1" applyAlignment="1" applyProtection="1">
      <alignment horizontal="left"/>
      <protection locked="0"/>
    </xf>
    <xf numFmtId="0" fontId="34" fillId="0" borderId="0" xfId="14" applyFont="1" applyAlignment="1" applyProtection="1">
      <alignment horizontal="right" vertical="top" wrapText="1"/>
      <protection locked="0"/>
    </xf>
    <xf numFmtId="0" fontId="38" fillId="8" borderId="0" xfId="14" applyFont="1" applyFill="1" applyAlignment="1" applyProtection="1">
      <alignment horizontal="center" vertical="top" wrapText="1"/>
      <protection locked="0"/>
    </xf>
    <xf numFmtId="0" fontId="37" fillId="0" borderId="0" xfId="14" applyFont="1" applyAlignment="1">
      <alignment horizontal="center"/>
    </xf>
    <xf numFmtId="0" fontId="25" fillId="0" borderId="0" xfId="14" applyAlignment="1" applyProtection="1">
      <alignment horizontal="center" vertical="top"/>
      <protection locked="0"/>
    </xf>
    <xf numFmtId="2" fontId="25" fillId="0" borderId="0" xfId="14" applyNumberFormat="1" applyAlignment="1" applyProtection="1">
      <alignment horizontal="right" vertical="top"/>
      <protection locked="0"/>
    </xf>
    <xf numFmtId="0" fontId="23" fillId="0" borderId="0" xfId="14" applyFont="1" applyAlignment="1" applyProtection="1">
      <alignment horizontal="left"/>
      <protection locked="0"/>
    </xf>
    <xf numFmtId="2" fontId="37" fillId="0" borderId="0" xfId="14" applyNumberFormat="1" applyFont="1" applyAlignment="1" applyProtection="1">
      <alignment horizontal="right" vertical="top"/>
      <protection locked="0"/>
    </xf>
    <xf numFmtId="2" fontId="37" fillId="0" borderId="0" xfId="14" applyNumberFormat="1" applyFont="1" applyAlignment="1" applyProtection="1">
      <alignment vertical="top"/>
      <protection locked="0"/>
    </xf>
    <xf numFmtId="0" fontId="44" fillId="0" borderId="0" xfId="14" applyFont="1" applyAlignment="1" applyProtection="1">
      <alignment horizontal="left" vertical="top" wrapText="1"/>
      <protection locked="0"/>
    </xf>
    <xf numFmtId="168" fontId="34" fillId="0" borderId="0" xfId="14" applyNumberFormat="1" applyFont="1" applyAlignment="1" applyProtection="1">
      <alignment horizontal="center" vertical="top"/>
      <protection locked="0"/>
    </xf>
    <xf numFmtId="0" fontId="37" fillId="0" borderId="0" xfId="14" applyFont="1" applyAlignment="1" applyProtection="1">
      <alignment horizontal="right"/>
      <protection locked="0"/>
    </xf>
    <xf numFmtId="0" fontId="37" fillId="0" borderId="0" xfId="14" applyFont="1" applyAlignment="1">
      <alignment vertical="top" wrapText="1"/>
    </xf>
    <xf numFmtId="0" fontId="45" fillId="0" borderId="0" xfId="14" applyFont="1" applyAlignment="1">
      <alignment horizontal="center" vertical="center"/>
    </xf>
    <xf numFmtId="0" fontId="45" fillId="0" borderId="0" xfId="14" applyFont="1" applyAlignment="1">
      <alignment horizontal="center" vertical="center" wrapText="1"/>
    </xf>
    <xf numFmtId="4" fontId="45" fillId="0" borderId="0" xfId="14" applyNumberFormat="1" applyFont="1" applyAlignment="1">
      <alignment horizontal="center" vertical="center" wrapText="1"/>
    </xf>
    <xf numFmtId="0" fontId="34" fillId="0" borderId="0" xfId="14" applyFont="1" applyAlignment="1">
      <alignment horizontal="center" vertical="center" wrapText="1"/>
    </xf>
    <xf numFmtId="4" fontId="34" fillId="0" borderId="0" xfId="14" applyNumberFormat="1" applyFont="1" applyAlignment="1">
      <alignment horizontal="center" vertical="center" wrapText="1"/>
    </xf>
    <xf numFmtId="0" fontId="37" fillId="0" borderId="0" xfId="14" applyFont="1" applyAlignment="1">
      <alignment horizontal="justify" vertical="top" wrapText="1"/>
    </xf>
    <xf numFmtId="0" fontId="32" fillId="0" borderId="0" xfId="14" applyFont="1" applyAlignment="1">
      <alignment horizontal="center" wrapText="1"/>
    </xf>
    <xf numFmtId="0" fontId="43" fillId="0" borderId="0" xfId="14" applyFont="1" applyAlignment="1">
      <alignment horizontal="left" vertical="top"/>
    </xf>
    <xf numFmtId="0" fontId="37" fillId="0" borderId="0" xfId="14" applyFont="1" applyAlignment="1">
      <alignment horizontal="center" vertical="top" wrapText="1"/>
    </xf>
    <xf numFmtId="4" fontId="43" fillId="0" borderId="0" xfId="14" applyNumberFormat="1" applyFont="1"/>
    <xf numFmtId="0" fontId="37" fillId="0" borderId="0" xfId="14" applyFont="1" applyAlignment="1">
      <alignment horizontal="left" vertical="top" wrapText="1"/>
    </xf>
    <xf numFmtId="4" fontId="37" fillId="0" borderId="0" xfId="14" applyNumberFormat="1" applyFont="1" applyAlignment="1">
      <alignment horizontal="center" vertical="center" wrapText="1"/>
    </xf>
    <xf numFmtId="0" fontId="32" fillId="0" borderId="0" xfId="14" applyFont="1" applyAlignment="1">
      <alignment horizontal="center" vertical="top" wrapText="1"/>
    </xf>
    <xf numFmtId="0" fontId="32" fillId="0" borderId="0" xfId="14" applyFont="1" applyAlignment="1">
      <alignment horizontal="center" vertical="center" wrapText="1"/>
    </xf>
    <xf numFmtId="4" fontId="32" fillId="0" borderId="0" xfId="14" applyNumberFormat="1" applyFont="1" applyAlignment="1">
      <alignment horizontal="center" vertical="center" wrapText="1"/>
    </xf>
    <xf numFmtId="4" fontId="6" fillId="0" borderId="0" xfId="14" applyNumberFormat="1" applyFont="1" applyAlignment="1">
      <alignment horizontal="center" vertical="center" wrapText="1"/>
    </xf>
    <xf numFmtId="0" fontId="34" fillId="0" borderId="0" xfId="14" applyFont="1" applyAlignment="1">
      <alignment horizontal="justify" vertical="top"/>
    </xf>
    <xf numFmtId="164" fontId="34" fillId="0" borderId="0" xfId="15" applyFont="1" applyBorder="1" applyAlignment="1" applyProtection="1">
      <alignment horizontal="left" indent="1"/>
      <protection locked="0"/>
    </xf>
    <xf numFmtId="0" fontId="34" fillId="0" borderId="0" xfId="14" applyFont="1" applyAlignment="1">
      <alignment vertical="top"/>
    </xf>
    <xf numFmtId="0" fontId="46" fillId="0" borderId="0" xfId="14" applyFont="1" applyAlignment="1">
      <alignment horizontal="justify" vertical="top"/>
    </xf>
    <xf numFmtId="0" fontId="37" fillId="0" borderId="0" xfId="14" applyFont="1" applyAlignment="1">
      <alignment horizontal="justify" vertical="top"/>
    </xf>
    <xf numFmtId="0" fontId="37" fillId="0" borderId="0" xfId="14" applyFont="1" applyAlignment="1">
      <alignment horizontal="center" vertical="top"/>
    </xf>
    <xf numFmtId="2" fontId="34" fillId="0" borderId="17" xfId="14" applyNumberFormat="1" applyFont="1" applyBorder="1" applyAlignment="1" applyProtection="1">
      <alignment horizontal="center" vertical="top"/>
      <protection locked="0"/>
    </xf>
    <xf numFmtId="0" fontId="37" fillId="0" borderId="0" xfId="14" applyFont="1" applyAlignment="1">
      <alignment vertical="top"/>
    </xf>
    <xf numFmtId="164" fontId="34" fillId="0" borderId="0" xfId="15" applyFont="1" applyAlignment="1" applyProtection="1">
      <alignment horizontal="left" indent="1"/>
      <protection locked="0"/>
    </xf>
    <xf numFmtId="164" fontId="37" fillId="0" borderId="0" xfId="14" applyNumberFormat="1" applyFont="1"/>
    <xf numFmtId="0" fontId="28" fillId="0" borderId="0" xfId="14" applyFont="1" applyAlignment="1">
      <alignment horizontal="center" vertical="center"/>
    </xf>
    <xf numFmtId="0" fontId="28" fillId="0" borderId="0" xfId="14" applyFont="1" applyAlignment="1">
      <alignment horizontal="right" vertical="center"/>
    </xf>
    <xf numFmtId="0" fontId="28" fillId="0" borderId="0" xfId="14" applyFont="1" applyAlignment="1">
      <alignment vertical="center"/>
    </xf>
    <xf numFmtId="0" fontId="48" fillId="0" borderId="10" xfId="14" applyFont="1" applyBorder="1" applyAlignment="1">
      <alignment horizontal="center" vertical="center"/>
    </xf>
    <xf numFmtId="0" fontId="48" fillId="0" borderId="0" xfId="14" applyFont="1" applyAlignment="1">
      <alignment horizontal="center" vertical="center"/>
    </xf>
    <xf numFmtId="0" fontId="48" fillId="0" borderId="10" xfId="14" applyFont="1" applyBorder="1"/>
    <xf numFmtId="0" fontId="49" fillId="0" borderId="10" xfId="14" applyFont="1" applyBorder="1" applyAlignment="1">
      <alignment vertical="center"/>
    </xf>
    <xf numFmtId="0" fontId="49" fillId="0" borderId="10" xfId="14" applyFont="1" applyBorder="1" applyAlignment="1">
      <alignment horizontal="center"/>
    </xf>
    <xf numFmtId="0" fontId="49" fillId="0" borderId="10" xfId="14" applyFont="1" applyBorder="1" applyAlignment="1">
      <alignment horizontal="right"/>
    </xf>
    <xf numFmtId="0" fontId="49" fillId="0" borderId="10" xfId="14" applyFont="1" applyBorder="1" applyAlignment="1">
      <alignment horizontal="right" vertical="top"/>
    </xf>
    <xf numFmtId="0" fontId="49" fillId="0" borderId="10" xfId="14" applyFont="1" applyBorder="1" applyAlignment="1">
      <alignment vertical="top"/>
    </xf>
    <xf numFmtId="0" fontId="49" fillId="0" borderId="0" xfId="14" applyFont="1" applyAlignment="1">
      <alignment vertical="top"/>
    </xf>
    <xf numFmtId="0" fontId="48" fillId="0" borderId="0" xfId="14" applyFont="1"/>
    <xf numFmtId="0" fontId="2" fillId="0" borderId="10" xfId="14" applyFont="1" applyBorder="1" applyAlignment="1">
      <alignment horizontal="center" vertical="top" wrapText="1"/>
    </xf>
    <xf numFmtId="0" fontId="50" fillId="0" borderId="10" xfId="14" applyFont="1" applyBorder="1" applyAlignment="1">
      <alignment horizontal="justify" vertical="top" wrapText="1"/>
    </xf>
    <xf numFmtId="0" fontId="2" fillId="0" borderId="10" xfId="14" applyFont="1" applyBorder="1" applyAlignment="1">
      <alignment horizontal="center"/>
    </xf>
    <xf numFmtId="1" fontId="2" fillId="0" borderId="10" xfId="14" applyNumberFormat="1" applyFont="1" applyBorder="1" applyAlignment="1">
      <alignment horizontal="center"/>
    </xf>
    <xf numFmtId="2" fontId="2" fillId="0" borderId="10" xfId="14" applyNumberFormat="1" applyFont="1" applyBorder="1" applyAlignment="1">
      <alignment horizontal="left"/>
    </xf>
    <xf numFmtId="0" fontId="2" fillId="0" borderId="10" xfId="14" applyFont="1" applyBorder="1" applyAlignment="1">
      <alignment horizontal="left"/>
    </xf>
    <xf numFmtId="0" fontId="2" fillId="0" borderId="0" xfId="14" applyFont="1"/>
    <xf numFmtId="0" fontId="2" fillId="0" borderId="10" xfId="14" applyFont="1" applyBorder="1" applyAlignment="1">
      <alignment horizontal="justify" vertical="top" wrapText="1"/>
    </xf>
    <xf numFmtId="0" fontId="2" fillId="0" borderId="10" xfId="14" applyFont="1" applyBorder="1"/>
    <xf numFmtId="0" fontId="50" fillId="0" borderId="10" xfId="14" applyFont="1" applyBorder="1" applyAlignment="1">
      <alignment horizontal="center" vertical="top" wrapText="1"/>
    </xf>
    <xf numFmtId="0" fontId="50" fillId="8" borderId="10" xfId="14" applyFont="1" applyFill="1" applyBorder="1" applyAlignment="1">
      <alignment horizontal="justify" vertical="top" wrapText="1"/>
    </xf>
    <xf numFmtId="0" fontId="50" fillId="0" borderId="10" xfId="14" applyFont="1" applyBorder="1" applyAlignment="1">
      <alignment horizontal="center"/>
    </xf>
    <xf numFmtId="1" fontId="50" fillId="0" borderId="10" xfId="14" applyNumberFormat="1" applyFont="1" applyBorder="1" applyAlignment="1">
      <alignment horizontal="center"/>
    </xf>
    <xf numFmtId="2" fontId="50" fillId="8" borderId="10" xfId="14" applyNumberFormat="1" applyFont="1" applyFill="1" applyBorder="1" applyAlignment="1">
      <alignment horizontal="center"/>
    </xf>
    <xf numFmtId="0" fontId="50" fillId="8" borderId="10" xfId="14" applyFont="1" applyFill="1" applyBorder="1" applyAlignment="1">
      <alignment horizontal="left" wrapText="1"/>
    </xf>
    <xf numFmtId="0" fontId="50" fillId="0" borderId="0" xfId="14" applyFont="1" applyAlignment="1">
      <alignment horizontal="center"/>
    </xf>
    <xf numFmtId="0" fontId="50" fillId="0" borderId="0" xfId="14" applyFont="1"/>
    <xf numFmtId="0" fontId="50" fillId="0" borderId="10" xfId="14" applyFont="1" applyBorder="1" applyAlignment="1">
      <alignment horizontal="left" wrapText="1"/>
    </xf>
    <xf numFmtId="0" fontId="50" fillId="0" borderId="10" xfId="14" applyFont="1" applyBorder="1" applyAlignment="1">
      <alignment horizontal="center" wrapText="1"/>
    </xf>
    <xf numFmtId="2" fontId="50" fillId="0" borderId="10" xfId="14" applyNumberFormat="1" applyFont="1" applyBorder="1" applyAlignment="1">
      <alignment horizontal="center"/>
    </xf>
    <xf numFmtId="0" fontId="50" fillId="0" borderId="10" xfId="14" applyFont="1" applyBorder="1"/>
    <xf numFmtId="1" fontId="2" fillId="0" borderId="10" xfId="14" applyNumberFormat="1" applyFont="1" applyBorder="1" applyAlignment="1">
      <alignment horizontal="left" indent="2"/>
    </xf>
    <xf numFmtId="0" fontId="23" fillId="0" borderId="0" xfId="14" applyFont="1" applyAlignment="1">
      <alignment vertical="top"/>
    </xf>
    <xf numFmtId="1" fontId="50" fillId="0" borderId="10" xfId="14" applyNumberFormat="1" applyFont="1" applyBorder="1" applyAlignment="1">
      <alignment horizontal="center" vertical="top"/>
    </xf>
    <xf numFmtId="2" fontId="2" fillId="7" borderId="10" xfId="14" applyNumberFormat="1" applyFont="1" applyFill="1" applyBorder="1" applyAlignment="1">
      <alignment horizontal="center"/>
    </xf>
    <xf numFmtId="0" fontId="50" fillId="7" borderId="10" xfId="14" applyFont="1" applyFill="1" applyBorder="1" applyAlignment="1">
      <alignment horizontal="center" vertical="top" wrapText="1"/>
    </xf>
    <xf numFmtId="0" fontId="2" fillId="7" borderId="10" xfId="14" applyFont="1" applyFill="1" applyBorder="1" applyAlignment="1">
      <alignment horizontal="justify" vertical="top" wrapText="1"/>
    </xf>
    <xf numFmtId="0" fontId="2" fillId="7" borderId="10" xfId="14" applyFont="1" applyFill="1" applyBorder="1" applyAlignment="1">
      <alignment horizontal="center"/>
    </xf>
    <xf numFmtId="1" fontId="2" fillId="7" borderId="10" xfId="14" applyNumberFormat="1" applyFont="1" applyFill="1" applyBorder="1" applyAlignment="1">
      <alignment horizontal="center"/>
    </xf>
    <xf numFmtId="0" fontId="50" fillId="7" borderId="10" xfId="14" applyFont="1" applyFill="1" applyBorder="1" applyAlignment="1">
      <alignment horizontal="center" wrapText="1"/>
    </xf>
    <xf numFmtId="0" fontId="50" fillId="7" borderId="0" xfId="14" applyFont="1" applyFill="1" applyAlignment="1">
      <alignment vertical="center"/>
    </xf>
    <xf numFmtId="0" fontId="50" fillId="0" borderId="10" xfId="14" applyFont="1" applyBorder="1" applyAlignment="1">
      <alignment horizontal="left"/>
    </xf>
    <xf numFmtId="0" fontId="2" fillId="0" borderId="10" xfId="14" applyFont="1" applyBorder="1" applyAlignment="1">
      <alignment horizontal="center" vertical="center" wrapText="1"/>
    </xf>
    <xf numFmtId="0" fontId="23" fillId="0" borderId="10" xfId="14" applyFont="1" applyBorder="1" applyAlignment="1">
      <alignment horizontal="justify" vertical="center" wrapText="1"/>
    </xf>
    <xf numFmtId="0" fontId="2" fillId="0" borderId="10" xfId="14" applyFont="1" applyBorder="1" applyAlignment="1">
      <alignment wrapText="1"/>
    </xf>
    <xf numFmtId="0" fontId="50" fillId="8" borderId="10" xfId="14" applyFont="1" applyFill="1" applyBorder="1" applyAlignment="1">
      <alignment horizontal="left" vertical="top" wrapText="1"/>
    </xf>
    <xf numFmtId="164" fontId="50" fillId="0" borderId="10" xfId="15" applyFont="1" applyBorder="1" applyAlignment="1">
      <alignment horizontal="center"/>
    </xf>
    <xf numFmtId="0" fontId="48" fillId="0" borderId="10" xfId="14" applyFont="1" applyBorder="1" applyAlignment="1">
      <alignment horizontal="center" vertical="top" wrapText="1"/>
    </xf>
    <xf numFmtId="0" fontId="50" fillId="0" borderId="10" xfId="14" applyFont="1" applyBorder="1" applyAlignment="1">
      <alignment horizontal="left" vertical="top" wrapText="1"/>
    </xf>
    <xf numFmtId="0" fontId="48" fillId="0" borderId="0" xfId="14" applyFont="1" applyAlignment="1">
      <alignment vertical="center"/>
    </xf>
    <xf numFmtId="0" fontId="50" fillId="0" borderId="0" xfId="14" applyFont="1" applyAlignment="1">
      <alignment vertical="center"/>
    </xf>
    <xf numFmtId="0" fontId="50" fillId="0" borderId="10" xfId="14" applyFont="1" applyBorder="1" applyAlignment="1">
      <alignment horizontal="center" vertical="top"/>
    </xf>
    <xf numFmtId="0" fontId="51" fillId="0" borderId="10" xfId="14" applyFont="1" applyBorder="1" applyAlignment="1">
      <alignment horizontal="justify" vertical="top" wrapText="1"/>
    </xf>
    <xf numFmtId="0" fontId="22" fillId="0" borderId="10" xfId="14" applyFont="1" applyBorder="1" applyAlignment="1">
      <alignment horizontal="center" vertical="top" wrapText="1"/>
    </xf>
    <xf numFmtId="2" fontId="50" fillId="0" borderId="10" xfId="14" applyNumberFormat="1" applyFont="1" applyBorder="1" applyAlignment="1">
      <alignment horizontal="center" wrapText="1"/>
    </xf>
    <xf numFmtId="0" fontId="42" fillId="0" borderId="10" xfId="14" applyFont="1" applyBorder="1" applyAlignment="1">
      <alignment wrapText="1"/>
    </xf>
    <xf numFmtId="0" fontId="42" fillId="0" borderId="10" xfId="14" applyFont="1" applyBorder="1" applyAlignment="1">
      <alignment horizontal="center"/>
    </xf>
    <xf numFmtId="0" fontId="2" fillId="0" borderId="10" xfId="14" applyFont="1" applyBorder="1" applyAlignment="1">
      <alignment horizontal="center" wrapText="1"/>
    </xf>
    <xf numFmtId="0" fontId="2" fillId="0" borderId="10" xfId="14" applyFont="1" applyBorder="1" applyAlignment="1">
      <alignment horizontal="justify" vertical="justify" wrapText="1"/>
    </xf>
    <xf numFmtId="0" fontId="25" fillId="0" borderId="10" xfId="14" applyBorder="1" applyAlignment="1">
      <alignment horizontal="justify" vertical="justify" wrapText="1"/>
    </xf>
    <xf numFmtId="0" fontId="49" fillId="0" borderId="10" xfId="14" applyFont="1" applyBorder="1" applyAlignment="1">
      <alignment horizontal="justify" vertical="center" wrapText="1"/>
    </xf>
    <xf numFmtId="0" fontId="48" fillId="0" borderId="10" xfId="14" applyFont="1" applyBorder="1" applyAlignment="1">
      <alignment horizontal="center"/>
    </xf>
    <xf numFmtId="2" fontId="48" fillId="0" borderId="10" xfId="14" applyNumberFormat="1" applyFont="1" applyBorder="1" applyAlignment="1">
      <alignment horizontal="center"/>
    </xf>
    <xf numFmtId="0" fontId="48" fillId="0" borderId="10" xfId="14" applyFont="1" applyBorder="1" applyAlignment="1">
      <alignment vertical="center"/>
    </xf>
    <xf numFmtId="0" fontId="2" fillId="8" borderId="10" xfId="14" applyFont="1" applyFill="1" applyBorder="1" applyAlignment="1">
      <alignment horizontal="center" vertical="top" wrapText="1"/>
    </xf>
    <xf numFmtId="0" fontId="2" fillId="8" borderId="0" xfId="14" applyFont="1" applyFill="1" applyAlignment="1">
      <alignment vertical="center"/>
    </xf>
    <xf numFmtId="0" fontId="50" fillId="8" borderId="10" xfId="14" applyFont="1" applyFill="1" applyBorder="1" applyAlignment="1">
      <alignment horizontal="center"/>
    </xf>
    <xf numFmtId="1" fontId="50" fillId="7" borderId="10" xfId="14" applyNumberFormat="1" applyFont="1" applyFill="1" applyBorder="1" applyAlignment="1">
      <alignment horizontal="center"/>
    </xf>
    <xf numFmtId="2" fontId="50" fillId="8" borderId="10" xfId="14" applyNumberFormat="1" applyFont="1" applyFill="1" applyBorder="1" applyAlignment="1">
      <alignment horizontal="center" wrapText="1"/>
    </xf>
    <xf numFmtId="0" fontId="50" fillId="8" borderId="0" xfId="14" applyFont="1" applyFill="1" applyAlignment="1">
      <alignment vertical="center"/>
    </xf>
    <xf numFmtId="0" fontId="50" fillId="8" borderId="10" xfId="14" applyFont="1" applyFill="1" applyBorder="1" applyAlignment="1">
      <alignment horizontal="center" vertical="top"/>
    </xf>
    <xf numFmtId="0" fontId="51" fillId="8" borderId="10" xfId="14" applyFont="1" applyFill="1" applyBorder="1" applyAlignment="1">
      <alignment horizontal="justify" vertical="top" wrapText="1"/>
    </xf>
    <xf numFmtId="0" fontId="50" fillId="8" borderId="0" xfId="14" applyFont="1" applyFill="1"/>
    <xf numFmtId="0" fontId="50" fillId="0" borderId="10" xfId="14" applyFont="1" applyBorder="1" applyAlignment="1">
      <alignment horizontal="justify" vertical="top"/>
    </xf>
    <xf numFmtId="0" fontId="2" fillId="0" borderId="10" xfId="14" applyFont="1" applyBorder="1" applyAlignment="1">
      <alignment horizontal="center" vertical="top"/>
    </xf>
    <xf numFmtId="168" fontId="2" fillId="0" borderId="10" xfId="14" applyNumberFormat="1" applyFont="1" applyBorder="1" applyAlignment="1">
      <alignment horizontal="center" wrapText="1"/>
    </xf>
    <xf numFmtId="2" fontId="2" fillId="0" borderId="10" xfId="14" applyNumberFormat="1" applyFont="1" applyBorder="1" applyAlignment="1">
      <alignment horizontal="center" wrapText="1"/>
    </xf>
    <xf numFmtId="0" fontId="23" fillId="0" borderId="0" xfId="14" applyFont="1" applyAlignment="1">
      <alignment horizontal="justify" vertical="center" wrapText="1"/>
    </xf>
    <xf numFmtId="0" fontId="2" fillId="7" borderId="10" xfId="14" applyFont="1" applyFill="1" applyBorder="1" applyAlignment="1">
      <alignment horizontal="left" wrapText="1"/>
    </xf>
    <xf numFmtId="0" fontId="2" fillId="7" borderId="10" xfId="14" applyFont="1" applyFill="1" applyBorder="1" applyAlignment="1">
      <alignment horizontal="center" vertical="top" wrapText="1"/>
    </xf>
    <xf numFmtId="164" fontId="2" fillId="7" borderId="10" xfId="15" applyFont="1" applyFill="1" applyBorder="1" applyAlignment="1">
      <alignment horizontal="center"/>
    </xf>
    <xf numFmtId="0" fontId="2" fillId="7" borderId="10" xfId="14" applyFont="1" applyFill="1" applyBorder="1" applyAlignment="1">
      <alignment horizontal="left"/>
    </xf>
    <xf numFmtId="0" fontId="2" fillId="7" borderId="0" xfId="14" applyFont="1" applyFill="1"/>
    <xf numFmtId="49" fontId="2" fillId="7" borderId="10" xfId="14" applyNumberFormat="1" applyFont="1" applyFill="1" applyBorder="1" applyAlignment="1">
      <alignment horizontal="center" vertical="top"/>
    </xf>
    <xf numFmtId="0" fontId="23" fillId="7" borderId="10" xfId="14" applyFont="1" applyFill="1" applyBorder="1" applyAlignment="1">
      <alignment horizontal="justify" vertical="top" wrapText="1"/>
    </xf>
    <xf numFmtId="0" fontId="2" fillId="7" borderId="10" xfId="14" applyFont="1" applyFill="1" applyBorder="1"/>
    <xf numFmtId="2" fontId="2" fillId="5" borderId="10" xfId="14" applyNumberFormat="1" applyFont="1" applyFill="1" applyBorder="1" applyAlignment="1">
      <alignment horizontal="left"/>
    </xf>
    <xf numFmtId="0" fontId="50" fillId="7" borderId="10" xfId="14" applyFont="1" applyFill="1" applyBorder="1" applyAlignment="1">
      <alignment wrapText="1"/>
    </xf>
    <xf numFmtId="0" fontId="51" fillId="7" borderId="10" xfId="14" applyFont="1" applyFill="1" applyBorder="1" applyAlignment="1">
      <alignment vertical="center"/>
    </xf>
    <xf numFmtId="0" fontId="50" fillId="7" borderId="10" xfId="14" applyFont="1" applyFill="1" applyBorder="1" applyAlignment="1">
      <alignment horizontal="center" vertical="center"/>
    </xf>
    <xf numFmtId="2" fontId="50" fillId="7" borderId="10" xfId="14" applyNumberFormat="1" applyFont="1" applyFill="1" applyBorder="1" applyAlignment="1">
      <alignment horizontal="center"/>
    </xf>
    <xf numFmtId="0" fontId="50" fillId="7" borderId="10" xfId="14" applyFont="1" applyFill="1" applyBorder="1" applyAlignment="1">
      <alignment horizontal="left" wrapText="1"/>
    </xf>
    <xf numFmtId="0" fontId="50" fillId="7" borderId="10" xfId="14" applyFont="1" applyFill="1" applyBorder="1" applyAlignment="1">
      <alignment horizontal="center"/>
    </xf>
    <xf numFmtId="0" fontId="50" fillId="7" borderId="0" xfId="14" applyFont="1" applyFill="1"/>
    <xf numFmtId="0" fontId="50" fillId="7" borderId="10" xfId="14" applyFont="1" applyFill="1" applyBorder="1" applyAlignment="1">
      <alignment horizontal="justify" vertical="top" wrapText="1"/>
    </xf>
    <xf numFmtId="0" fontId="2" fillId="7" borderId="10" xfId="14" applyFont="1" applyFill="1" applyBorder="1" applyAlignment="1">
      <alignment horizontal="center" vertical="justify"/>
    </xf>
    <xf numFmtId="0" fontId="50" fillId="7" borderId="10" xfId="14" applyFont="1" applyFill="1" applyBorder="1" applyAlignment="1">
      <alignment horizontal="left" vertical="center"/>
    </xf>
    <xf numFmtId="0" fontId="51" fillId="7" borderId="10" xfId="14" applyFont="1" applyFill="1" applyBorder="1" applyAlignment="1">
      <alignment horizontal="justify" vertical="top" wrapText="1"/>
    </xf>
    <xf numFmtId="0" fontId="51" fillId="7" borderId="0" xfId="14" applyFont="1" applyFill="1" applyAlignment="1">
      <alignment vertical="top"/>
    </xf>
    <xf numFmtId="0" fontId="50" fillId="7" borderId="10" xfId="14" applyFont="1" applyFill="1" applyBorder="1" applyAlignment="1">
      <alignment horizontal="center" vertical="top"/>
    </xf>
    <xf numFmtId="0" fontId="2" fillId="7" borderId="10" xfId="14" applyFont="1" applyFill="1" applyBorder="1" applyAlignment="1">
      <alignment horizontal="center" vertical="top"/>
    </xf>
    <xf numFmtId="0" fontId="48" fillId="0" borderId="10" xfId="14" applyFont="1" applyBorder="1" applyAlignment="1">
      <alignment horizontal="center" vertical="top"/>
    </xf>
    <xf numFmtId="2" fontId="49" fillId="0" borderId="10" xfId="14" applyNumberFormat="1" applyFont="1" applyBorder="1" applyAlignment="1">
      <alignment horizontal="center"/>
    </xf>
    <xf numFmtId="2" fontId="48" fillId="0" borderId="10" xfId="14" applyNumberFormat="1" applyFont="1" applyBorder="1"/>
    <xf numFmtId="2" fontId="48" fillId="0" borderId="0" xfId="14" applyNumberFormat="1" applyFont="1"/>
    <xf numFmtId="0" fontId="2" fillId="0" borderId="0" xfId="14" applyFont="1" applyAlignment="1">
      <alignment horizontal="center"/>
    </xf>
    <xf numFmtId="0" fontId="28" fillId="0" borderId="0" xfId="14" applyFont="1" applyAlignment="1">
      <alignment horizontal="right"/>
    </xf>
    <xf numFmtId="0" fontId="2" fillId="0" borderId="0" xfId="14" applyFont="1" applyAlignment="1">
      <alignment horizontal="center" vertical="top"/>
    </xf>
    <xf numFmtId="2" fontId="2" fillId="0" borderId="0" xfId="14" applyNumberFormat="1" applyFont="1" applyAlignment="1">
      <alignment horizontal="left" vertical="top"/>
    </xf>
    <xf numFmtId="0" fontId="50" fillId="0" borderId="0" xfId="14" applyFont="1" applyAlignment="1">
      <alignment horizontal="left" vertical="top"/>
    </xf>
    <xf numFmtId="0" fontId="2" fillId="0" borderId="0" xfId="14" applyFont="1" applyAlignment="1">
      <alignment horizontal="left" vertical="top"/>
    </xf>
    <xf numFmtId="0" fontId="34" fillId="0" borderId="0" xfId="14" applyFont="1" applyAlignment="1">
      <alignment horizontal="left" vertical="top"/>
    </xf>
    <xf numFmtId="0" fontId="2" fillId="0" borderId="0" xfId="14" applyFont="1" applyAlignment="1">
      <alignment horizontal="center" vertical="center"/>
    </xf>
    <xf numFmtId="0" fontId="15" fillId="0" borderId="0" xfId="14" applyFont="1" applyAlignment="1">
      <alignment horizontal="left" vertical="center"/>
    </xf>
    <xf numFmtId="0" fontId="2" fillId="0" borderId="0" xfId="14" applyFont="1" applyAlignment="1">
      <alignment horizontal="justify" vertical="center"/>
    </xf>
    <xf numFmtId="2" fontId="2" fillId="0" borderId="0" xfId="14" applyNumberFormat="1" applyFont="1" applyAlignment="1">
      <alignment horizontal="left" vertical="center"/>
    </xf>
    <xf numFmtId="0" fontId="15" fillId="0" borderId="0" xfId="14" applyFont="1" applyAlignment="1">
      <alignment horizontal="center" vertical="center"/>
    </xf>
    <xf numFmtId="0" fontId="15" fillId="0" borderId="0" xfId="14" applyFont="1" applyAlignment="1">
      <alignment horizontal="left"/>
    </xf>
    <xf numFmtId="2" fontId="15" fillId="0" borderId="0" xfId="14" applyNumberFormat="1" applyFont="1" applyAlignment="1">
      <alignment horizontal="left" vertical="top"/>
    </xf>
    <xf numFmtId="0" fontId="15" fillId="0" borderId="0" xfId="14" applyFont="1" applyAlignment="1">
      <alignment horizontal="center"/>
    </xf>
    <xf numFmtId="2" fontId="15" fillId="0" borderId="0" xfId="14" applyNumberFormat="1" applyFont="1" applyAlignment="1">
      <alignment horizontal="left"/>
    </xf>
    <xf numFmtId="0" fontId="53" fillId="0" borderId="0" xfId="14" applyFont="1" applyAlignment="1">
      <alignment horizontal="left"/>
    </xf>
    <xf numFmtId="0" fontId="25" fillId="0" borderId="0" xfId="14" applyAlignment="1">
      <alignment horizontal="center" vertical="top"/>
    </xf>
    <xf numFmtId="0" fontId="25" fillId="0" borderId="0" xfId="14" applyAlignment="1">
      <alignment horizontal="left" vertical="top"/>
    </xf>
    <xf numFmtId="2" fontId="25" fillId="0" borderId="0" xfId="14" applyNumberFormat="1" applyAlignment="1">
      <alignment horizontal="left" vertical="top"/>
    </xf>
    <xf numFmtId="0" fontId="50" fillId="0" borderId="0" xfId="14" applyFont="1" applyAlignment="1">
      <alignment horizontal="center" wrapText="1"/>
    </xf>
    <xf numFmtId="0" fontId="50" fillId="0" borderId="0" xfId="14" applyFont="1" applyAlignment="1">
      <alignment wrapText="1"/>
    </xf>
    <xf numFmtId="0" fontId="50" fillId="0" borderId="0" xfId="14" applyFont="1" applyAlignment="1">
      <alignment horizontal="center" vertical="top"/>
    </xf>
    <xf numFmtId="2" fontId="50" fillId="0" borderId="0" xfId="14" applyNumberFormat="1" applyFont="1" applyAlignment="1">
      <alignment horizontal="left" vertical="center"/>
    </xf>
    <xf numFmtId="2" fontId="50" fillId="0" borderId="0" xfId="14" applyNumberFormat="1" applyFont="1" applyAlignment="1">
      <alignment horizontal="center" vertical="center"/>
    </xf>
    <xf numFmtId="2" fontId="50" fillId="0" borderId="0" xfId="14" applyNumberFormat="1" applyFont="1" applyAlignment="1">
      <alignment horizontal="right" vertical="center"/>
    </xf>
    <xf numFmtId="0" fontId="38" fillId="0" borderId="0" xfId="14" applyFont="1" applyAlignment="1">
      <alignment horizontal="left" vertical="top"/>
    </xf>
    <xf numFmtId="2" fontId="50" fillId="0" borderId="0" xfId="14" applyNumberFormat="1" applyFont="1" applyAlignment="1">
      <alignment horizontal="left" vertical="top"/>
    </xf>
    <xf numFmtId="2" fontId="50" fillId="0" borderId="0" xfId="14" applyNumberFormat="1" applyFont="1" applyAlignment="1">
      <alignment horizontal="center" vertical="top"/>
    </xf>
    <xf numFmtId="2" fontId="50" fillId="0" borderId="0" xfId="14" applyNumberFormat="1" applyFont="1" applyAlignment="1">
      <alignment vertical="top"/>
    </xf>
    <xf numFmtId="2" fontId="50" fillId="0" borderId="0" xfId="14" applyNumberFormat="1" applyFont="1"/>
    <xf numFmtId="0" fontId="15" fillId="0" borderId="0" xfId="14" applyFont="1" applyAlignment="1">
      <alignment horizontal="justify" vertical="center"/>
    </xf>
    <xf numFmtId="0" fontId="37" fillId="0" borderId="0" xfId="14" applyFont="1" applyAlignment="1">
      <alignment vertical="center"/>
    </xf>
    <xf numFmtId="0" fontId="53" fillId="0" borderId="0" xfId="14" applyFont="1" applyAlignment="1">
      <alignment horizontal="justify" vertical="center"/>
    </xf>
    <xf numFmtId="0" fontId="53" fillId="0" borderId="0" xfId="14" applyFont="1" applyAlignment="1">
      <alignment horizontal="center" vertical="center"/>
    </xf>
    <xf numFmtId="0" fontId="34" fillId="0" borderId="0" xfId="14" applyFont="1" applyAlignment="1">
      <alignment vertical="center" wrapText="1"/>
    </xf>
    <xf numFmtId="2" fontId="15" fillId="0" borderId="0" xfId="14" applyNumberFormat="1" applyFont="1" applyAlignment="1">
      <alignment horizontal="left" vertical="center"/>
    </xf>
    <xf numFmtId="0" fontId="34" fillId="0" borderId="0" xfId="14" applyFont="1" applyAlignment="1">
      <alignment horizontal="justify" vertical="center"/>
    </xf>
    <xf numFmtId="0" fontId="42" fillId="0" borderId="0" xfId="14" applyFont="1" applyAlignment="1">
      <alignment horizontal="center" vertical="top"/>
    </xf>
    <xf numFmtId="2" fontId="42" fillId="0" borderId="0" xfId="14" applyNumberFormat="1" applyFont="1" applyAlignment="1">
      <alignment horizontal="left" vertical="top"/>
    </xf>
    <xf numFmtId="0" fontId="42" fillId="0" borderId="0" xfId="14" applyFont="1"/>
    <xf numFmtId="0" fontId="42" fillId="0" borderId="0" xfId="14" applyFont="1" applyAlignment="1">
      <alignment horizontal="center"/>
    </xf>
    <xf numFmtId="2" fontId="15" fillId="0" borderId="0" xfId="14" applyNumberFormat="1" applyFont="1" applyAlignment="1">
      <alignment vertical="top"/>
    </xf>
    <xf numFmtId="2" fontId="15" fillId="0" borderId="0" xfId="14" applyNumberFormat="1" applyFont="1"/>
    <xf numFmtId="0" fontId="53" fillId="0" borderId="0" xfId="14" applyFont="1"/>
    <xf numFmtId="0" fontId="53" fillId="0" borderId="0" xfId="14" applyFont="1" applyAlignment="1">
      <alignment horizontal="center"/>
    </xf>
    <xf numFmtId="0" fontId="54" fillId="0" borderId="0" xfId="14" applyFont="1" applyAlignment="1">
      <alignment horizontal="justify" vertical="center"/>
    </xf>
    <xf numFmtId="0" fontId="55" fillId="0" borderId="0" xfId="14" applyFont="1" applyAlignment="1">
      <alignment horizontal="justify" vertical="center"/>
    </xf>
    <xf numFmtId="2" fontId="2" fillId="0" borderId="0" xfId="14" applyNumberFormat="1" applyFont="1" applyAlignment="1">
      <alignment vertical="top"/>
    </xf>
    <xf numFmtId="0" fontId="2" fillId="0" borderId="0" xfId="14" applyFont="1" applyAlignment="1">
      <alignment horizontal="right" vertical="center"/>
    </xf>
    <xf numFmtId="2" fontId="25" fillId="0" borderId="0" xfId="14" applyNumberFormat="1" applyAlignment="1">
      <alignment horizontal="justify" vertical="center"/>
    </xf>
    <xf numFmtId="0" fontId="25" fillId="0" borderId="0" xfId="14" applyAlignment="1">
      <alignment horizontal="justify" vertical="center"/>
    </xf>
    <xf numFmtId="2" fontId="2" fillId="0" borderId="0" xfId="14" applyNumberFormat="1" applyFont="1" applyAlignment="1">
      <alignment horizontal="justify" vertical="center"/>
    </xf>
    <xf numFmtId="2" fontId="2" fillId="0" borderId="0" xfId="14" applyNumberFormat="1" applyFont="1" applyAlignment="1">
      <alignment horizontal="right" vertical="center"/>
    </xf>
    <xf numFmtId="0" fontId="28" fillId="0" borderId="0" xfId="14" applyFont="1" applyAlignment="1">
      <alignment horizontal="justify" vertical="center"/>
    </xf>
    <xf numFmtId="0" fontId="56" fillId="0" borderId="0" xfId="14" applyFont="1" applyAlignment="1">
      <alignment horizontal="justify" vertical="center"/>
    </xf>
    <xf numFmtId="0" fontId="38" fillId="0" borderId="0" xfId="14" applyFont="1" applyAlignment="1">
      <alignment vertical="top"/>
    </xf>
    <xf numFmtId="0" fontId="15" fillId="0" borderId="0" xfId="14" applyFont="1" applyAlignment="1">
      <alignment horizontal="center" vertical="top"/>
    </xf>
    <xf numFmtId="0" fontId="24" fillId="0" borderId="10" xfId="6" applyFont="1" applyBorder="1"/>
    <xf numFmtId="0" fontId="2" fillId="0" borderId="10" xfId="6" applyBorder="1" applyAlignment="1">
      <alignment vertical="top"/>
    </xf>
    <xf numFmtId="0" fontId="2" fillId="0" borderId="10" xfId="6" applyBorder="1"/>
    <xf numFmtId="2" fontId="2" fillId="0" borderId="10" xfId="6" applyNumberFormat="1" applyBorder="1"/>
    <xf numFmtId="0" fontId="2" fillId="0" borderId="0" xfId="6"/>
    <xf numFmtId="0" fontId="28" fillId="0" borderId="10" xfId="14" applyFont="1" applyBorder="1" applyAlignment="1">
      <alignment vertical="center"/>
    </xf>
    <xf numFmtId="0" fontId="28" fillId="0" borderId="10" xfId="14" applyFont="1" applyBorder="1" applyAlignment="1">
      <alignment horizontal="right" vertical="center"/>
    </xf>
    <xf numFmtId="169" fontId="48" fillId="0" borderId="0" xfId="14" applyNumberFormat="1" applyFont="1"/>
    <xf numFmtId="0" fontId="23" fillId="0" borderId="10" xfId="14" applyFont="1" applyBorder="1"/>
    <xf numFmtId="0" fontId="28" fillId="0" borderId="10" xfId="14" applyFont="1" applyBorder="1" applyAlignment="1">
      <alignment horizontal="right"/>
    </xf>
    <xf numFmtId="2" fontId="2" fillId="0" borderId="10" xfId="14" applyNumberFormat="1" applyFont="1" applyBorder="1" applyAlignment="1">
      <alignment horizontal="left" vertical="top"/>
    </xf>
    <xf numFmtId="0" fontId="50" fillId="0" borderId="10" xfId="14" applyFont="1" applyBorder="1" applyAlignment="1">
      <alignment horizontal="left" vertical="top"/>
    </xf>
    <xf numFmtId="0" fontId="2" fillId="0" borderId="10" xfId="14" applyFont="1" applyBorder="1" applyAlignment="1">
      <alignment horizontal="left" vertical="top"/>
    </xf>
    <xf numFmtId="0" fontId="34" fillId="0" borderId="10" xfId="14" applyFont="1" applyBorder="1" applyAlignment="1">
      <alignment horizontal="left" vertical="top"/>
    </xf>
    <xf numFmtId="0" fontId="15" fillId="0" borderId="10" xfId="14" applyFont="1" applyBorder="1" applyAlignment="1">
      <alignment horizontal="left" vertical="center"/>
    </xf>
    <xf numFmtId="0" fontId="2" fillId="0" borderId="10" xfId="14" applyFont="1" applyBorder="1" applyAlignment="1">
      <alignment horizontal="justify" vertical="center"/>
    </xf>
    <xf numFmtId="2" fontId="2" fillId="0" borderId="10" xfId="14" applyNumberFormat="1" applyFont="1" applyBorder="1" applyAlignment="1">
      <alignment horizontal="left" vertical="center"/>
    </xf>
    <xf numFmtId="0" fontId="15" fillId="0" borderId="10" xfId="14" applyFont="1" applyBorder="1" applyAlignment="1">
      <alignment horizontal="center" vertical="center"/>
    </xf>
    <xf numFmtId="0" fontId="15" fillId="0" borderId="10" xfId="14" applyFont="1" applyBorder="1" applyAlignment="1">
      <alignment horizontal="left"/>
    </xf>
    <xf numFmtId="2" fontId="15" fillId="0" borderId="10" xfId="14" applyNumberFormat="1" applyFont="1" applyBorder="1" applyAlignment="1">
      <alignment horizontal="left" vertical="top"/>
    </xf>
    <xf numFmtId="0" fontId="15" fillId="0" borderId="10" xfId="14" applyFont="1" applyBorder="1" applyAlignment="1">
      <alignment horizontal="center"/>
    </xf>
    <xf numFmtId="2" fontId="15" fillId="0" borderId="10" xfId="14" applyNumberFormat="1" applyFont="1" applyBorder="1" applyAlignment="1">
      <alignment horizontal="left"/>
    </xf>
    <xf numFmtId="0" fontId="53" fillId="0" borderId="10" xfId="14" applyFont="1" applyBorder="1" applyAlignment="1">
      <alignment horizontal="left"/>
    </xf>
    <xf numFmtId="0" fontId="28" fillId="0" borderId="10" xfId="14" applyFont="1" applyBorder="1"/>
    <xf numFmtId="0" fontId="25" fillId="0" borderId="10" xfId="14" applyBorder="1" applyAlignment="1">
      <alignment horizontal="center" vertical="top"/>
    </xf>
    <xf numFmtId="2" fontId="25" fillId="0" borderId="10" xfId="14" applyNumberFormat="1" applyBorder="1" applyAlignment="1">
      <alignment horizontal="left" vertical="top"/>
    </xf>
    <xf numFmtId="0" fontId="25" fillId="0" borderId="10" xfId="14" applyBorder="1" applyAlignment="1">
      <alignment horizontal="right"/>
    </xf>
    <xf numFmtId="49" fontId="2" fillId="0" borderId="10" xfId="14" applyNumberFormat="1" applyFont="1" applyBorder="1" applyAlignment="1">
      <alignment horizontal="center" vertical="top"/>
    </xf>
    <xf numFmtId="0" fontId="15" fillId="0" borderId="10" xfId="14" applyFont="1" applyBorder="1" applyAlignment="1">
      <alignment horizontal="justify" vertical="top" wrapText="1"/>
    </xf>
    <xf numFmtId="2" fontId="15" fillId="0" borderId="10" xfId="14" applyNumberFormat="1" applyFont="1" applyBorder="1" applyAlignment="1">
      <alignment horizontal="center"/>
    </xf>
    <xf numFmtId="1" fontId="15" fillId="0" borderId="10" xfId="14" applyNumberFormat="1" applyFont="1" applyBorder="1" applyAlignment="1">
      <alignment horizontal="center"/>
    </xf>
    <xf numFmtId="0" fontId="25" fillId="0" borderId="10" xfId="14" applyBorder="1" applyAlignment="1">
      <alignment horizontal="center"/>
    </xf>
    <xf numFmtId="2" fontId="50" fillId="0" borderId="10" xfId="14" applyNumberFormat="1" applyFont="1" applyBorder="1" applyAlignment="1">
      <alignment horizontal="left" vertical="center"/>
    </xf>
    <xf numFmtId="2" fontId="50" fillId="0" borderId="10" xfId="14" applyNumberFormat="1" applyFont="1" applyBorder="1" applyAlignment="1">
      <alignment horizontal="center" vertical="center"/>
    </xf>
    <xf numFmtId="0" fontId="38" fillId="0" borderId="10" xfId="14" applyFont="1" applyBorder="1" applyAlignment="1">
      <alignment horizontal="left" vertical="top"/>
    </xf>
    <xf numFmtId="2" fontId="50" fillId="0" borderId="10" xfId="14" applyNumberFormat="1" applyFont="1" applyBorder="1" applyAlignment="1">
      <alignment horizontal="left" vertical="top"/>
    </xf>
    <xf numFmtId="2" fontId="50" fillId="0" borderId="10" xfId="14" applyNumberFormat="1" applyFont="1" applyBorder="1" applyAlignment="1">
      <alignment horizontal="center" vertical="top"/>
    </xf>
    <xf numFmtId="2" fontId="50" fillId="0" borderId="10" xfId="14" applyNumberFormat="1" applyFont="1" applyBorder="1" applyAlignment="1">
      <alignment horizontal="right" vertical="top"/>
    </xf>
    <xf numFmtId="2" fontId="50" fillId="0" borderId="10" xfId="14" applyNumberFormat="1" applyFont="1" applyBorder="1" applyAlignment="1">
      <alignment horizontal="left"/>
    </xf>
    <xf numFmtId="0" fontId="15" fillId="0" borderId="10" xfId="14" applyFont="1" applyBorder="1" applyAlignment="1">
      <alignment horizontal="justify" vertical="center"/>
    </xf>
    <xf numFmtId="0" fontId="37" fillId="0" borderId="10" xfId="14" applyFont="1" applyBorder="1" applyAlignment="1">
      <alignment vertical="center"/>
    </xf>
    <xf numFmtId="0" fontId="53" fillId="0" borderId="10" xfId="14" applyFont="1" applyBorder="1" applyAlignment="1">
      <alignment horizontal="justify" vertical="center"/>
    </xf>
    <xf numFmtId="0" fontId="53" fillId="0" borderId="10" xfId="14" applyFont="1" applyBorder="1" applyAlignment="1">
      <alignment horizontal="center" vertical="center"/>
    </xf>
    <xf numFmtId="0" fontId="34" fillId="0" borderId="10" xfId="14" applyFont="1" applyBorder="1" applyAlignment="1">
      <alignment vertical="center" wrapText="1"/>
    </xf>
    <xf numFmtId="2" fontId="15" fillId="0" borderId="10" xfId="14" applyNumberFormat="1" applyFont="1" applyBorder="1" applyAlignment="1">
      <alignment horizontal="left" vertical="center"/>
    </xf>
    <xf numFmtId="0" fontId="34" fillId="0" borderId="10" xfId="14" applyFont="1" applyBorder="1" applyAlignment="1">
      <alignment horizontal="justify" vertical="center"/>
    </xf>
    <xf numFmtId="0" fontId="42" fillId="0" borderId="10" xfId="14" applyFont="1" applyBorder="1" applyAlignment="1">
      <alignment horizontal="center" vertical="top"/>
    </xf>
    <xf numFmtId="2" fontId="42" fillId="0" borderId="10" xfId="14" applyNumberFormat="1" applyFont="1" applyBorder="1" applyAlignment="1">
      <alignment horizontal="left" vertical="top"/>
    </xf>
    <xf numFmtId="0" fontId="42" fillId="0" borderId="10" xfId="14" applyFont="1" applyBorder="1"/>
    <xf numFmtId="0" fontId="15" fillId="0" borderId="10" xfId="14" applyFont="1" applyBorder="1"/>
    <xf numFmtId="2" fontId="15" fillId="0" borderId="10" xfId="14" applyNumberFormat="1" applyFont="1" applyBorder="1" applyAlignment="1">
      <alignment vertical="top"/>
    </xf>
    <xf numFmtId="2" fontId="15" fillId="0" borderId="10" xfId="14" applyNumberFormat="1" applyFont="1" applyBorder="1"/>
    <xf numFmtId="0" fontId="53" fillId="0" borderId="10" xfId="14" applyFont="1" applyBorder="1"/>
    <xf numFmtId="0" fontId="53" fillId="0" borderId="10" xfId="14" applyFont="1" applyBorder="1" applyAlignment="1">
      <alignment horizontal="center"/>
    </xf>
    <xf numFmtId="0" fontId="54" fillId="0" borderId="10" xfId="14" applyFont="1" applyBorder="1" applyAlignment="1">
      <alignment horizontal="justify" vertical="center"/>
    </xf>
    <xf numFmtId="0" fontId="54" fillId="0" borderId="10" xfId="14" applyFont="1" applyBorder="1" applyAlignment="1">
      <alignment horizontal="center" vertical="center"/>
    </xf>
    <xf numFmtId="0" fontId="6" fillId="0" borderId="10" xfId="14" applyFont="1" applyBorder="1" applyAlignment="1">
      <alignment horizontal="justify" vertical="center"/>
    </xf>
    <xf numFmtId="0" fontId="19" fillId="0" borderId="10" xfId="14" applyFont="1" applyBorder="1" applyAlignment="1">
      <alignment vertical="center"/>
    </xf>
    <xf numFmtId="0" fontId="55" fillId="0" borderId="10" xfId="14" applyFont="1" applyBorder="1" applyAlignment="1">
      <alignment horizontal="left" vertical="center"/>
    </xf>
    <xf numFmtId="0" fontId="55" fillId="0" borderId="10" xfId="14" applyFont="1" applyBorder="1" applyAlignment="1">
      <alignment horizontal="justify" vertical="center"/>
    </xf>
    <xf numFmtId="0" fontId="55" fillId="0" borderId="10" xfId="14" applyFont="1" applyBorder="1" applyAlignment="1">
      <alignment horizontal="center" vertical="center"/>
    </xf>
    <xf numFmtId="0" fontId="22" fillId="0" borderId="10" xfId="14" applyFont="1" applyBorder="1" applyAlignment="1">
      <alignment horizontal="justify" vertical="center"/>
    </xf>
    <xf numFmtId="0" fontId="15" fillId="0" borderId="10" xfId="14" applyFont="1" applyBorder="1" applyAlignment="1">
      <alignment horizontal="justify" vertical="center" wrapText="1"/>
    </xf>
    <xf numFmtId="0" fontId="42" fillId="0" borderId="10" xfId="14" applyFont="1" applyBorder="1" applyAlignment="1">
      <alignment horizontal="left" vertical="top"/>
    </xf>
    <xf numFmtId="2" fontId="15" fillId="0" borderId="10" xfId="14" applyNumberFormat="1" applyFont="1" applyBorder="1" applyAlignment="1">
      <alignment horizontal="right" vertical="center"/>
    </xf>
    <xf numFmtId="0" fontId="53" fillId="0" borderId="10" xfId="14" applyFont="1" applyBorder="1" applyAlignment="1">
      <alignment horizontal="left" vertical="center"/>
    </xf>
    <xf numFmtId="0" fontId="34" fillId="5" borderId="10" xfId="14" applyFont="1" applyFill="1" applyBorder="1" applyAlignment="1">
      <alignment horizontal="center"/>
    </xf>
    <xf numFmtId="0" fontId="25" fillId="5" borderId="0" xfId="14" applyFill="1"/>
    <xf numFmtId="2" fontId="34" fillId="5" borderId="10" xfId="14" applyNumberFormat="1" applyFont="1" applyFill="1" applyBorder="1" applyAlignment="1">
      <alignment horizontal="center"/>
    </xf>
    <xf numFmtId="2" fontId="50" fillId="7" borderId="10" xfId="14" applyNumberFormat="1" applyFont="1" applyFill="1" applyBorder="1" applyAlignment="1">
      <alignment horizontal="center" wrapText="1"/>
    </xf>
    <xf numFmtId="2" fontId="2" fillId="7" borderId="10" xfId="14" applyNumberFormat="1" applyFont="1" applyFill="1" applyBorder="1" applyAlignment="1">
      <alignment horizontal="left"/>
    </xf>
    <xf numFmtId="0" fontId="2" fillId="7" borderId="0" xfId="14" applyFont="1" applyFill="1" applyAlignment="1">
      <alignment vertical="center"/>
    </xf>
    <xf numFmtId="2" fontId="2" fillId="7" borderId="10" xfId="14" applyNumberFormat="1" applyFont="1" applyFill="1" applyBorder="1" applyAlignment="1">
      <alignment horizontal="center" wrapText="1"/>
    </xf>
    <xf numFmtId="1" fontId="2" fillId="7" borderId="10" xfId="14" applyNumberFormat="1" applyFont="1" applyFill="1" applyBorder="1" applyAlignment="1">
      <alignment horizontal="center" wrapText="1"/>
    </xf>
    <xf numFmtId="0" fontId="2" fillId="7" borderId="10" xfId="14" applyFont="1" applyFill="1" applyBorder="1" applyAlignment="1">
      <alignment horizontal="center" wrapText="1"/>
    </xf>
    <xf numFmtId="0" fontId="2" fillId="7" borderId="10" xfId="14" applyFont="1" applyFill="1" applyBorder="1" applyAlignment="1">
      <alignment horizontal="left" vertical="top" wrapText="1"/>
    </xf>
    <xf numFmtId="0" fontId="2" fillId="7" borderId="10" xfId="14" applyFont="1" applyFill="1" applyBorder="1" applyAlignment="1">
      <alignment horizontal="center" vertical="center"/>
    </xf>
    <xf numFmtId="0" fontId="50" fillId="7" borderId="10" xfId="14" applyFont="1" applyFill="1" applyBorder="1" applyAlignment="1">
      <alignment horizontal="left" vertical="top" wrapText="1"/>
    </xf>
    <xf numFmtId="0" fontId="2" fillId="0" borderId="10" xfId="14" applyFont="1" applyBorder="1" applyAlignment="1">
      <alignment horizontal="left" vertical="center"/>
    </xf>
    <xf numFmtId="10" fontId="24" fillId="0" borderId="10" xfId="0" applyNumberFormat="1" applyFont="1" applyBorder="1"/>
    <xf numFmtId="0" fontId="27" fillId="0" borderId="0" xfId="14" applyFont="1" applyAlignment="1">
      <alignment horizontal="left" vertical="center" wrapText="1"/>
    </xf>
    <xf numFmtId="0" fontId="28" fillId="7" borderId="10" xfId="14" applyFont="1" applyFill="1" applyBorder="1" applyAlignment="1">
      <alignment horizontal="center" vertical="center"/>
    </xf>
    <xf numFmtId="0" fontId="28" fillId="7" borderId="10" xfId="14" applyFont="1" applyFill="1" applyBorder="1" applyAlignment="1">
      <alignment horizontal="justify" vertical="top" wrapText="1"/>
    </xf>
    <xf numFmtId="0" fontId="28" fillId="7" borderId="10" xfId="14" applyFont="1" applyFill="1" applyBorder="1" applyAlignment="1">
      <alignment horizontal="center"/>
    </xf>
    <xf numFmtId="2" fontId="28" fillId="7" borderId="10" xfId="14" applyNumberFormat="1" applyFont="1" applyFill="1" applyBorder="1" applyAlignment="1">
      <alignment horizontal="center"/>
    </xf>
    <xf numFmtId="2" fontId="28" fillId="7" borderId="16" xfId="14" applyNumberFormat="1" applyFont="1" applyFill="1" applyBorder="1" applyAlignment="1">
      <alignment horizontal="center"/>
    </xf>
    <xf numFmtId="0" fontId="28" fillId="7" borderId="0" xfId="14" applyFont="1" applyFill="1" applyAlignment="1">
      <alignment horizontal="center"/>
    </xf>
    <xf numFmtId="2" fontId="28" fillId="7" borderId="0" xfId="14" applyNumberFormat="1" applyFont="1" applyFill="1" applyAlignment="1">
      <alignment horizontal="center"/>
    </xf>
    <xf numFmtId="0" fontId="28" fillId="7" borderId="0" xfId="14" applyFont="1" applyFill="1"/>
    <xf numFmtId="0" fontId="28" fillId="5" borderId="18" xfId="14" applyFont="1" applyFill="1" applyBorder="1" applyAlignment="1">
      <alignment horizontal="center" vertical="center"/>
    </xf>
    <xf numFmtId="0" fontId="2" fillId="5" borderId="10" xfId="14" applyFont="1" applyFill="1" applyBorder="1" applyAlignment="1">
      <alignment horizontal="center" vertical="center"/>
    </xf>
    <xf numFmtId="0" fontId="28" fillId="5" borderId="10" xfId="14" applyFont="1" applyFill="1" applyBorder="1" applyAlignment="1">
      <alignment vertical="top" wrapText="1"/>
    </xf>
    <xf numFmtId="0" fontId="28" fillId="5" borderId="10" xfId="14" applyFont="1" applyFill="1" applyBorder="1" applyAlignment="1">
      <alignment horizontal="center"/>
    </xf>
    <xf numFmtId="2" fontId="28" fillId="5" borderId="10" xfId="14" applyNumberFormat="1" applyFont="1" applyFill="1" applyBorder="1" applyAlignment="1">
      <alignment horizontal="center"/>
    </xf>
    <xf numFmtId="2" fontId="28" fillId="5" borderId="16" xfId="14" applyNumberFormat="1" applyFont="1" applyFill="1" applyBorder="1" applyAlignment="1">
      <alignment horizontal="center"/>
    </xf>
    <xf numFmtId="0" fontId="28" fillId="5" borderId="0" xfId="14" applyFont="1" applyFill="1" applyAlignment="1">
      <alignment horizontal="center"/>
    </xf>
    <xf numFmtId="2" fontId="28" fillId="5" borderId="0" xfId="14" applyNumberFormat="1" applyFont="1" applyFill="1" applyAlignment="1">
      <alignment horizontal="center"/>
    </xf>
    <xf numFmtId="0" fontId="28" fillId="5" borderId="0" xfId="14" applyFont="1" applyFill="1"/>
    <xf numFmtId="0" fontId="28" fillId="5" borderId="16" xfId="14" applyFont="1" applyFill="1" applyBorder="1" applyAlignment="1">
      <alignment horizontal="center" vertical="center"/>
    </xf>
    <xf numFmtId="49" fontId="28" fillId="5" borderId="10" xfId="14" applyNumberFormat="1" applyFont="1" applyFill="1" applyBorder="1" applyAlignment="1">
      <alignment horizontal="left" vertical="top" wrapText="1"/>
    </xf>
    <xf numFmtId="0" fontId="2" fillId="5" borderId="16" xfId="14" applyFont="1" applyFill="1" applyBorder="1" applyAlignment="1">
      <alignment horizontal="center" vertical="center"/>
    </xf>
    <xf numFmtId="0" fontId="28" fillId="5" borderId="16" xfId="14" applyFont="1" applyFill="1" applyBorder="1" applyAlignment="1">
      <alignment vertical="top" wrapText="1"/>
    </xf>
    <xf numFmtId="0" fontId="28" fillId="5" borderId="16" xfId="14" applyFont="1" applyFill="1" applyBorder="1" applyAlignment="1">
      <alignment horizontal="center"/>
    </xf>
    <xf numFmtId="0" fontId="28" fillId="5" borderId="10" xfId="14" applyFont="1" applyFill="1" applyBorder="1" applyAlignment="1">
      <alignment horizontal="center" vertical="center"/>
    </xf>
    <xf numFmtId="0" fontId="28" fillId="7" borderId="12" xfId="14" applyFont="1" applyFill="1" applyBorder="1" applyAlignment="1">
      <alignment horizontal="center" vertical="center"/>
    </xf>
    <xf numFmtId="0" fontId="28" fillId="7" borderId="12" xfId="14" applyFont="1" applyFill="1" applyBorder="1" applyAlignment="1">
      <alignment horizontal="left"/>
    </xf>
    <xf numFmtId="0" fontId="28" fillId="7" borderId="12" xfId="14" applyFont="1" applyFill="1" applyBorder="1" applyAlignment="1">
      <alignment horizontal="justify" vertical="top" wrapText="1"/>
    </xf>
    <xf numFmtId="0" fontId="28" fillId="7" borderId="12" xfId="14" applyFont="1" applyFill="1" applyBorder="1" applyAlignment="1">
      <alignment horizontal="center"/>
    </xf>
    <xf numFmtId="2" fontId="28" fillId="7" borderId="12" xfId="14" applyNumberFormat="1" applyFont="1" applyFill="1" applyBorder="1" applyAlignment="1">
      <alignment horizontal="center"/>
    </xf>
    <xf numFmtId="0" fontId="28" fillId="7" borderId="16" xfId="14" applyFont="1" applyFill="1" applyBorder="1" applyAlignment="1">
      <alignment horizontal="center" vertical="center"/>
    </xf>
    <xf numFmtId="0" fontId="28" fillId="7" borderId="16" xfId="14" applyFont="1" applyFill="1" applyBorder="1" applyAlignment="1">
      <alignment horizontal="left"/>
    </xf>
    <xf numFmtId="0" fontId="28" fillId="7" borderId="16" xfId="14" applyFont="1" applyFill="1" applyBorder="1" applyAlignment="1">
      <alignment horizontal="justify" vertical="top" wrapText="1"/>
    </xf>
    <xf numFmtId="0" fontId="28" fillId="7" borderId="16" xfId="14" applyFont="1" applyFill="1" applyBorder="1" applyAlignment="1">
      <alignment horizontal="center"/>
    </xf>
    <xf numFmtId="2" fontId="34" fillId="7" borderId="10" xfId="14" applyNumberFormat="1" applyFont="1" applyFill="1" applyBorder="1" applyAlignment="1">
      <alignment horizontal="center" wrapText="1"/>
    </xf>
    <xf numFmtId="0" fontId="34" fillId="5" borderId="10" xfId="14" applyFont="1" applyFill="1" applyBorder="1" applyAlignment="1">
      <alignment horizontal="center" vertical="top"/>
    </xf>
    <xf numFmtId="0" fontId="34" fillId="5" borderId="10" xfId="14" applyFont="1" applyFill="1" applyBorder="1" applyAlignment="1">
      <alignment horizontal="center" vertical="top" wrapText="1"/>
    </xf>
    <xf numFmtId="0" fontId="34" fillId="5" borderId="10" xfId="14" applyFont="1" applyFill="1" applyBorder="1" applyAlignment="1">
      <alignment horizontal="justify" vertical="top" wrapText="1"/>
    </xf>
    <xf numFmtId="2" fontId="59" fillId="0" borderId="0" xfId="14" applyNumberFormat="1" applyFont="1"/>
    <xf numFmtId="0" fontId="25" fillId="8" borderId="0" xfId="14" applyFill="1"/>
    <xf numFmtId="0" fontId="2" fillId="0" borderId="0" xfId="14" applyFont="1" applyAlignment="1" applyProtection="1">
      <alignment horizontal="center" vertical="top"/>
      <protection locked="0"/>
    </xf>
    <xf numFmtId="0" fontId="34" fillId="0" borderId="0" xfId="16" applyFont="1" applyAlignment="1">
      <alignment horizontal="justify" vertical="top"/>
    </xf>
    <xf numFmtId="0" fontId="14" fillId="0" borderId="0" xfId="0" applyFont="1" applyAlignment="1">
      <alignment horizontal="left" vertical="top" wrapText="1"/>
    </xf>
    <xf numFmtId="0" fontId="14"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hidden="1"/>
    </xf>
    <xf numFmtId="0" fontId="0" fillId="0" borderId="10" xfId="0"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center" wrapText="1"/>
      <protection hidden="1"/>
    </xf>
    <xf numFmtId="0" fontId="15" fillId="0" borderId="11"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0" fillId="2" borderId="0" xfId="0" applyFill="1" applyAlignment="1" applyProtection="1">
      <alignment horizontal="center"/>
      <protection hidden="1"/>
    </xf>
    <xf numFmtId="0" fontId="5" fillId="0" borderId="0" xfId="0" applyFont="1" applyAlignment="1" applyProtection="1">
      <alignment horizontal="center"/>
      <protection hidden="1"/>
    </xf>
    <xf numFmtId="0" fontId="13" fillId="0" borderId="10" xfId="3" applyFont="1" applyBorder="1" applyAlignment="1" applyProtection="1">
      <alignment horizontal="center" vertical="center" wrapText="1"/>
      <protection hidden="1"/>
    </xf>
    <xf numFmtId="0" fontId="13" fillId="0" borderId="10" xfId="3" applyFont="1" applyBorder="1" applyAlignment="1" applyProtection="1">
      <alignment horizontal="center" vertical="center"/>
      <protection hidden="1"/>
    </xf>
    <xf numFmtId="0" fontId="5" fillId="0" borderId="14" xfId="0" applyFont="1" applyBorder="1" applyAlignment="1" applyProtection="1">
      <alignment horizontal="center"/>
      <protection hidden="1"/>
    </xf>
    <xf numFmtId="0" fontId="6" fillId="7" borderId="0" xfId="0" applyFont="1" applyFill="1" applyAlignment="1" applyProtection="1">
      <alignment horizontal="center"/>
      <protection hidden="1"/>
    </xf>
    <xf numFmtId="0" fontId="6" fillId="7" borderId="14" xfId="0" applyFont="1" applyFill="1" applyBorder="1" applyAlignment="1" applyProtection="1">
      <alignment horizontal="center"/>
      <protection hidden="1"/>
    </xf>
    <xf numFmtId="0" fontId="15" fillId="0" borderId="15" xfId="0" applyFont="1" applyBorder="1" applyAlignment="1" applyProtection="1">
      <alignment horizontal="center" vertical="center" wrapText="1"/>
      <protection hidden="1"/>
    </xf>
    <xf numFmtId="4" fontId="0" fillId="0" borderId="10" xfId="0" applyNumberFormat="1" applyBorder="1" applyAlignment="1" applyProtection="1">
      <alignment horizontal="center"/>
      <protection hidden="1"/>
    </xf>
    <xf numFmtId="0" fontId="0" fillId="6" borderId="0" xfId="0" applyFill="1" applyAlignment="1" applyProtection="1">
      <alignment horizontal="center"/>
      <protection hidden="1"/>
    </xf>
    <xf numFmtId="0" fontId="9" fillId="0" borderId="10" xfId="3" applyFont="1" applyBorder="1" applyAlignment="1" applyProtection="1">
      <alignment horizontal="center" vertical="center"/>
      <protection hidden="1"/>
    </xf>
    <xf numFmtId="0" fontId="12" fillId="0" borderId="10" xfId="3" applyFont="1" applyBorder="1" applyAlignment="1" applyProtection="1">
      <alignment horizontal="center" vertical="center"/>
      <protection hidden="1"/>
    </xf>
    <xf numFmtId="0" fontId="0" fillId="0" borderId="10" xfId="0" applyBorder="1" applyAlignment="1" applyProtection="1">
      <alignment horizontal="left"/>
      <protection hidden="1"/>
    </xf>
    <xf numFmtId="0" fontId="0" fillId="0" borderId="10" xfId="0" applyBorder="1" applyAlignment="1" applyProtection="1">
      <alignment horizontal="right"/>
      <protection hidden="1"/>
    </xf>
    <xf numFmtId="0" fontId="17" fillId="5" borderId="0" xfId="0" applyFont="1" applyFill="1" applyAlignment="1" applyProtection="1">
      <alignment horizontal="center" wrapText="1"/>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58" fillId="0" borderId="0" xfId="14" applyFont="1" applyAlignment="1">
      <alignment horizontal="center"/>
    </xf>
    <xf numFmtId="0" fontId="43" fillId="0" borderId="0" xfId="14" applyFont="1" applyAlignment="1">
      <alignment horizontal="left" vertical="center" wrapText="1"/>
    </xf>
    <xf numFmtId="0" fontId="23" fillId="0" borderId="0" xfId="14" applyFont="1" applyAlignment="1">
      <alignment horizontal="left" vertical="center" wrapText="1"/>
    </xf>
    <xf numFmtId="0" fontId="33" fillId="0" borderId="0" xfId="14" applyFont="1" applyAlignment="1" applyProtection="1">
      <alignment horizontal="center" vertical="top"/>
      <protection locked="0"/>
    </xf>
    <xf numFmtId="0" fontId="35" fillId="0" borderId="0" xfId="14" applyFont="1" applyAlignment="1" applyProtection="1">
      <alignment horizontal="center" vertical="top"/>
      <protection locked="0"/>
    </xf>
    <xf numFmtId="0" fontId="36" fillId="0" borderId="0" xfId="14" applyFont="1" applyAlignment="1" applyProtection="1">
      <alignment horizontal="center" vertical="top"/>
      <protection locked="0"/>
    </xf>
    <xf numFmtId="0" fontId="38" fillId="0" borderId="0" xfId="14" applyFont="1" applyAlignment="1">
      <alignment horizontal="left" vertical="top"/>
    </xf>
    <xf numFmtId="0" fontId="50" fillId="0" borderId="0" xfId="14" applyFont="1" applyAlignment="1">
      <alignment horizontal="left" vertical="top"/>
    </xf>
    <xf numFmtId="0" fontId="38" fillId="0" borderId="0" xfId="14" applyFont="1" applyAlignment="1">
      <alignment horizontal="center" vertical="top"/>
    </xf>
    <xf numFmtId="0" fontId="25" fillId="0" borderId="0" xfId="14" applyAlignment="1">
      <alignment horizontal="left" vertical="top"/>
    </xf>
    <xf numFmtId="0" fontId="15" fillId="0" borderId="0" xfId="14" applyFont="1" applyAlignment="1">
      <alignment horizontal="left" vertical="center"/>
    </xf>
    <xf numFmtId="0" fontId="38" fillId="0" borderId="0" xfId="14" applyFont="1" applyAlignment="1">
      <alignment horizontal="left" vertical="top" wrapText="1"/>
    </xf>
    <xf numFmtId="0" fontId="15" fillId="0" borderId="0" xfId="14" applyFont="1" applyAlignment="1">
      <alignment horizontal="justify" vertical="center"/>
    </xf>
    <xf numFmtId="0" fontId="19" fillId="0" borderId="0" xfId="14" applyFont="1" applyAlignment="1">
      <alignment horizontal="justify" vertical="center"/>
    </xf>
    <xf numFmtId="0" fontId="15" fillId="0" borderId="0" xfId="14" applyFont="1" applyAlignment="1">
      <alignment horizontal="justify" vertical="center" wrapText="1"/>
    </xf>
    <xf numFmtId="0" fontId="2" fillId="0" borderId="0" xfId="14" applyFont="1" applyAlignment="1">
      <alignment horizontal="justify" vertical="center"/>
    </xf>
    <xf numFmtId="0" fontId="38" fillId="0" borderId="10" xfId="14" applyFont="1" applyBorder="1" applyAlignment="1">
      <alignment horizontal="left" vertical="top"/>
    </xf>
    <xf numFmtId="0" fontId="38" fillId="0" borderId="10" xfId="14" applyFont="1" applyBorder="1" applyAlignment="1">
      <alignment horizontal="center" vertical="top"/>
    </xf>
    <xf numFmtId="0" fontId="15" fillId="0" borderId="10" xfId="14" applyFont="1" applyBorder="1" applyAlignment="1">
      <alignment horizontal="left" vertical="center"/>
    </xf>
    <xf numFmtId="0" fontId="37" fillId="0" borderId="10" xfId="14" applyFont="1" applyBorder="1" applyAlignment="1">
      <alignment horizontal="justify" vertical="center"/>
    </xf>
    <xf numFmtId="0" fontId="34" fillId="0" borderId="10" xfId="14" applyFont="1" applyBorder="1" applyAlignment="1">
      <alignment horizontal="justify" vertical="center" wrapText="1"/>
    </xf>
    <xf numFmtId="0" fontId="34" fillId="0" borderId="0" xfId="14" applyFont="1" applyAlignment="1">
      <alignment horizontal="justify" vertical="center" wrapText="1"/>
    </xf>
    <xf numFmtId="0" fontId="34" fillId="0" borderId="0" xfId="14" applyFont="1" applyAlignment="1">
      <alignment horizontal="justify" vertical="center"/>
    </xf>
    <xf numFmtId="0" fontId="50" fillId="0" borderId="10" xfId="14" applyFont="1" applyBorder="1" applyAlignment="1">
      <alignment horizontal="left" vertical="top" wrapText="1"/>
    </xf>
    <xf numFmtId="0" fontId="47" fillId="0" borderId="1" xfId="14" applyFont="1" applyBorder="1" applyAlignment="1">
      <alignment horizontal="center" vertical="center" wrapText="1"/>
    </xf>
    <xf numFmtId="0" fontId="49" fillId="0" borderId="10" xfId="14" applyFont="1" applyBorder="1" applyAlignment="1">
      <alignment horizontal="right"/>
    </xf>
    <xf numFmtId="0" fontId="48" fillId="0" borderId="10" xfId="14" applyFont="1" applyBorder="1" applyAlignment="1">
      <alignment horizontal="right"/>
    </xf>
    <xf numFmtId="0" fontId="48" fillId="0" borderId="11" xfId="14" applyFont="1" applyBorder="1" applyAlignment="1">
      <alignment horizontal="center"/>
    </xf>
    <xf numFmtId="0" fontId="48" fillId="0" borderId="15" xfId="14" applyFont="1" applyBorder="1" applyAlignment="1">
      <alignment horizontal="center"/>
    </xf>
    <xf numFmtId="0" fontId="48" fillId="0" borderId="13" xfId="14" applyFont="1" applyBorder="1" applyAlignment="1">
      <alignment horizontal="center"/>
    </xf>
    <xf numFmtId="0" fontId="1" fillId="0" borderId="11" xfId="1" applyBorder="1" applyAlignment="1" applyProtection="1">
      <alignment horizontal="center"/>
    </xf>
    <xf numFmtId="0" fontId="2" fillId="0" borderId="10" xfId="14" applyFont="1" applyBorder="1" applyAlignment="1">
      <alignment horizontal="left" vertical="top" wrapText="1"/>
    </xf>
    <xf numFmtId="0" fontId="25" fillId="0" borderId="10" xfId="14" applyBorder="1" applyAlignment="1">
      <alignment horizontal="left" vertical="top"/>
    </xf>
    <xf numFmtId="0" fontId="16" fillId="0" borderId="10" xfId="6" applyFont="1" applyBorder="1" applyAlignment="1">
      <alignment horizontal="center" vertical="top"/>
    </xf>
    <xf numFmtId="0" fontId="2" fillId="0" borderId="10" xfId="6" applyBorder="1" applyAlignment="1">
      <alignment horizontal="center" vertical="top"/>
    </xf>
    <xf numFmtId="0" fontId="2" fillId="0" borderId="10" xfId="6" applyBorder="1" applyAlignment="1">
      <alignment horizontal="center"/>
    </xf>
    <xf numFmtId="0" fontId="2" fillId="0" borderId="0" xfId="6" applyAlignment="1">
      <alignment horizontal="center"/>
    </xf>
    <xf numFmtId="0" fontId="24" fillId="0" borderId="1" xfId="6" applyFont="1" applyBorder="1" applyAlignment="1">
      <alignment horizontal="center" wrapText="1"/>
    </xf>
    <xf numFmtId="0" fontId="24" fillId="0" borderId="10" xfId="6" applyFont="1" applyBorder="1" applyAlignment="1">
      <alignment wrapText="1"/>
    </xf>
    <xf numFmtId="0" fontId="2" fillId="0" borderId="10" xfId="6" applyBorder="1" applyAlignment="1">
      <alignment wrapText="1"/>
    </xf>
    <xf numFmtId="0" fontId="2" fillId="0" borderId="19" xfId="6" applyBorder="1" applyAlignment="1">
      <alignment wrapText="1"/>
    </xf>
    <xf numFmtId="0" fontId="2" fillId="0" borderId="20" xfId="6" applyBorder="1" applyAlignment="1">
      <alignment wrapText="1"/>
    </xf>
    <xf numFmtId="0" fontId="2" fillId="0" borderId="21" xfId="6" applyBorder="1" applyAlignment="1">
      <alignment wrapText="1"/>
    </xf>
    <xf numFmtId="0" fontId="2" fillId="0" borderId="17" xfId="6" applyBorder="1" applyAlignment="1">
      <alignment wrapText="1"/>
    </xf>
    <xf numFmtId="0" fontId="2" fillId="0" borderId="0" xfId="6" applyAlignment="1">
      <alignment wrapText="1"/>
    </xf>
    <xf numFmtId="0" fontId="2" fillId="0" borderId="14" xfId="6" applyBorder="1" applyAlignment="1">
      <alignment wrapText="1"/>
    </xf>
    <xf numFmtId="0" fontId="2" fillId="0" borderId="22" xfId="6" applyBorder="1" applyAlignment="1">
      <alignment wrapText="1"/>
    </xf>
    <xf numFmtId="0" fontId="2" fillId="0" borderId="1" xfId="6" applyBorder="1" applyAlignment="1">
      <alignment wrapText="1"/>
    </xf>
    <xf numFmtId="0" fontId="2" fillId="0" borderId="23" xfId="6" applyBorder="1" applyAlignment="1">
      <alignment wrapText="1"/>
    </xf>
    <xf numFmtId="0" fontId="2" fillId="0" borderId="10" xfId="6" applyBorder="1" applyAlignment="1">
      <alignment horizontal="center" vertical="center" wrapText="1"/>
    </xf>
    <xf numFmtId="2" fontId="2" fillId="0" borderId="10" xfId="6" applyNumberFormat="1" applyBorder="1" applyAlignment="1">
      <alignment horizontal="center" vertical="center" wrapText="1"/>
    </xf>
  </cellXfs>
  <cellStyles count="17">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_BOQ 2" xfId="16" xr:uid="{C757B0C3-AF1D-42B9-9F89-58E457FED2F3}"/>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1905000</xdr:colOff>
      <xdr:row>867</xdr:row>
      <xdr:rowOff>228600</xdr:rowOff>
    </xdr:from>
    <xdr:to>
      <xdr:col>2</xdr:col>
      <xdr:colOff>2343150</xdr:colOff>
      <xdr:row>867</xdr:row>
      <xdr:rowOff>228600</xdr:rowOff>
    </xdr:to>
    <xdr:pic>
      <xdr:nvPicPr>
        <xdr:cNvPr id="2" name="Picture 36" descr="l&amp;t">
          <a:extLst>
            <a:ext uri="{FF2B5EF4-FFF2-40B4-BE49-F238E27FC236}">
              <a16:creationId xmlns:a16="http://schemas.microsoft.com/office/drawing/2014/main" id="{1989929C-2724-4436-9B78-DF6D99F92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0" y="21650325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1905000</xdr:colOff>
      <xdr:row>828</xdr:row>
      <xdr:rowOff>228600</xdr:rowOff>
    </xdr:from>
    <xdr:to>
      <xdr:col>2</xdr:col>
      <xdr:colOff>2343150</xdr:colOff>
      <xdr:row>828</xdr:row>
      <xdr:rowOff>228600</xdr:rowOff>
    </xdr:to>
    <xdr:pic>
      <xdr:nvPicPr>
        <xdr:cNvPr id="3" name="Picture 36" descr="l&amp;t">
          <a:extLst>
            <a:ext uri="{FF2B5EF4-FFF2-40B4-BE49-F238E27FC236}">
              <a16:creationId xmlns:a16="http://schemas.microsoft.com/office/drawing/2014/main" id="{0CA8DC87-1027-44BC-9EE0-CB32A77A8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0" y="208854675"/>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60003380\Downloads\LOCAL_REF_17973_1705737168581.xls" TargetMode="External"/><Relationship Id="rId1" Type="http://schemas.openxmlformats.org/officeDocument/2006/relationships/externalLinkPath" Target="file:///C:\Users\60003380\Downloads\LOCAL_REF_17973_17057371685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ound"/>
      <sheetName val="First"/>
      <sheetName val="Terrace"/>
      <sheetName val="Plinth"/>
      <sheetName val="CIVIL"/>
      <sheetName val="RATE ANALYSIS"/>
      <sheetName val="QUANTITY FINAL CIVIL"/>
      <sheetName val="PHE works "/>
      <sheetName val="Electrical works"/>
      <sheetName val="PHE analysis"/>
      <sheetName val="SUMMARY"/>
      <sheetName val="DEMOLISHING"/>
    </sheetNames>
    <sheetDataSet>
      <sheetData sheetId="0"/>
      <sheetData sheetId="1"/>
      <sheetData sheetId="2"/>
      <sheetData sheetId="3"/>
      <sheetData sheetId="4"/>
      <sheetData sheetId="5"/>
      <sheetData sheetId="6">
        <row r="7">
          <cell r="I7">
            <v>432.92730000000006</v>
          </cell>
        </row>
        <row r="8">
          <cell r="I8">
            <v>260</v>
          </cell>
        </row>
        <row r="9">
          <cell r="I9">
            <v>129.40189062499999</v>
          </cell>
        </row>
        <row r="10">
          <cell r="I10">
            <v>526.35624999999993</v>
          </cell>
        </row>
        <row r="13">
          <cell r="I13">
            <v>39.476718749999996</v>
          </cell>
        </row>
        <row r="15">
          <cell r="I15">
            <v>82.77665000626034</v>
          </cell>
        </row>
        <row r="16">
          <cell r="I16">
            <v>136.87698875000001</v>
          </cell>
        </row>
        <row r="18">
          <cell r="I18">
            <v>24.999825000000001</v>
          </cell>
        </row>
        <row r="20">
          <cell r="I20">
            <v>26806.277331876037</v>
          </cell>
        </row>
        <row r="22">
          <cell r="I22">
            <v>46.594999999999999</v>
          </cell>
        </row>
        <row r="23">
          <cell r="I23">
            <v>709.81538999999998</v>
          </cell>
        </row>
        <row r="24">
          <cell r="I24">
            <v>577.91999999999996</v>
          </cell>
        </row>
        <row r="25">
          <cell r="I25">
            <v>324.3</v>
          </cell>
        </row>
        <row r="26">
          <cell r="I26">
            <v>60.745000000000005</v>
          </cell>
        </row>
        <row r="27">
          <cell r="I27">
            <v>47.699999999999996</v>
          </cell>
        </row>
        <row r="28">
          <cell r="I28">
            <v>13.567500000000001</v>
          </cell>
        </row>
        <row r="30">
          <cell r="I30">
            <v>20.873203125</v>
          </cell>
        </row>
        <row r="31">
          <cell r="I31">
            <v>114.16567499999999</v>
          </cell>
        </row>
        <row r="32">
          <cell r="I32">
            <v>263.28600000000006</v>
          </cell>
        </row>
        <row r="35">
          <cell r="I35">
            <v>540.94087999999999</v>
          </cell>
        </row>
        <row r="37">
          <cell r="I37">
            <v>793.08687500000008</v>
          </cell>
        </row>
        <row r="39">
          <cell r="I39">
            <v>281.11559999999997</v>
          </cell>
        </row>
        <row r="41">
          <cell r="I41">
            <v>803.38349999999991</v>
          </cell>
        </row>
        <row r="43">
          <cell r="I43">
            <v>41.354399999999998</v>
          </cell>
        </row>
        <row r="45">
          <cell r="I45">
            <v>422.36658</v>
          </cell>
        </row>
        <row r="48">
          <cell r="I48">
            <v>5.879999999999999</v>
          </cell>
        </row>
        <row r="49">
          <cell r="I49">
            <v>63.238400000000006</v>
          </cell>
        </row>
        <row r="52">
          <cell r="I52">
            <v>7.2799999999999994</v>
          </cell>
        </row>
        <row r="53">
          <cell r="I53">
            <v>16.611000000000001</v>
          </cell>
        </row>
        <row r="55">
          <cell r="I55">
            <v>27.928999999999998</v>
          </cell>
        </row>
        <row r="56">
          <cell r="I56">
            <v>156.51750000000001</v>
          </cell>
        </row>
        <row r="57">
          <cell r="I57">
            <v>119.9255</v>
          </cell>
        </row>
        <row r="60">
          <cell r="I60">
            <v>0.84937499999999999</v>
          </cell>
        </row>
        <row r="62">
          <cell r="I62">
            <v>31.500000000000004</v>
          </cell>
        </row>
        <row r="63">
          <cell r="I63">
            <v>45.3</v>
          </cell>
        </row>
        <row r="66">
          <cell r="I66">
            <v>12.150000000000002</v>
          </cell>
        </row>
        <row r="67">
          <cell r="I67">
            <v>18.711000000000002</v>
          </cell>
        </row>
        <row r="70">
          <cell r="I70">
            <v>5.04</v>
          </cell>
        </row>
        <row r="71">
          <cell r="I71">
            <v>35.64</v>
          </cell>
        </row>
        <row r="72">
          <cell r="I72">
            <v>33.075000000000003</v>
          </cell>
        </row>
        <row r="73">
          <cell r="I73">
            <v>56</v>
          </cell>
        </row>
        <row r="74">
          <cell r="I74">
            <v>106.101</v>
          </cell>
        </row>
        <row r="76">
          <cell r="I76">
            <v>36</v>
          </cell>
        </row>
        <row r="78">
          <cell r="I78">
            <v>2</v>
          </cell>
        </row>
        <row r="80">
          <cell r="I80">
            <v>18</v>
          </cell>
        </row>
        <row r="81">
          <cell r="I81">
            <v>24</v>
          </cell>
        </row>
        <row r="83">
          <cell r="I83">
            <v>2</v>
          </cell>
        </row>
        <row r="84">
          <cell r="I84">
            <v>116.67</v>
          </cell>
        </row>
        <row r="86">
          <cell r="I86">
            <v>1434.5158550000001</v>
          </cell>
        </row>
        <row r="88">
          <cell r="I88">
            <v>1434.5158550000001</v>
          </cell>
        </row>
        <row r="90">
          <cell r="I90">
            <v>803.38349999999991</v>
          </cell>
        </row>
        <row r="92">
          <cell r="I92">
            <v>20.068125000000002</v>
          </cell>
        </row>
        <row r="94">
          <cell r="I94">
            <v>24</v>
          </cell>
        </row>
        <row r="95">
          <cell r="I95">
            <v>39.880899999999997</v>
          </cell>
        </row>
        <row r="103">
          <cell r="I103">
            <v>167.25</v>
          </cell>
        </row>
        <row r="104">
          <cell r="I104">
            <v>68.261250000000004</v>
          </cell>
        </row>
        <row r="105">
          <cell r="I105">
            <v>4</v>
          </cell>
        </row>
      </sheetData>
      <sheetData sheetId="7"/>
      <sheetData sheetId="8"/>
      <sheetData sheetId="9">
        <row r="23">
          <cell r="F23">
            <v>1320</v>
          </cell>
        </row>
      </sheetData>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hyperlink" Target="mailto:GST@1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A2" sqref="A2"/>
    </sheetView>
  </sheetViews>
  <sheetFormatPr defaultRowHeight="15" x14ac:dyDescent="0.25"/>
  <cols>
    <col min="1" max="1" width="19.85546875" customWidth="1"/>
    <col min="11" max="11" width="53.28515625" customWidth="1"/>
  </cols>
  <sheetData>
    <row r="2" spans="1:11" x14ac:dyDescent="0.25">
      <c r="A2" t="s">
        <v>137</v>
      </c>
    </row>
    <row r="3" spans="1:11" ht="29.25" customHeight="1" x14ac:dyDescent="0.25">
      <c r="A3" t="s">
        <v>0</v>
      </c>
      <c r="B3" s="570" t="s">
        <v>136</v>
      </c>
      <c r="C3" s="571"/>
      <c r="D3" s="571"/>
      <c r="E3" s="571"/>
      <c r="F3" s="571"/>
      <c r="G3" s="571"/>
      <c r="H3" s="571"/>
      <c r="I3" s="571"/>
      <c r="J3" s="571"/>
      <c r="K3" s="57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A2" sqref="A2:L3"/>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8" t="str">
        <f>Sheet1!A2</f>
        <v>RFX. No. 5002003106 NIT-433</v>
      </c>
      <c r="B1" s="19"/>
      <c r="C1" s="19"/>
      <c r="D1" s="20"/>
      <c r="E1" s="20"/>
      <c r="F1" s="20"/>
      <c r="G1" s="20"/>
      <c r="H1" s="20"/>
      <c r="I1" s="20"/>
      <c r="J1" s="20"/>
      <c r="K1" s="20"/>
      <c r="L1" s="21"/>
    </row>
    <row r="2" spans="1:12" ht="34.5" customHeight="1" x14ac:dyDescent="0.25">
      <c r="A2" s="575" t="str">
        <f>Sheet1!B3</f>
        <v>Construction of Administrative Block  on demolition of existing Administrative Building at Biharsharif S/S under Add Cap.</v>
      </c>
      <c r="B2" s="576"/>
      <c r="C2" s="576"/>
      <c r="D2" s="576"/>
      <c r="E2" s="576"/>
      <c r="F2" s="576"/>
      <c r="G2" s="576"/>
      <c r="H2" s="576"/>
      <c r="I2" s="576"/>
      <c r="J2" s="576"/>
      <c r="K2" s="576"/>
      <c r="L2" s="577"/>
    </row>
    <row r="3" spans="1:12" ht="15" hidden="1" customHeight="1" x14ac:dyDescent="0.25">
      <c r="A3" s="575"/>
      <c r="B3" s="576"/>
      <c r="C3" s="576"/>
      <c r="D3" s="576"/>
      <c r="E3" s="576"/>
      <c r="F3" s="576"/>
      <c r="G3" s="576"/>
      <c r="H3" s="576"/>
      <c r="I3" s="576"/>
      <c r="J3" s="576"/>
      <c r="K3" s="576"/>
      <c r="L3" s="577"/>
    </row>
    <row r="4" spans="1:12" x14ac:dyDescent="0.25">
      <c r="A4" s="572" t="s">
        <v>1</v>
      </c>
      <c r="B4" s="573"/>
      <c r="C4" s="573"/>
      <c r="D4" s="573"/>
      <c r="E4" s="573"/>
      <c r="F4" s="573"/>
      <c r="G4" s="573"/>
      <c r="H4" s="573"/>
      <c r="I4" s="573"/>
      <c r="J4" s="573"/>
      <c r="K4" s="573"/>
      <c r="L4" s="574"/>
    </row>
    <row r="5" spans="1:12" x14ac:dyDescent="0.25">
      <c r="A5" s="22"/>
      <c r="L5" s="23"/>
    </row>
    <row r="6" spans="1:12" ht="44.25" customHeight="1" x14ac:dyDescent="0.25">
      <c r="A6" s="24">
        <v>1</v>
      </c>
      <c r="B6" s="585" t="s">
        <v>5</v>
      </c>
      <c r="C6" s="585"/>
      <c r="D6" s="585"/>
      <c r="E6" s="585"/>
      <c r="F6" s="585"/>
      <c r="G6" s="585"/>
      <c r="H6" s="585"/>
      <c r="I6" s="585"/>
      <c r="J6" s="585"/>
      <c r="K6" s="585"/>
      <c r="L6" s="586"/>
    </row>
    <row r="7" spans="1:12" ht="51" customHeight="1" x14ac:dyDescent="0.25">
      <c r="A7" s="24">
        <v>2</v>
      </c>
      <c r="B7" s="585" t="s">
        <v>2</v>
      </c>
      <c r="C7" s="585"/>
      <c r="D7" s="585"/>
      <c r="E7" s="585"/>
      <c r="F7" s="585"/>
      <c r="G7" s="585"/>
      <c r="H7" s="585"/>
      <c r="I7" s="585"/>
      <c r="J7" s="585"/>
      <c r="K7" s="585"/>
      <c r="L7" s="586"/>
    </row>
    <row r="8" spans="1:12" ht="48" customHeight="1" x14ac:dyDescent="0.25">
      <c r="A8" s="24">
        <v>3</v>
      </c>
      <c r="B8" s="585" t="s">
        <v>3</v>
      </c>
      <c r="C8" s="585"/>
      <c r="D8" s="585"/>
      <c r="E8" s="585"/>
      <c r="F8" s="585"/>
      <c r="G8" s="585"/>
      <c r="H8" s="585"/>
      <c r="I8" s="585"/>
      <c r="J8" s="585"/>
      <c r="K8" s="585"/>
      <c r="L8" s="586"/>
    </row>
    <row r="9" spans="1:12" x14ac:dyDescent="0.25">
      <c r="A9" s="22"/>
      <c r="L9" s="23"/>
    </row>
    <row r="10" spans="1:12" ht="12.75" customHeight="1" x14ac:dyDescent="0.25">
      <c r="A10" s="22"/>
      <c r="L10" s="23"/>
    </row>
    <row r="11" spans="1:12" x14ac:dyDescent="0.25">
      <c r="A11" s="22"/>
      <c r="L11" s="23"/>
    </row>
    <row r="12" spans="1:12" x14ac:dyDescent="0.25">
      <c r="A12" s="582" t="s">
        <v>4</v>
      </c>
      <c r="B12" s="583"/>
      <c r="C12" s="583"/>
      <c r="D12" s="583"/>
      <c r="E12" s="583"/>
      <c r="F12" s="583"/>
      <c r="G12" s="583"/>
      <c r="H12" s="583"/>
      <c r="I12" s="583"/>
      <c r="J12" s="583"/>
      <c r="K12" s="583"/>
      <c r="L12" s="584"/>
    </row>
    <row r="13" spans="1:12" x14ac:dyDescent="0.25">
      <c r="A13" s="22"/>
      <c r="L13" s="23"/>
    </row>
    <row r="14" spans="1:12" ht="20.25" x14ac:dyDescent="0.25">
      <c r="A14" s="578" t="s">
        <v>6</v>
      </c>
      <c r="B14" s="579"/>
      <c r="C14" s="579"/>
      <c r="D14" s="579"/>
      <c r="E14" s="579"/>
      <c r="F14" s="579"/>
      <c r="G14" s="579"/>
      <c r="H14" s="579"/>
      <c r="L14" s="23"/>
    </row>
    <row r="15" spans="1:12" ht="16.5" x14ac:dyDescent="0.25">
      <c r="A15" s="580" t="s">
        <v>7</v>
      </c>
      <c r="B15" s="581"/>
      <c r="C15" s="581"/>
      <c r="D15" s="581"/>
      <c r="E15" s="581"/>
      <c r="F15" s="581"/>
      <c r="G15" s="581"/>
      <c r="H15" s="581"/>
      <c r="L15" s="23"/>
    </row>
    <row r="16" spans="1:12" ht="20.25" x14ac:dyDescent="0.25">
      <c r="A16" s="578" t="s">
        <v>8</v>
      </c>
      <c r="B16" s="579"/>
      <c r="C16" s="579"/>
      <c r="D16" s="579"/>
      <c r="E16" s="579"/>
      <c r="F16" s="579"/>
      <c r="G16" s="579"/>
      <c r="H16" s="579"/>
      <c r="L16" s="23"/>
    </row>
    <row r="17" spans="1:12" ht="16.5" x14ac:dyDescent="0.25">
      <c r="A17" s="580" t="s">
        <v>9</v>
      </c>
      <c r="B17" s="581"/>
      <c r="C17" s="581"/>
      <c r="D17" s="581"/>
      <c r="E17" s="581"/>
      <c r="F17" s="581"/>
      <c r="G17" s="581"/>
      <c r="H17" s="581"/>
      <c r="L17" s="23"/>
    </row>
    <row r="18" spans="1:12" ht="15.75" thickBot="1" x14ac:dyDescent="0.3">
      <c r="A18" s="25"/>
      <c r="B18" s="26"/>
      <c r="C18" s="26"/>
      <c r="D18" s="26"/>
      <c r="E18" s="26"/>
      <c r="F18" s="26"/>
      <c r="G18" s="26"/>
      <c r="H18" s="26"/>
      <c r="I18" s="26"/>
      <c r="J18" s="26"/>
      <c r="K18" s="26"/>
      <c r="L18" s="27"/>
    </row>
  </sheetData>
  <sheetProtection algorithmName="SHA-512" hashValue="CrZZASq8S8ua68+nuMIHSnXqje0HQTmXoP6EaY/H0/EbsbaTP3rkyKUvJUVFEv1iA5uQnpBZDQSuXIkkjoBppg==" saltValue="tvjagcuX0ZWLPLsJXwlEXw==" spinCount="100000"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5002003106 NIT-433</v>
      </c>
      <c r="B1" s="1"/>
      <c r="C1" s="1"/>
    </row>
    <row r="2" spans="1:12" ht="39" customHeight="1" x14ac:dyDescent="0.25">
      <c r="A2" s="594" t="str">
        <f>Sheet1!B3</f>
        <v>Construction of Administrative Block  on demolition of existing Administrative Building at Biharsharif S/S under Add Cap.</v>
      </c>
      <c r="B2" s="594"/>
      <c r="C2" s="594"/>
      <c r="D2" s="594"/>
      <c r="E2" s="594"/>
      <c r="F2" s="594"/>
      <c r="G2" s="594"/>
      <c r="H2" s="594"/>
      <c r="I2" s="594"/>
      <c r="J2" s="594"/>
      <c r="K2" s="594"/>
      <c r="L2" s="594"/>
    </row>
    <row r="4" spans="1:12" x14ac:dyDescent="0.25">
      <c r="A4" s="595" t="s">
        <v>10</v>
      </c>
      <c r="B4" s="595"/>
      <c r="C4" s="595"/>
      <c r="D4" s="595"/>
      <c r="E4" s="595"/>
      <c r="F4" s="595"/>
      <c r="G4" s="595"/>
      <c r="H4" s="595"/>
      <c r="I4" s="595"/>
      <c r="J4" s="595"/>
      <c r="K4" s="595"/>
      <c r="L4" s="595"/>
    </row>
    <row r="6" spans="1:12" ht="47.25" customHeight="1" x14ac:dyDescent="0.25">
      <c r="A6" s="590" t="s">
        <v>11</v>
      </c>
      <c r="B6" s="590"/>
      <c r="C6" s="590"/>
      <c r="D6" s="590"/>
      <c r="E6" s="591"/>
      <c r="F6" s="591"/>
      <c r="G6" s="591"/>
      <c r="H6" s="591"/>
      <c r="I6" s="591"/>
      <c r="J6" s="9"/>
      <c r="K6" s="9"/>
    </row>
    <row r="7" spans="1:12" ht="45" customHeight="1" x14ac:dyDescent="0.25">
      <c r="A7" s="596" t="s">
        <v>12</v>
      </c>
      <c r="B7" s="596"/>
      <c r="C7" s="596"/>
      <c r="D7" s="597"/>
      <c r="E7" s="598"/>
      <c r="F7" s="598"/>
      <c r="G7" s="598"/>
      <c r="H7" s="598"/>
      <c r="I7" s="598"/>
      <c r="J7" s="9"/>
      <c r="K7" s="9"/>
    </row>
    <row r="8" spans="1:12" ht="42" customHeight="1" x14ac:dyDescent="0.25">
      <c r="E8" s="592"/>
      <c r="F8" s="592"/>
      <c r="G8" s="592"/>
      <c r="H8" s="592"/>
      <c r="I8" s="592"/>
      <c r="J8" s="9"/>
      <c r="K8" s="9"/>
    </row>
    <row r="9" spans="1:12" ht="46.5" customHeight="1" x14ac:dyDescent="0.25">
      <c r="E9" s="593"/>
      <c r="F9" s="593"/>
      <c r="G9" s="593"/>
      <c r="H9" s="593"/>
      <c r="I9" s="593"/>
      <c r="J9" s="9"/>
      <c r="K9" s="9"/>
    </row>
    <row r="10" spans="1:12" ht="30.75" customHeight="1" x14ac:dyDescent="0.25">
      <c r="A10" s="587" t="s">
        <v>13</v>
      </c>
      <c r="B10" s="587"/>
      <c r="C10" s="587"/>
      <c r="D10" s="587"/>
      <c r="E10" s="592"/>
      <c r="F10" s="592"/>
      <c r="G10" s="592"/>
      <c r="H10" s="592"/>
      <c r="I10" s="592"/>
      <c r="J10" s="9"/>
      <c r="K10" s="9"/>
    </row>
    <row r="11" spans="1:12" ht="29.25" customHeight="1" x14ac:dyDescent="0.25">
      <c r="A11" s="590" t="s">
        <v>14</v>
      </c>
      <c r="B11" s="590"/>
      <c r="C11" s="590"/>
      <c r="D11" s="590"/>
      <c r="E11" s="591"/>
      <c r="F11" s="591"/>
      <c r="G11" s="591"/>
      <c r="H11" s="591"/>
      <c r="I11" s="591"/>
      <c r="J11" s="9"/>
      <c r="K11" s="9"/>
    </row>
    <row r="12" spans="1:12" ht="29.25" customHeight="1" x14ac:dyDescent="0.25">
      <c r="A12" s="590" t="s">
        <v>15</v>
      </c>
      <c r="B12" s="590"/>
      <c r="C12" s="590"/>
      <c r="D12" s="590"/>
      <c r="E12" s="591"/>
      <c r="F12" s="591"/>
      <c r="G12" s="591"/>
      <c r="H12" s="591"/>
      <c r="I12" s="591"/>
      <c r="J12" s="9"/>
      <c r="K12" s="9"/>
    </row>
    <row r="13" spans="1:12" ht="29.25" customHeight="1" x14ac:dyDescent="0.25">
      <c r="A13" s="590" t="s">
        <v>16</v>
      </c>
      <c r="B13" s="590"/>
      <c r="C13" s="590"/>
      <c r="D13" s="590"/>
      <c r="E13" s="591"/>
      <c r="F13" s="591"/>
      <c r="G13" s="591"/>
      <c r="H13" s="591"/>
      <c r="I13" s="591"/>
      <c r="J13" s="9"/>
      <c r="K13" s="9"/>
    </row>
    <row r="14" spans="1:12" ht="31.5" customHeight="1" x14ac:dyDescent="0.25">
      <c r="A14" s="590" t="s">
        <v>17</v>
      </c>
      <c r="B14" s="590"/>
      <c r="C14" s="590"/>
      <c r="D14" s="590"/>
      <c r="E14" s="591"/>
      <c r="F14" s="591"/>
      <c r="G14" s="591"/>
      <c r="H14" s="591"/>
      <c r="I14" s="591"/>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587" t="s">
        <v>18</v>
      </c>
      <c r="B17" s="587"/>
      <c r="C17" s="587"/>
      <c r="D17" s="587"/>
      <c r="E17" s="588"/>
      <c r="F17" s="588"/>
      <c r="G17" s="588"/>
      <c r="H17" s="588"/>
      <c r="I17" s="588"/>
      <c r="J17" s="10"/>
      <c r="K17" s="10"/>
    </row>
    <row r="18" spans="1:11" ht="25.5" customHeight="1" x14ac:dyDescent="0.25">
      <c r="A18" s="587" t="s">
        <v>19</v>
      </c>
      <c r="B18" s="587"/>
      <c r="C18" s="587"/>
      <c r="D18" s="587"/>
      <c r="E18" s="589"/>
      <c r="F18" s="589"/>
      <c r="G18" s="589"/>
      <c r="H18" s="589"/>
      <c r="I18" s="589"/>
      <c r="J18" s="589"/>
      <c r="K18" s="589"/>
    </row>
  </sheetData>
  <sheetProtection algorithmName="SHA-512" hashValue="tyMZ02yYMPhA/KiOjWWHC3Myz5T+/3JqgQsdKwv20YVCvq1NkZ7BzuT9AKC6PkwA3TLeW2C5eHzsCV0jcRo2Ow==" saltValue="llwxLE1K/mXNUTvolmcWJQ=="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O60"/>
  <sheetViews>
    <sheetView tabSelected="1" topLeftCell="A7" workbookViewId="0">
      <selection activeCell="K15" sqref="K15"/>
    </sheetView>
  </sheetViews>
  <sheetFormatPr defaultColWidth="9.140625" defaultRowHeight="15" x14ac:dyDescent="0.25"/>
  <cols>
    <col min="1" max="1" width="7.28515625" style="2" customWidth="1"/>
    <col min="2" max="2" width="12" style="2" customWidth="1"/>
    <col min="3" max="3" width="31.140625" style="2" customWidth="1"/>
    <col min="4" max="4" width="16.140625" style="2" customWidth="1"/>
    <col min="5" max="5" width="13.140625" style="2" customWidth="1"/>
    <col min="6" max="6" width="0.140625" style="2" hidden="1" customWidth="1"/>
    <col min="7" max="7" width="12.5703125" style="2" customWidth="1"/>
    <col min="8" max="8" width="14.42578125" style="2" customWidth="1"/>
    <col min="9" max="9" width="11.7109375" style="2" customWidth="1"/>
    <col min="10" max="10" width="14.140625" style="2" hidden="1" customWidth="1"/>
    <col min="11" max="11" width="16" style="2" customWidth="1"/>
    <col min="12" max="16384" width="9.140625" style="2"/>
  </cols>
  <sheetData>
    <row r="1" spans="1:15" x14ac:dyDescent="0.25">
      <c r="A1" s="11" t="str">
        <f>Sheet1!A2</f>
        <v>RFX. No. 5002003106 NIT-433</v>
      </c>
      <c r="B1" s="11"/>
      <c r="C1" s="11"/>
    </row>
    <row r="2" spans="1:15" ht="30.95" customHeight="1" x14ac:dyDescent="0.25">
      <c r="A2" s="607" t="str">
        <f>Sheet1!B3</f>
        <v>Construction of Administrative Block  on demolition of existing Administrative Building at Biharsharif S/S under Add Cap.</v>
      </c>
      <c r="B2" s="607"/>
      <c r="C2" s="607"/>
      <c r="D2" s="607"/>
      <c r="E2" s="607"/>
      <c r="F2" s="607"/>
      <c r="G2" s="607"/>
      <c r="H2" s="607"/>
      <c r="I2" s="607"/>
      <c r="J2" s="607"/>
      <c r="K2" s="607"/>
    </row>
    <row r="3" spans="1:15" x14ac:dyDescent="0.25">
      <c r="H3" s="608" t="s">
        <v>31</v>
      </c>
      <c r="I3" s="608"/>
      <c r="J3" s="608"/>
      <c r="K3" s="608"/>
    </row>
    <row r="4" spans="1:15" ht="36" customHeight="1" x14ac:dyDescent="0.25">
      <c r="A4" s="608" t="s">
        <v>11</v>
      </c>
      <c r="B4" s="611"/>
      <c r="C4" s="601">
        <f>Details!E6</f>
        <v>0</v>
      </c>
      <c r="D4" s="602"/>
      <c r="G4" s="7" t="s">
        <v>20</v>
      </c>
      <c r="H4" s="5"/>
      <c r="I4" s="5"/>
    </row>
    <row r="5" spans="1:15" ht="33" customHeight="1" x14ac:dyDescent="0.25">
      <c r="A5" s="608" t="s">
        <v>12</v>
      </c>
      <c r="B5" s="611"/>
      <c r="C5" s="601">
        <f>Details!E7</f>
        <v>0</v>
      </c>
      <c r="D5" s="602"/>
      <c r="G5" s="603" t="s">
        <v>21</v>
      </c>
      <c r="H5" s="603"/>
      <c r="I5" s="603"/>
    </row>
    <row r="6" spans="1:15" ht="42" customHeight="1" x14ac:dyDescent="0.25">
      <c r="A6" s="612"/>
      <c r="B6" s="613"/>
      <c r="C6" s="601">
        <f>Details!E8</f>
        <v>0</v>
      </c>
      <c r="D6" s="602"/>
      <c r="G6" s="604" t="s">
        <v>22</v>
      </c>
      <c r="H6" s="604"/>
      <c r="I6" s="604"/>
    </row>
    <row r="7" spans="1:15" ht="36.950000000000003" customHeight="1" x14ac:dyDescent="0.25">
      <c r="A7" s="608"/>
      <c r="B7" s="611"/>
      <c r="C7" s="601">
        <f>Details!E9</f>
        <v>0</v>
      </c>
      <c r="D7" s="602"/>
      <c r="G7" s="604" t="s">
        <v>23</v>
      </c>
      <c r="H7" s="604"/>
      <c r="I7" s="604"/>
    </row>
    <row r="8" spans="1:15" x14ac:dyDescent="0.25">
      <c r="L8" s="13"/>
    </row>
    <row r="9" spans="1:15" ht="24" customHeight="1" x14ac:dyDescent="0.25">
      <c r="A9" s="16" t="s">
        <v>32</v>
      </c>
      <c r="B9" s="605" t="s">
        <v>46</v>
      </c>
      <c r="C9" s="606"/>
      <c r="D9" s="605" t="s">
        <v>52</v>
      </c>
      <c r="E9" s="614"/>
      <c r="F9" s="614"/>
      <c r="G9" s="614"/>
      <c r="H9" s="614"/>
      <c r="I9" s="614"/>
      <c r="J9" s="606"/>
      <c r="K9" s="16" t="s">
        <v>44</v>
      </c>
      <c r="L9" s="17"/>
      <c r="M9" s="17"/>
      <c r="N9" s="17"/>
      <c r="O9" s="17"/>
    </row>
    <row r="10" spans="1:15" ht="58.5" customHeight="1" x14ac:dyDescent="0.25">
      <c r="A10" s="29" t="s">
        <v>41</v>
      </c>
      <c r="B10" s="599" t="s">
        <v>638</v>
      </c>
      <c r="C10" s="599"/>
      <c r="D10" s="615" t="s">
        <v>134</v>
      </c>
      <c r="E10" s="615"/>
      <c r="F10" s="615"/>
      <c r="G10" s="615"/>
      <c r="H10" s="615"/>
      <c r="I10" s="615"/>
      <c r="J10" s="615"/>
      <c r="K10" s="14">
        <f>CIVIL!H105</f>
        <v>12080525.234485209</v>
      </c>
    </row>
    <row r="11" spans="1:15" ht="52.5" customHeight="1" x14ac:dyDescent="0.25">
      <c r="A11" s="12" t="s">
        <v>42</v>
      </c>
      <c r="B11" s="599" t="s">
        <v>638</v>
      </c>
      <c r="C11" s="599"/>
      <c r="D11" s="600" t="s">
        <v>132</v>
      </c>
      <c r="E11" s="600"/>
      <c r="F11" s="600"/>
      <c r="G11" s="600"/>
      <c r="H11" s="600"/>
      <c r="I11" s="600"/>
      <c r="J11" s="12"/>
      <c r="K11" s="28">
        <f>'PHE works  '!H141</f>
        <v>842430.29091864382</v>
      </c>
    </row>
    <row r="12" spans="1:15" ht="60.75" customHeight="1" x14ac:dyDescent="0.25">
      <c r="A12" s="12" t="s">
        <v>43</v>
      </c>
      <c r="B12" s="599" t="s">
        <v>638</v>
      </c>
      <c r="C12" s="599"/>
      <c r="D12" s="600" t="s">
        <v>133</v>
      </c>
      <c r="E12" s="600"/>
      <c r="F12" s="600"/>
      <c r="G12" s="600"/>
      <c r="H12" s="600"/>
      <c r="I12" s="600"/>
      <c r="J12" s="12"/>
      <c r="K12" s="28">
        <f>'Electrical works'!G108</f>
        <v>1957232.2010161004</v>
      </c>
    </row>
    <row r="13" spans="1:15" ht="60.75" customHeight="1" x14ac:dyDescent="0.25">
      <c r="A13" s="12" t="s">
        <v>131</v>
      </c>
      <c r="B13" s="599" t="s">
        <v>638</v>
      </c>
      <c r="C13" s="599"/>
      <c r="D13" s="600" t="s">
        <v>639</v>
      </c>
      <c r="E13" s="600"/>
      <c r="F13" s="600"/>
      <c r="G13" s="600"/>
      <c r="H13" s="600"/>
      <c r="I13" s="600"/>
      <c r="J13" s="12"/>
      <c r="K13" s="28">
        <f>'DEMOLISHING '!J24</f>
        <v>148500</v>
      </c>
    </row>
    <row r="14" spans="1:15" ht="33" customHeight="1" x14ac:dyDescent="0.25">
      <c r="A14" s="609" t="s">
        <v>640</v>
      </c>
      <c r="B14" s="610"/>
      <c r="C14" s="610"/>
      <c r="D14" s="610"/>
      <c r="E14" s="610"/>
      <c r="F14" s="610"/>
      <c r="G14" s="610"/>
      <c r="H14" s="610"/>
      <c r="I14" s="610"/>
      <c r="J14" s="610"/>
      <c r="K14" s="14">
        <f>SUM(K10:K13)</f>
        <v>15028687.726419954</v>
      </c>
    </row>
    <row r="15" spans="1:15" ht="24" customHeight="1" x14ac:dyDescent="0.25">
      <c r="A15" s="617" t="s">
        <v>45</v>
      </c>
      <c r="B15" s="617"/>
      <c r="C15" s="617"/>
      <c r="D15" s="617"/>
      <c r="E15" s="617"/>
      <c r="F15" s="617"/>
      <c r="G15" s="617"/>
      <c r="H15" s="617"/>
      <c r="I15" s="617"/>
      <c r="J15" s="617"/>
      <c r="K15" s="30">
        <v>0</v>
      </c>
    </row>
    <row r="16" spans="1:15" ht="23.1" customHeight="1" x14ac:dyDescent="0.25">
      <c r="A16" s="618" t="s">
        <v>34</v>
      </c>
      <c r="B16" s="618"/>
      <c r="C16" s="618"/>
      <c r="D16" s="618"/>
      <c r="E16" s="618"/>
      <c r="F16" s="618"/>
      <c r="G16" s="618"/>
      <c r="H16" s="618"/>
      <c r="I16" s="618"/>
      <c r="J16" s="618"/>
      <c r="K16" s="14">
        <f>K14*(1+K15)</f>
        <v>15028687.726419954</v>
      </c>
    </row>
    <row r="17" spans="1:11" ht="22.5" customHeight="1" x14ac:dyDescent="0.25">
      <c r="A17" s="620" t="s">
        <v>35</v>
      </c>
      <c r="B17" s="620"/>
      <c r="C17" s="620"/>
      <c r="D17" s="620"/>
      <c r="E17" s="528">
        <v>0.18</v>
      </c>
      <c r="F17" s="12"/>
      <c r="G17" s="619" t="s">
        <v>38</v>
      </c>
      <c r="H17" s="619"/>
      <c r="I17" s="619"/>
      <c r="J17" s="619"/>
      <c r="K17" s="14">
        <f>K16*E17</f>
        <v>2705163.7907555914</v>
      </c>
    </row>
    <row r="18" spans="1:11" ht="18.95" customHeight="1" x14ac:dyDescent="0.25">
      <c r="A18" s="600" t="s">
        <v>36</v>
      </c>
      <c r="B18" s="600"/>
      <c r="C18" s="600"/>
      <c r="D18" s="600"/>
      <c r="E18" s="600"/>
      <c r="F18" s="600"/>
      <c r="G18" s="600"/>
      <c r="H18" s="600"/>
      <c r="I18" s="600"/>
      <c r="J18" s="600"/>
      <c r="K18" s="14">
        <f>K16+K17</f>
        <v>17733851.517175544</v>
      </c>
    </row>
    <row r="19" spans="1:11" ht="1.5" customHeight="1" x14ac:dyDescent="0.25"/>
    <row r="20" spans="1:11" ht="14.45" hidden="1" customHeight="1" x14ac:dyDescent="0.25"/>
    <row r="21" spans="1:11" ht="39.75" customHeight="1" x14ac:dyDescent="0.25">
      <c r="B21" s="621" t="s">
        <v>50</v>
      </c>
      <c r="C21" s="621"/>
      <c r="D21" s="621"/>
      <c r="E21" s="621"/>
      <c r="F21" s="621"/>
      <c r="G21" s="621"/>
      <c r="H21" s="621"/>
      <c r="I21" s="621"/>
      <c r="J21" s="621"/>
      <c r="K21" s="621"/>
    </row>
    <row r="22" spans="1:11" ht="29.1" customHeight="1" x14ac:dyDescent="0.25">
      <c r="A22" s="2" t="s">
        <v>19</v>
      </c>
      <c r="B22" s="616">
        <f>Details!E18</f>
        <v>0</v>
      </c>
      <c r="C22" s="616"/>
      <c r="G22" s="2" t="s">
        <v>37</v>
      </c>
      <c r="H22" s="616">
        <f>Details!E13</f>
        <v>0</v>
      </c>
      <c r="I22" s="616"/>
    </row>
    <row r="24" spans="1:11" ht="27.95" customHeight="1" x14ac:dyDescent="0.25">
      <c r="A24" s="2" t="s">
        <v>18</v>
      </c>
      <c r="B24" s="616">
        <f>Details!E17</f>
        <v>0</v>
      </c>
      <c r="C24" s="616"/>
      <c r="G24" s="2" t="s">
        <v>24</v>
      </c>
      <c r="H24" s="616">
        <f>Details!E14</f>
        <v>0</v>
      </c>
      <c r="I24" s="616"/>
    </row>
    <row r="25" spans="1:11" ht="30.95" customHeight="1" x14ac:dyDescent="0.25"/>
    <row r="26" spans="1:11" ht="150" customHeight="1" x14ac:dyDescent="0.25"/>
    <row r="27" spans="1:11" ht="59.1" customHeight="1" x14ac:dyDescent="0.25"/>
    <row r="28" spans="1:11" ht="99.95" customHeight="1" x14ac:dyDescent="0.25"/>
    <row r="29" spans="1:11" ht="99.95" customHeight="1" x14ac:dyDescent="0.25"/>
    <row r="30" spans="1:11" ht="45" customHeight="1" x14ac:dyDescent="0.25"/>
    <row r="31" spans="1:11" ht="54" customHeight="1" x14ac:dyDescent="0.25"/>
    <row r="32" spans="1:11" ht="60.95" customHeight="1" x14ac:dyDescent="0.25"/>
    <row r="33" ht="55.5" customHeight="1" x14ac:dyDescent="0.25"/>
    <row r="34" ht="203.45" customHeight="1" x14ac:dyDescent="0.25"/>
    <row r="35" ht="79.5" customHeight="1" x14ac:dyDescent="0.25"/>
    <row r="36" ht="99.95" customHeight="1" x14ac:dyDescent="0.25"/>
    <row r="38" ht="63" customHeight="1" x14ac:dyDescent="0.25"/>
    <row r="39" ht="99.95" customHeight="1" x14ac:dyDescent="0.25"/>
    <row r="40" ht="24" customHeight="1" x14ac:dyDescent="0.25"/>
    <row r="42" ht="34.5" customHeight="1" x14ac:dyDescent="0.25"/>
    <row r="43" ht="150.75" customHeight="1" x14ac:dyDescent="0.25"/>
    <row r="44" ht="99.95" customHeight="1" x14ac:dyDescent="0.25"/>
    <row r="46" ht="74.45" customHeight="1" x14ac:dyDescent="0.25"/>
    <row r="47" ht="75.599999999999994" customHeight="1" x14ac:dyDescent="0.25"/>
    <row r="48" ht="113.45" customHeight="1" x14ac:dyDescent="0.25"/>
    <row r="49" ht="49.5" customHeight="1" x14ac:dyDescent="0.25"/>
    <row r="50" ht="75" customHeight="1" x14ac:dyDescent="0.25"/>
    <row r="51" ht="69.95" customHeight="1" x14ac:dyDescent="0.25"/>
    <row r="52" ht="42.95" customHeight="1" x14ac:dyDescent="0.25"/>
    <row r="53" ht="111.95" customHeight="1" x14ac:dyDescent="0.25"/>
    <row r="56" ht="16.5" customHeight="1" x14ac:dyDescent="0.25"/>
    <row r="57" ht="21" customHeight="1" x14ac:dyDescent="0.25"/>
    <row r="58" ht="18.600000000000001" customHeight="1" x14ac:dyDescent="0.25"/>
    <row r="59" ht="19.5" customHeight="1" x14ac:dyDescent="0.25"/>
    <row r="60" ht="24.95" customHeight="1" x14ac:dyDescent="0.25"/>
  </sheetData>
  <sheetProtection algorithmName="SHA-512" hashValue="k+wHMB1VV4Irv0Wbyr/awmC6JpKQKz5rJozp3QZQW1lIv1L00Vhuxi3k89XhiojHCXp3qawuzvr4IF1Bqe/LPQ==" saltValue="4SqKsrtnqhSf0GSMqvcYyw==" spinCount="100000" sheet="1" selectLockedCells="1"/>
  <mergeCells count="34">
    <mergeCell ref="H22:I22"/>
    <mergeCell ref="A15:J15"/>
    <mergeCell ref="A16:J16"/>
    <mergeCell ref="H24:I24"/>
    <mergeCell ref="G17:J17"/>
    <mergeCell ref="A18:J18"/>
    <mergeCell ref="B22:C22"/>
    <mergeCell ref="B24:C24"/>
    <mergeCell ref="A17:D17"/>
    <mergeCell ref="B21:K21"/>
    <mergeCell ref="A2:K2"/>
    <mergeCell ref="H3:K3"/>
    <mergeCell ref="A14:J14"/>
    <mergeCell ref="A5:B5"/>
    <mergeCell ref="A6:B6"/>
    <mergeCell ref="C5:D5"/>
    <mergeCell ref="C6:D6"/>
    <mergeCell ref="C7:D7"/>
    <mergeCell ref="A7:B7"/>
    <mergeCell ref="D9:J9"/>
    <mergeCell ref="D10:J10"/>
    <mergeCell ref="B11:C11"/>
    <mergeCell ref="D11:I11"/>
    <mergeCell ref="B12:C12"/>
    <mergeCell ref="D12:I12"/>
    <mergeCell ref="A4:B4"/>
    <mergeCell ref="B13:C13"/>
    <mergeCell ref="D13:I13"/>
    <mergeCell ref="B10:C10"/>
    <mergeCell ref="C4:D4"/>
    <mergeCell ref="G5:I5"/>
    <mergeCell ref="G6:I6"/>
    <mergeCell ref="G7:I7"/>
    <mergeCell ref="B9:C9"/>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L19" sqref="L19"/>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5002003106 NIT-433</v>
      </c>
      <c r="B1" s="4"/>
      <c r="C1" s="4"/>
    </row>
    <row r="2" spans="1:8" ht="31.5" customHeight="1" x14ac:dyDescent="0.25">
      <c r="A2" s="626" t="str">
        <f>Sheet1!B3</f>
        <v>Construction of Administrative Block  on demolition of existing Administrative Building at Biharsharif S/S under Add Cap.</v>
      </c>
      <c r="B2" s="626"/>
      <c r="C2" s="626"/>
      <c r="D2" s="626"/>
      <c r="E2" s="626"/>
      <c r="F2" s="626"/>
      <c r="G2" s="626"/>
      <c r="H2" s="626"/>
    </row>
    <row r="4" spans="1:8" ht="30.75" customHeight="1" x14ac:dyDescent="0.25">
      <c r="A4" s="636" t="s">
        <v>11</v>
      </c>
      <c r="B4" s="636"/>
      <c r="C4" s="625">
        <f>Details!E13</f>
        <v>0</v>
      </c>
      <c r="D4" s="625"/>
      <c r="E4" s="6"/>
      <c r="F4" s="7" t="s">
        <v>20</v>
      </c>
    </row>
    <row r="5" spans="1:8" ht="27.75" customHeight="1" x14ac:dyDescent="0.25">
      <c r="A5" s="636" t="s">
        <v>12</v>
      </c>
      <c r="B5" s="636"/>
      <c r="C5" s="625">
        <f>Details!E7</f>
        <v>0</v>
      </c>
      <c r="D5" s="625"/>
      <c r="E5" s="6"/>
      <c r="F5" s="603" t="s">
        <v>21</v>
      </c>
      <c r="G5" s="603"/>
      <c r="H5" s="603"/>
    </row>
    <row r="6" spans="1:8" ht="32.25" customHeight="1" x14ac:dyDescent="0.25">
      <c r="C6" s="625">
        <f>Details!E8</f>
        <v>0</v>
      </c>
      <c r="D6" s="625"/>
      <c r="E6" s="6"/>
      <c r="F6" s="603" t="s">
        <v>22</v>
      </c>
      <c r="G6" s="603"/>
      <c r="H6" s="603"/>
    </row>
    <row r="7" spans="1:8" ht="30.75" customHeight="1" x14ac:dyDescent="0.25">
      <c r="C7" s="625">
        <f>Details!E9</f>
        <v>0</v>
      </c>
      <c r="D7" s="625"/>
      <c r="E7" s="6"/>
      <c r="F7" s="604" t="s">
        <v>23</v>
      </c>
      <c r="G7" s="604"/>
      <c r="H7" s="604"/>
    </row>
    <row r="8" spans="1:8" ht="15.75" thickBot="1" x14ac:dyDescent="0.3">
      <c r="A8" s="608"/>
      <c r="B8" s="608"/>
      <c r="C8" s="608"/>
      <c r="D8" s="608"/>
      <c r="E8" s="608"/>
      <c r="F8" s="608"/>
      <c r="G8" s="608"/>
      <c r="H8" s="608"/>
    </row>
    <row r="9" spans="1:8" x14ac:dyDescent="0.25">
      <c r="A9" s="627" t="s">
        <v>25</v>
      </c>
      <c r="B9" s="628"/>
      <c r="C9" s="628"/>
      <c r="D9" s="628"/>
      <c r="E9" s="628"/>
      <c r="F9" s="628"/>
      <c r="G9" s="628"/>
      <c r="H9" s="629"/>
    </row>
    <row r="10" spans="1:8" x14ac:dyDescent="0.25">
      <c r="A10" s="630"/>
      <c r="B10" s="631"/>
      <c r="C10" s="631"/>
      <c r="D10" s="631"/>
      <c r="E10" s="631"/>
      <c r="F10" s="631"/>
      <c r="G10" s="631"/>
      <c r="H10" s="632"/>
    </row>
    <row r="11" spans="1:8" x14ac:dyDescent="0.25">
      <c r="A11" s="630"/>
      <c r="B11" s="631"/>
      <c r="C11" s="631"/>
      <c r="D11" s="631"/>
      <c r="E11" s="631"/>
      <c r="F11" s="631"/>
      <c r="G11" s="631"/>
      <c r="H11" s="632"/>
    </row>
    <row r="12" spans="1:8" ht="2.25" customHeight="1" thickBot="1" x14ac:dyDescent="0.3">
      <c r="A12" s="633"/>
      <c r="B12" s="634"/>
      <c r="C12" s="634"/>
      <c r="D12" s="634"/>
      <c r="E12" s="634"/>
      <c r="F12" s="634"/>
      <c r="G12" s="634"/>
      <c r="H12" s="635"/>
    </row>
    <row r="13" spans="1:8" x14ac:dyDescent="0.25">
      <c r="A13" s="623"/>
      <c r="B13" s="623"/>
      <c r="C13" s="623"/>
      <c r="D13" s="623"/>
      <c r="E13" s="623"/>
      <c r="F13" s="623"/>
      <c r="G13" s="623"/>
      <c r="H13" s="623"/>
    </row>
    <row r="14" spans="1:8" ht="30" customHeight="1" x14ac:dyDescent="0.25">
      <c r="A14" s="624" t="s">
        <v>26</v>
      </c>
      <c r="B14" s="624"/>
      <c r="C14" s="624" t="s">
        <v>39</v>
      </c>
      <c r="D14" s="624"/>
      <c r="E14" s="624"/>
      <c r="F14" s="624"/>
      <c r="G14" s="624"/>
      <c r="H14" s="15">
        <f>'Schedule-I'!K16</f>
        <v>15028687.726419954</v>
      </c>
    </row>
    <row r="15" spans="1:8" ht="31.5" customHeight="1" x14ac:dyDescent="0.25">
      <c r="A15" s="624" t="s">
        <v>27</v>
      </c>
      <c r="B15" s="624"/>
      <c r="C15" s="624" t="s">
        <v>28</v>
      </c>
      <c r="D15" s="624"/>
      <c r="E15" s="624"/>
      <c r="F15" s="624"/>
      <c r="G15" s="624"/>
      <c r="H15" s="3">
        <f>'Schedule-I'!K17</f>
        <v>2705163.7907555914</v>
      </c>
    </row>
    <row r="16" spans="1:8" ht="29.25" customHeight="1" x14ac:dyDescent="0.25">
      <c r="A16" s="624" t="s">
        <v>29</v>
      </c>
      <c r="B16" s="624"/>
      <c r="C16" s="624" t="s">
        <v>30</v>
      </c>
      <c r="D16" s="624"/>
      <c r="E16" s="624"/>
      <c r="F16" s="624"/>
      <c r="G16" s="624"/>
      <c r="H16" s="3">
        <f>SUM(H14:H15)</f>
        <v>17733851.517175544</v>
      </c>
    </row>
    <row r="19" spans="1:8" ht="25.5" customHeight="1" x14ac:dyDescent="0.25">
      <c r="A19" s="5" t="s">
        <v>19</v>
      </c>
      <c r="B19" s="622">
        <f>Details!E2</f>
        <v>0</v>
      </c>
      <c r="C19" s="622"/>
      <c r="D19" s="8"/>
      <c r="E19" s="608" t="s">
        <v>16</v>
      </c>
      <c r="F19" s="608"/>
      <c r="G19" s="622">
        <f>Details!E13</f>
        <v>0</v>
      </c>
      <c r="H19" s="622"/>
    </row>
    <row r="20" spans="1:8" ht="24.75" customHeight="1" x14ac:dyDescent="0.25">
      <c r="A20" s="5" t="s">
        <v>18</v>
      </c>
      <c r="B20" s="622">
        <f>Details!E1</f>
        <v>0</v>
      </c>
      <c r="C20" s="622"/>
      <c r="D20" s="8"/>
      <c r="E20" s="608" t="s">
        <v>24</v>
      </c>
      <c r="F20" s="608"/>
      <c r="G20" s="622">
        <f>Details!E14</f>
        <v>0</v>
      </c>
      <c r="H20" s="622"/>
    </row>
  </sheetData>
  <sheetProtection algorithmName="SHA-512" hashValue="wJNIup0kMn33RV+R/uk/32RY527c7J/j932eEHkSwGpr3cbWwqwCuNtCa/l3WMFv9o+VNdZmLXdBVmm9C3/FAQ==" saltValue="lXCmj/RxMcGxormRbdANOQ==" spinCount="100000"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63A-FE9B-48D6-A5D6-9752B32ECA72}">
  <dimension ref="A2:AK2972"/>
  <sheetViews>
    <sheetView topLeftCell="A59" workbookViewId="0">
      <selection activeCell="C61" sqref="C61"/>
    </sheetView>
  </sheetViews>
  <sheetFormatPr defaultRowHeight="12" x14ac:dyDescent="0.2"/>
  <cols>
    <col min="1" max="1" width="4.42578125" style="98" customWidth="1"/>
    <col min="2" max="2" width="10.85546875" style="99" hidden="1" customWidth="1"/>
    <col min="3" max="3" width="78.7109375" style="32" customWidth="1"/>
    <col min="4" max="4" width="6.85546875" style="31" customWidth="1"/>
    <col min="5" max="5" width="9.5703125" style="31" customWidth="1"/>
    <col min="6" max="6" width="13.140625" style="31" hidden="1" customWidth="1"/>
    <col min="7" max="7" width="14.85546875" style="31" customWidth="1"/>
    <col min="8" max="8" width="12.140625" style="31" customWidth="1"/>
    <col min="9" max="9" width="8.7109375" style="31" customWidth="1"/>
    <col min="10" max="11" width="10.140625" style="32" customWidth="1"/>
    <col min="12" max="12" width="13.7109375" style="32" customWidth="1"/>
    <col min="13" max="13" width="11.7109375" style="31" customWidth="1"/>
    <col min="14" max="14" width="11.85546875" style="32" bestFit="1" customWidth="1"/>
    <col min="15" max="15" width="12.7109375" style="32" customWidth="1"/>
    <col min="16" max="16" width="12.140625" style="32" customWidth="1"/>
    <col min="17" max="17" width="11.42578125" style="32" customWidth="1"/>
    <col min="18" max="18" width="9.140625" style="32"/>
    <col min="19" max="19" width="13.28515625" style="32" bestFit="1" customWidth="1"/>
    <col min="20" max="256" width="9.140625" style="32"/>
    <col min="257" max="257" width="4.42578125" style="32" customWidth="1"/>
    <col min="258" max="258" width="10.85546875" style="32" customWidth="1"/>
    <col min="259" max="259" width="78.7109375" style="32" customWidth="1"/>
    <col min="260" max="260" width="6.85546875" style="32" customWidth="1"/>
    <col min="261" max="261" width="9.5703125" style="32" customWidth="1"/>
    <col min="262" max="262" width="13.140625" style="32" customWidth="1"/>
    <col min="263" max="263" width="14.85546875" style="32" customWidth="1"/>
    <col min="264" max="264" width="12.140625" style="32" customWidth="1"/>
    <col min="265" max="265" width="8.7109375" style="32" customWidth="1"/>
    <col min="266" max="267" width="10.140625" style="32" customWidth="1"/>
    <col min="268" max="268" width="13.7109375" style="32" customWidth="1"/>
    <col min="269" max="269" width="11.7109375" style="32" customWidth="1"/>
    <col min="270" max="270" width="11.85546875" style="32" bestFit="1" customWidth="1"/>
    <col min="271" max="271" width="12.7109375" style="32" customWidth="1"/>
    <col min="272" max="272" width="12.140625" style="32" customWidth="1"/>
    <col min="273" max="273" width="11.42578125" style="32" customWidth="1"/>
    <col min="274" max="274" width="9.140625" style="32"/>
    <col min="275" max="275" width="13.28515625" style="32" bestFit="1" customWidth="1"/>
    <col min="276" max="512" width="9.140625" style="32"/>
    <col min="513" max="513" width="4.42578125" style="32" customWidth="1"/>
    <col min="514" max="514" width="10.85546875" style="32" customWidth="1"/>
    <col min="515" max="515" width="78.7109375" style="32" customWidth="1"/>
    <col min="516" max="516" width="6.85546875" style="32" customWidth="1"/>
    <col min="517" max="517" width="9.5703125" style="32" customWidth="1"/>
    <col min="518" max="518" width="13.140625" style="32" customWidth="1"/>
    <col min="519" max="519" width="14.85546875" style="32" customWidth="1"/>
    <col min="520" max="520" width="12.140625" style="32" customWidth="1"/>
    <col min="521" max="521" width="8.7109375" style="32" customWidth="1"/>
    <col min="522" max="523" width="10.140625" style="32" customWidth="1"/>
    <col min="524" max="524" width="13.7109375" style="32" customWidth="1"/>
    <col min="525" max="525" width="11.7109375" style="32" customWidth="1"/>
    <col min="526" max="526" width="11.85546875" style="32" bestFit="1" customWidth="1"/>
    <col min="527" max="527" width="12.7109375" style="32" customWidth="1"/>
    <col min="528" max="528" width="12.140625" style="32" customWidth="1"/>
    <col min="529" max="529" width="11.42578125" style="32" customWidth="1"/>
    <col min="530" max="530" width="9.140625" style="32"/>
    <col min="531" max="531" width="13.28515625" style="32" bestFit="1" customWidth="1"/>
    <col min="532" max="768" width="9.140625" style="32"/>
    <col min="769" max="769" width="4.42578125" style="32" customWidth="1"/>
    <col min="770" max="770" width="10.85546875" style="32" customWidth="1"/>
    <col min="771" max="771" width="78.7109375" style="32" customWidth="1"/>
    <col min="772" max="772" width="6.85546875" style="32" customWidth="1"/>
    <col min="773" max="773" width="9.5703125" style="32" customWidth="1"/>
    <col min="774" max="774" width="13.140625" style="32" customWidth="1"/>
    <col min="775" max="775" width="14.85546875" style="32" customWidth="1"/>
    <col min="776" max="776" width="12.140625" style="32" customWidth="1"/>
    <col min="777" max="777" width="8.7109375" style="32" customWidth="1"/>
    <col min="778" max="779" width="10.140625" style="32" customWidth="1"/>
    <col min="780" max="780" width="13.7109375" style="32" customWidth="1"/>
    <col min="781" max="781" width="11.7109375" style="32" customWidth="1"/>
    <col min="782" max="782" width="11.85546875" style="32" bestFit="1" customWidth="1"/>
    <col min="783" max="783" width="12.7109375" style="32" customWidth="1"/>
    <col min="784" max="784" width="12.140625" style="32" customWidth="1"/>
    <col min="785" max="785" width="11.42578125" style="32" customWidth="1"/>
    <col min="786" max="786" width="9.140625" style="32"/>
    <col min="787" max="787" width="13.28515625" style="32" bestFit="1" customWidth="1"/>
    <col min="788" max="1024" width="9.140625" style="32"/>
    <col min="1025" max="1025" width="4.42578125" style="32" customWidth="1"/>
    <col min="1026" max="1026" width="10.85546875" style="32" customWidth="1"/>
    <col min="1027" max="1027" width="78.7109375" style="32" customWidth="1"/>
    <col min="1028" max="1028" width="6.85546875" style="32" customWidth="1"/>
    <col min="1029" max="1029" width="9.5703125" style="32" customWidth="1"/>
    <col min="1030" max="1030" width="13.140625" style="32" customWidth="1"/>
    <col min="1031" max="1031" width="14.85546875" style="32" customWidth="1"/>
    <col min="1032" max="1032" width="12.140625" style="32" customWidth="1"/>
    <col min="1033" max="1033" width="8.7109375" style="32" customWidth="1"/>
    <col min="1034" max="1035" width="10.140625" style="32" customWidth="1"/>
    <col min="1036" max="1036" width="13.7109375" style="32" customWidth="1"/>
    <col min="1037" max="1037" width="11.7109375" style="32" customWidth="1"/>
    <col min="1038" max="1038" width="11.85546875" style="32" bestFit="1" customWidth="1"/>
    <col min="1039" max="1039" width="12.7109375" style="32" customWidth="1"/>
    <col min="1040" max="1040" width="12.140625" style="32" customWidth="1"/>
    <col min="1041" max="1041" width="11.42578125" style="32" customWidth="1"/>
    <col min="1042" max="1042" width="9.140625" style="32"/>
    <col min="1043" max="1043" width="13.28515625" style="32" bestFit="1" customWidth="1"/>
    <col min="1044" max="1280" width="9.140625" style="32"/>
    <col min="1281" max="1281" width="4.42578125" style="32" customWidth="1"/>
    <col min="1282" max="1282" width="10.85546875" style="32" customWidth="1"/>
    <col min="1283" max="1283" width="78.7109375" style="32" customWidth="1"/>
    <col min="1284" max="1284" width="6.85546875" style="32" customWidth="1"/>
    <col min="1285" max="1285" width="9.5703125" style="32" customWidth="1"/>
    <col min="1286" max="1286" width="13.140625" style="32" customWidth="1"/>
    <col min="1287" max="1287" width="14.85546875" style="32" customWidth="1"/>
    <col min="1288" max="1288" width="12.140625" style="32" customWidth="1"/>
    <col min="1289" max="1289" width="8.7109375" style="32" customWidth="1"/>
    <col min="1290" max="1291" width="10.140625" style="32" customWidth="1"/>
    <col min="1292" max="1292" width="13.7109375" style="32" customWidth="1"/>
    <col min="1293" max="1293" width="11.7109375" style="32" customWidth="1"/>
    <col min="1294" max="1294" width="11.85546875" style="32" bestFit="1" customWidth="1"/>
    <col min="1295" max="1295" width="12.7109375" style="32" customWidth="1"/>
    <col min="1296" max="1296" width="12.140625" style="32" customWidth="1"/>
    <col min="1297" max="1297" width="11.42578125" style="32" customWidth="1"/>
    <col min="1298" max="1298" width="9.140625" style="32"/>
    <col min="1299" max="1299" width="13.28515625" style="32" bestFit="1" customWidth="1"/>
    <col min="1300" max="1536" width="9.140625" style="32"/>
    <col min="1537" max="1537" width="4.42578125" style="32" customWidth="1"/>
    <col min="1538" max="1538" width="10.85546875" style="32" customWidth="1"/>
    <col min="1539" max="1539" width="78.7109375" style="32" customWidth="1"/>
    <col min="1540" max="1540" width="6.85546875" style="32" customWidth="1"/>
    <col min="1541" max="1541" width="9.5703125" style="32" customWidth="1"/>
    <col min="1542" max="1542" width="13.140625" style="32" customWidth="1"/>
    <col min="1543" max="1543" width="14.85546875" style="32" customWidth="1"/>
    <col min="1544" max="1544" width="12.140625" style="32" customWidth="1"/>
    <col min="1545" max="1545" width="8.7109375" style="32" customWidth="1"/>
    <col min="1546" max="1547" width="10.140625" style="32" customWidth="1"/>
    <col min="1548" max="1548" width="13.7109375" style="32" customWidth="1"/>
    <col min="1549" max="1549" width="11.7109375" style="32" customWidth="1"/>
    <col min="1550" max="1550" width="11.85546875" style="32" bestFit="1" customWidth="1"/>
    <col min="1551" max="1551" width="12.7109375" style="32" customWidth="1"/>
    <col min="1552" max="1552" width="12.140625" style="32" customWidth="1"/>
    <col min="1553" max="1553" width="11.42578125" style="32" customWidth="1"/>
    <col min="1554" max="1554" width="9.140625" style="32"/>
    <col min="1555" max="1555" width="13.28515625" style="32" bestFit="1" customWidth="1"/>
    <col min="1556" max="1792" width="9.140625" style="32"/>
    <col min="1793" max="1793" width="4.42578125" style="32" customWidth="1"/>
    <col min="1794" max="1794" width="10.85546875" style="32" customWidth="1"/>
    <col min="1795" max="1795" width="78.7109375" style="32" customWidth="1"/>
    <col min="1796" max="1796" width="6.85546875" style="32" customWidth="1"/>
    <col min="1797" max="1797" width="9.5703125" style="32" customWidth="1"/>
    <col min="1798" max="1798" width="13.140625" style="32" customWidth="1"/>
    <col min="1799" max="1799" width="14.85546875" style="32" customWidth="1"/>
    <col min="1800" max="1800" width="12.140625" style="32" customWidth="1"/>
    <col min="1801" max="1801" width="8.7109375" style="32" customWidth="1"/>
    <col min="1802" max="1803" width="10.140625" style="32" customWidth="1"/>
    <col min="1804" max="1804" width="13.7109375" style="32" customWidth="1"/>
    <col min="1805" max="1805" width="11.7109375" style="32" customWidth="1"/>
    <col min="1806" max="1806" width="11.85546875" style="32" bestFit="1" customWidth="1"/>
    <col min="1807" max="1807" width="12.7109375" style="32" customWidth="1"/>
    <col min="1808" max="1808" width="12.140625" style="32" customWidth="1"/>
    <col min="1809" max="1809" width="11.42578125" style="32" customWidth="1"/>
    <col min="1810" max="1810" width="9.140625" style="32"/>
    <col min="1811" max="1811" width="13.28515625" style="32" bestFit="1" customWidth="1"/>
    <col min="1812" max="2048" width="9.140625" style="32"/>
    <col min="2049" max="2049" width="4.42578125" style="32" customWidth="1"/>
    <col min="2050" max="2050" width="10.85546875" style="32" customWidth="1"/>
    <col min="2051" max="2051" width="78.7109375" style="32" customWidth="1"/>
    <col min="2052" max="2052" width="6.85546875" style="32" customWidth="1"/>
    <col min="2053" max="2053" width="9.5703125" style="32" customWidth="1"/>
    <col min="2054" max="2054" width="13.140625" style="32" customWidth="1"/>
    <col min="2055" max="2055" width="14.85546875" style="32" customWidth="1"/>
    <col min="2056" max="2056" width="12.140625" style="32" customWidth="1"/>
    <col min="2057" max="2057" width="8.7109375" style="32" customWidth="1"/>
    <col min="2058" max="2059" width="10.140625" style="32" customWidth="1"/>
    <col min="2060" max="2060" width="13.7109375" style="32" customWidth="1"/>
    <col min="2061" max="2061" width="11.7109375" style="32" customWidth="1"/>
    <col min="2062" max="2062" width="11.85546875" style="32" bestFit="1" customWidth="1"/>
    <col min="2063" max="2063" width="12.7109375" style="32" customWidth="1"/>
    <col min="2064" max="2064" width="12.140625" style="32" customWidth="1"/>
    <col min="2065" max="2065" width="11.42578125" style="32" customWidth="1"/>
    <col min="2066" max="2066" width="9.140625" style="32"/>
    <col min="2067" max="2067" width="13.28515625" style="32" bestFit="1" customWidth="1"/>
    <col min="2068" max="2304" width="9.140625" style="32"/>
    <col min="2305" max="2305" width="4.42578125" style="32" customWidth="1"/>
    <col min="2306" max="2306" width="10.85546875" style="32" customWidth="1"/>
    <col min="2307" max="2307" width="78.7109375" style="32" customWidth="1"/>
    <col min="2308" max="2308" width="6.85546875" style="32" customWidth="1"/>
    <col min="2309" max="2309" width="9.5703125" style="32" customWidth="1"/>
    <col min="2310" max="2310" width="13.140625" style="32" customWidth="1"/>
    <col min="2311" max="2311" width="14.85546875" style="32" customWidth="1"/>
    <col min="2312" max="2312" width="12.140625" style="32" customWidth="1"/>
    <col min="2313" max="2313" width="8.7109375" style="32" customWidth="1"/>
    <col min="2314" max="2315" width="10.140625" style="32" customWidth="1"/>
    <col min="2316" max="2316" width="13.7109375" style="32" customWidth="1"/>
    <col min="2317" max="2317" width="11.7109375" style="32" customWidth="1"/>
    <col min="2318" max="2318" width="11.85546875" style="32" bestFit="1" customWidth="1"/>
    <col min="2319" max="2319" width="12.7109375" style="32" customWidth="1"/>
    <col min="2320" max="2320" width="12.140625" style="32" customWidth="1"/>
    <col min="2321" max="2321" width="11.42578125" style="32" customWidth="1"/>
    <col min="2322" max="2322" width="9.140625" style="32"/>
    <col min="2323" max="2323" width="13.28515625" style="32" bestFit="1" customWidth="1"/>
    <col min="2324" max="2560" width="9.140625" style="32"/>
    <col min="2561" max="2561" width="4.42578125" style="32" customWidth="1"/>
    <col min="2562" max="2562" width="10.85546875" style="32" customWidth="1"/>
    <col min="2563" max="2563" width="78.7109375" style="32" customWidth="1"/>
    <col min="2564" max="2564" width="6.85546875" style="32" customWidth="1"/>
    <col min="2565" max="2565" width="9.5703125" style="32" customWidth="1"/>
    <col min="2566" max="2566" width="13.140625" style="32" customWidth="1"/>
    <col min="2567" max="2567" width="14.85546875" style="32" customWidth="1"/>
    <col min="2568" max="2568" width="12.140625" style="32" customWidth="1"/>
    <col min="2569" max="2569" width="8.7109375" style="32" customWidth="1"/>
    <col min="2570" max="2571" width="10.140625" style="32" customWidth="1"/>
    <col min="2572" max="2572" width="13.7109375" style="32" customWidth="1"/>
    <col min="2573" max="2573" width="11.7109375" style="32" customWidth="1"/>
    <col min="2574" max="2574" width="11.85546875" style="32" bestFit="1" customWidth="1"/>
    <col min="2575" max="2575" width="12.7109375" style="32" customWidth="1"/>
    <col min="2576" max="2576" width="12.140625" style="32" customWidth="1"/>
    <col min="2577" max="2577" width="11.42578125" style="32" customWidth="1"/>
    <col min="2578" max="2578" width="9.140625" style="32"/>
    <col min="2579" max="2579" width="13.28515625" style="32" bestFit="1" customWidth="1"/>
    <col min="2580" max="2816" width="9.140625" style="32"/>
    <col min="2817" max="2817" width="4.42578125" style="32" customWidth="1"/>
    <col min="2818" max="2818" width="10.85546875" style="32" customWidth="1"/>
    <col min="2819" max="2819" width="78.7109375" style="32" customWidth="1"/>
    <col min="2820" max="2820" width="6.85546875" style="32" customWidth="1"/>
    <col min="2821" max="2821" width="9.5703125" style="32" customWidth="1"/>
    <col min="2822" max="2822" width="13.140625" style="32" customWidth="1"/>
    <col min="2823" max="2823" width="14.85546875" style="32" customWidth="1"/>
    <col min="2824" max="2824" width="12.140625" style="32" customWidth="1"/>
    <col min="2825" max="2825" width="8.7109375" style="32" customWidth="1"/>
    <col min="2826" max="2827" width="10.140625" style="32" customWidth="1"/>
    <col min="2828" max="2828" width="13.7109375" style="32" customWidth="1"/>
    <col min="2829" max="2829" width="11.7109375" style="32" customWidth="1"/>
    <col min="2830" max="2830" width="11.85546875" style="32" bestFit="1" customWidth="1"/>
    <col min="2831" max="2831" width="12.7109375" style="32" customWidth="1"/>
    <col min="2832" max="2832" width="12.140625" style="32" customWidth="1"/>
    <col min="2833" max="2833" width="11.42578125" style="32" customWidth="1"/>
    <col min="2834" max="2834" width="9.140625" style="32"/>
    <col min="2835" max="2835" width="13.28515625" style="32" bestFit="1" customWidth="1"/>
    <col min="2836" max="3072" width="9.140625" style="32"/>
    <col min="3073" max="3073" width="4.42578125" style="32" customWidth="1"/>
    <col min="3074" max="3074" width="10.85546875" style="32" customWidth="1"/>
    <col min="3075" max="3075" width="78.7109375" style="32" customWidth="1"/>
    <col min="3076" max="3076" width="6.85546875" style="32" customWidth="1"/>
    <col min="3077" max="3077" width="9.5703125" style="32" customWidth="1"/>
    <col min="3078" max="3078" width="13.140625" style="32" customWidth="1"/>
    <col min="3079" max="3079" width="14.85546875" style="32" customWidth="1"/>
    <col min="3080" max="3080" width="12.140625" style="32" customWidth="1"/>
    <col min="3081" max="3081" width="8.7109375" style="32" customWidth="1"/>
    <col min="3082" max="3083" width="10.140625" style="32" customWidth="1"/>
    <col min="3084" max="3084" width="13.7109375" style="32" customWidth="1"/>
    <col min="3085" max="3085" width="11.7109375" style="32" customWidth="1"/>
    <col min="3086" max="3086" width="11.85546875" style="32" bestFit="1" customWidth="1"/>
    <col min="3087" max="3087" width="12.7109375" style="32" customWidth="1"/>
    <col min="3088" max="3088" width="12.140625" style="32" customWidth="1"/>
    <col min="3089" max="3089" width="11.42578125" style="32" customWidth="1"/>
    <col min="3090" max="3090" width="9.140625" style="32"/>
    <col min="3091" max="3091" width="13.28515625" style="32" bestFit="1" customWidth="1"/>
    <col min="3092" max="3328" width="9.140625" style="32"/>
    <col min="3329" max="3329" width="4.42578125" style="32" customWidth="1"/>
    <col min="3330" max="3330" width="10.85546875" style="32" customWidth="1"/>
    <col min="3331" max="3331" width="78.7109375" style="32" customWidth="1"/>
    <col min="3332" max="3332" width="6.85546875" style="32" customWidth="1"/>
    <col min="3333" max="3333" width="9.5703125" style="32" customWidth="1"/>
    <col min="3334" max="3334" width="13.140625" style="32" customWidth="1"/>
    <col min="3335" max="3335" width="14.85546875" style="32" customWidth="1"/>
    <col min="3336" max="3336" width="12.140625" style="32" customWidth="1"/>
    <col min="3337" max="3337" width="8.7109375" style="32" customWidth="1"/>
    <col min="3338" max="3339" width="10.140625" style="32" customWidth="1"/>
    <col min="3340" max="3340" width="13.7109375" style="32" customWidth="1"/>
    <col min="3341" max="3341" width="11.7109375" style="32" customWidth="1"/>
    <col min="3342" max="3342" width="11.85546875" style="32" bestFit="1" customWidth="1"/>
    <col min="3343" max="3343" width="12.7109375" style="32" customWidth="1"/>
    <col min="3344" max="3344" width="12.140625" style="32" customWidth="1"/>
    <col min="3345" max="3345" width="11.42578125" style="32" customWidth="1"/>
    <col min="3346" max="3346" width="9.140625" style="32"/>
    <col min="3347" max="3347" width="13.28515625" style="32" bestFit="1" customWidth="1"/>
    <col min="3348" max="3584" width="9.140625" style="32"/>
    <col min="3585" max="3585" width="4.42578125" style="32" customWidth="1"/>
    <col min="3586" max="3586" width="10.85546875" style="32" customWidth="1"/>
    <col min="3587" max="3587" width="78.7109375" style="32" customWidth="1"/>
    <col min="3588" max="3588" width="6.85546875" style="32" customWidth="1"/>
    <col min="3589" max="3589" width="9.5703125" style="32" customWidth="1"/>
    <col min="3590" max="3590" width="13.140625" style="32" customWidth="1"/>
    <col min="3591" max="3591" width="14.85546875" style="32" customWidth="1"/>
    <col min="3592" max="3592" width="12.140625" style="32" customWidth="1"/>
    <col min="3593" max="3593" width="8.7109375" style="32" customWidth="1"/>
    <col min="3594" max="3595" width="10.140625" style="32" customWidth="1"/>
    <col min="3596" max="3596" width="13.7109375" style="32" customWidth="1"/>
    <col min="3597" max="3597" width="11.7109375" style="32" customWidth="1"/>
    <col min="3598" max="3598" width="11.85546875" style="32" bestFit="1" customWidth="1"/>
    <col min="3599" max="3599" width="12.7109375" style="32" customWidth="1"/>
    <col min="3600" max="3600" width="12.140625" style="32" customWidth="1"/>
    <col min="3601" max="3601" width="11.42578125" style="32" customWidth="1"/>
    <col min="3602" max="3602" width="9.140625" style="32"/>
    <col min="3603" max="3603" width="13.28515625" style="32" bestFit="1" customWidth="1"/>
    <col min="3604" max="3840" width="9.140625" style="32"/>
    <col min="3841" max="3841" width="4.42578125" style="32" customWidth="1"/>
    <col min="3842" max="3842" width="10.85546875" style="32" customWidth="1"/>
    <col min="3843" max="3843" width="78.7109375" style="32" customWidth="1"/>
    <col min="3844" max="3844" width="6.85546875" style="32" customWidth="1"/>
    <col min="3845" max="3845" width="9.5703125" style="32" customWidth="1"/>
    <col min="3846" max="3846" width="13.140625" style="32" customWidth="1"/>
    <col min="3847" max="3847" width="14.85546875" style="32" customWidth="1"/>
    <col min="3848" max="3848" width="12.140625" style="32" customWidth="1"/>
    <col min="3849" max="3849" width="8.7109375" style="32" customWidth="1"/>
    <col min="3850" max="3851" width="10.140625" style="32" customWidth="1"/>
    <col min="3852" max="3852" width="13.7109375" style="32" customWidth="1"/>
    <col min="3853" max="3853" width="11.7109375" style="32" customWidth="1"/>
    <col min="3854" max="3854" width="11.85546875" style="32" bestFit="1" customWidth="1"/>
    <col min="3855" max="3855" width="12.7109375" style="32" customWidth="1"/>
    <col min="3856" max="3856" width="12.140625" style="32" customWidth="1"/>
    <col min="3857" max="3857" width="11.42578125" style="32" customWidth="1"/>
    <col min="3858" max="3858" width="9.140625" style="32"/>
    <col min="3859" max="3859" width="13.28515625" style="32" bestFit="1" customWidth="1"/>
    <col min="3860" max="4096" width="9.140625" style="32"/>
    <col min="4097" max="4097" width="4.42578125" style="32" customWidth="1"/>
    <col min="4098" max="4098" width="10.85546875" style="32" customWidth="1"/>
    <col min="4099" max="4099" width="78.7109375" style="32" customWidth="1"/>
    <col min="4100" max="4100" width="6.85546875" style="32" customWidth="1"/>
    <col min="4101" max="4101" width="9.5703125" style="32" customWidth="1"/>
    <col min="4102" max="4102" width="13.140625" style="32" customWidth="1"/>
    <col min="4103" max="4103" width="14.85546875" style="32" customWidth="1"/>
    <col min="4104" max="4104" width="12.140625" style="32" customWidth="1"/>
    <col min="4105" max="4105" width="8.7109375" style="32" customWidth="1"/>
    <col min="4106" max="4107" width="10.140625" style="32" customWidth="1"/>
    <col min="4108" max="4108" width="13.7109375" style="32" customWidth="1"/>
    <col min="4109" max="4109" width="11.7109375" style="32" customWidth="1"/>
    <col min="4110" max="4110" width="11.85546875" style="32" bestFit="1" customWidth="1"/>
    <col min="4111" max="4111" width="12.7109375" style="32" customWidth="1"/>
    <col min="4112" max="4112" width="12.140625" style="32" customWidth="1"/>
    <col min="4113" max="4113" width="11.42578125" style="32" customWidth="1"/>
    <col min="4114" max="4114" width="9.140625" style="32"/>
    <col min="4115" max="4115" width="13.28515625" style="32" bestFit="1" customWidth="1"/>
    <col min="4116" max="4352" width="9.140625" style="32"/>
    <col min="4353" max="4353" width="4.42578125" style="32" customWidth="1"/>
    <col min="4354" max="4354" width="10.85546875" style="32" customWidth="1"/>
    <col min="4355" max="4355" width="78.7109375" style="32" customWidth="1"/>
    <col min="4356" max="4356" width="6.85546875" style="32" customWidth="1"/>
    <col min="4357" max="4357" width="9.5703125" style="32" customWidth="1"/>
    <col min="4358" max="4358" width="13.140625" style="32" customWidth="1"/>
    <col min="4359" max="4359" width="14.85546875" style="32" customWidth="1"/>
    <col min="4360" max="4360" width="12.140625" style="32" customWidth="1"/>
    <col min="4361" max="4361" width="8.7109375" style="32" customWidth="1"/>
    <col min="4362" max="4363" width="10.140625" style="32" customWidth="1"/>
    <col min="4364" max="4364" width="13.7109375" style="32" customWidth="1"/>
    <col min="4365" max="4365" width="11.7109375" style="32" customWidth="1"/>
    <col min="4366" max="4366" width="11.85546875" style="32" bestFit="1" customWidth="1"/>
    <col min="4367" max="4367" width="12.7109375" style="32" customWidth="1"/>
    <col min="4368" max="4368" width="12.140625" style="32" customWidth="1"/>
    <col min="4369" max="4369" width="11.42578125" style="32" customWidth="1"/>
    <col min="4370" max="4370" width="9.140625" style="32"/>
    <col min="4371" max="4371" width="13.28515625" style="32" bestFit="1" customWidth="1"/>
    <col min="4372" max="4608" width="9.140625" style="32"/>
    <col min="4609" max="4609" width="4.42578125" style="32" customWidth="1"/>
    <col min="4610" max="4610" width="10.85546875" style="32" customWidth="1"/>
    <col min="4611" max="4611" width="78.7109375" style="32" customWidth="1"/>
    <col min="4612" max="4612" width="6.85546875" style="32" customWidth="1"/>
    <col min="4613" max="4613" width="9.5703125" style="32" customWidth="1"/>
    <col min="4614" max="4614" width="13.140625" style="32" customWidth="1"/>
    <col min="4615" max="4615" width="14.85546875" style="32" customWidth="1"/>
    <col min="4616" max="4616" width="12.140625" style="32" customWidth="1"/>
    <col min="4617" max="4617" width="8.7109375" style="32" customWidth="1"/>
    <col min="4618" max="4619" width="10.140625" style="32" customWidth="1"/>
    <col min="4620" max="4620" width="13.7109375" style="32" customWidth="1"/>
    <col min="4621" max="4621" width="11.7109375" style="32" customWidth="1"/>
    <col min="4622" max="4622" width="11.85546875" style="32" bestFit="1" customWidth="1"/>
    <col min="4623" max="4623" width="12.7109375" style="32" customWidth="1"/>
    <col min="4624" max="4624" width="12.140625" style="32" customWidth="1"/>
    <col min="4625" max="4625" width="11.42578125" style="32" customWidth="1"/>
    <col min="4626" max="4626" width="9.140625" style="32"/>
    <col min="4627" max="4627" width="13.28515625" style="32" bestFit="1" customWidth="1"/>
    <col min="4628" max="4864" width="9.140625" style="32"/>
    <col min="4865" max="4865" width="4.42578125" style="32" customWidth="1"/>
    <col min="4866" max="4866" width="10.85546875" style="32" customWidth="1"/>
    <col min="4867" max="4867" width="78.7109375" style="32" customWidth="1"/>
    <col min="4868" max="4868" width="6.85546875" style="32" customWidth="1"/>
    <col min="4869" max="4869" width="9.5703125" style="32" customWidth="1"/>
    <col min="4870" max="4870" width="13.140625" style="32" customWidth="1"/>
    <col min="4871" max="4871" width="14.85546875" style="32" customWidth="1"/>
    <col min="4872" max="4872" width="12.140625" style="32" customWidth="1"/>
    <col min="4873" max="4873" width="8.7109375" style="32" customWidth="1"/>
    <col min="4874" max="4875" width="10.140625" style="32" customWidth="1"/>
    <col min="4876" max="4876" width="13.7109375" style="32" customWidth="1"/>
    <col min="4877" max="4877" width="11.7109375" style="32" customWidth="1"/>
    <col min="4878" max="4878" width="11.85546875" style="32" bestFit="1" customWidth="1"/>
    <col min="4879" max="4879" width="12.7109375" style="32" customWidth="1"/>
    <col min="4880" max="4880" width="12.140625" style="32" customWidth="1"/>
    <col min="4881" max="4881" width="11.42578125" style="32" customWidth="1"/>
    <col min="4882" max="4882" width="9.140625" style="32"/>
    <col min="4883" max="4883" width="13.28515625" style="32" bestFit="1" customWidth="1"/>
    <col min="4884" max="5120" width="9.140625" style="32"/>
    <col min="5121" max="5121" width="4.42578125" style="32" customWidth="1"/>
    <col min="5122" max="5122" width="10.85546875" style="32" customWidth="1"/>
    <col min="5123" max="5123" width="78.7109375" style="32" customWidth="1"/>
    <col min="5124" max="5124" width="6.85546875" style="32" customWidth="1"/>
    <col min="5125" max="5125" width="9.5703125" style="32" customWidth="1"/>
    <col min="5126" max="5126" width="13.140625" style="32" customWidth="1"/>
    <col min="5127" max="5127" width="14.85546875" style="32" customWidth="1"/>
    <col min="5128" max="5128" width="12.140625" style="32" customWidth="1"/>
    <col min="5129" max="5129" width="8.7109375" style="32" customWidth="1"/>
    <col min="5130" max="5131" width="10.140625" style="32" customWidth="1"/>
    <col min="5132" max="5132" width="13.7109375" style="32" customWidth="1"/>
    <col min="5133" max="5133" width="11.7109375" style="32" customWidth="1"/>
    <col min="5134" max="5134" width="11.85546875" style="32" bestFit="1" customWidth="1"/>
    <col min="5135" max="5135" width="12.7109375" style="32" customWidth="1"/>
    <col min="5136" max="5136" width="12.140625" style="32" customWidth="1"/>
    <col min="5137" max="5137" width="11.42578125" style="32" customWidth="1"/>
    <col min="5138" max="5138" width="9.140625" style="32"/>
    <col min="5139" max="5139" width="13.28515625" style="32" bestFit="1" customWidth="1"/>
    <col min="5140" max="5376" width="9.140625" style="32"/>
    <col min="5377" max="5377" width="4.42578125" style="32" customWidth="1"/>
    <col min="5378" max="5378" width="10.85546875" style="32" customWidth="1"/>
    <col min="5379" max="5379" width="78.7109375" style="32" customWidth="1"/>
    <col min="5380" max="5380" width="6.85546875" style="32" customWidth="1"/>
    <col min="5381" max="5381" width="9.5703125" style="32" customWidth="1"/>
    <col min="5382" max="5382" width="13.140625" style="32" customWidth="1"/>
    <col min="5383" max="5383" width="14.85546875" style="32" customWidth="1"/>
    <col min="5384" max="5384" width="12.140625" style="32" customWidth="1"/>
    <col min="5385" max="5385" width="8.7109375" style="32" customWidth="1"/>
    <col min="5386" max="5387" width="10.140625" style="32" customWidth="1"/>
    <col min="5388" max="5388" width="13.7109375" style="32" customWidth="1"/>
    <col min="5389" max="5389" width="11.7109375" style="32" customWidth="1"/>
    <col min="5390" max="5390" width="11.85546875" style="32" bestFit="1" customWidth="1"/>
    <col min="5391" max="5391" width="12.7109375" style="32" customWidth="1"/>
    <col min="5392" max="5392" width="12.140625" style="32" customWidth="1"/>
    <col min="5393" max="5393" width="11.42578125" style="32" customWidth="1"/>
    <col min="5394" max="5394" width="9.140625" style="32"/>
    <col min="5395" max="5395" width="13.28515625" style="32" bestFit="1" customWidth="1"/>
    <col min="5396" max="5632" width="9.140625" style="32"/>
    <col min="5633" max="5633" width="4.42578125" style="32" customWidth="1"/>
    <col min="5634" max="5634" width="10.85546875" style="32" customWidth="1"/>
    <col min="5635" max="5635" width="78.7109375" style="32" customWidth="1"/>
    <col min="5636" max="5636" width="6.85546875" style="32" customWidth="1"/>
    <col min="5637" max="5637" width="9.5703125" style="32" customWidth="1"/>
    <col min="5638" max="5638" width="13.140625" style="32" customWidth="1"/>
    <col min="5639" max="5639" width="14.85546875" style="32" customWidth="1"/>
    <col min="5640" max="5640" width="12.140625" style="32" customWidth="1"/>
    <col min="5641" max="5641" width="8.7109375" style="32" customWidth="1"/>
    <col min="5642" max="5643" width="10.140625" style="32" customWidth="1"/>
    <col min="5644" max="5644" width="13.7109375" style="32" customWidth="1"/>
    <col min="5645" max="5645" width="11.7109375" style="32" customWidth="1"/>
    <col min="5646" max="5646" width="11.85546875" style="32" bestFit="1" customWidth="1"/>
    <col min="5647" max="5647" width="12.7109375" style="32" customWidth="1"/>
    <col min="5648" max="5648" width="12.140625" style="32" customWidth="1"/>
    <col min="5649" max="5649" width="11.42578125" style="32" customWidth="1"/>
    <col min="5650" max="5650" width="9.140625" style="32"/>
    <col min="5651" max="5651" width="13.28515625" style="32" bestFit="1" customWidth="1"/>
    <col min="5652" max="5888" width="9.140625" style="32"/>
    <col min="5889" max="5889" width="4.42578125" style="32" customWidth="1"/>
    <col min="5890" max="5890" width="10.85546875" style="32" customWidth="1"/>
    <col min="5891" max="5891" width="78.7109375" style="32" customWidth="1"/>
    <col min="5892" max="5892" width="6.85546875" style="32" customWidth="1"/>
    <col min="5893" max="5893" width="9.5703125" style="32" customWidth="1"/>
    <col min="5894" max="5894" width="13.140625" style="32" customWidth="1"/>
    <col min="5895" max="5895" width="14.85546875" style="32" customWidth="1"/>
    <col min="5896" max="5896" width="12.140625" style="32" customWidth="1"/>
    <col min="5897" max="5897" width="8.7109375" style="32" customWidth="1"/>
    <col min="5898" max="5899" width="10.140625" style="32" customWidth="1"/>
    <col min="5900" max="5900" width="13.7109375" style="32" customWidth="1"/>
    <col min="5901" max="5901" width="11.7109375" style="32" customWidth="1"/>
    <col min="5902" max="5902" width="11.85546875" style="32" bestFit="1" customWidth="1"/>
    <col min="5903" max="5903" width="12.7109375" style="32" customWidth="1"/>
    <col min="5904" max="5904" width="12.140625" style="32" customWidth="1"/>
    <col min="5905" max="5905" width="11.42578125" style="32" customWidth="1"/>
    <col min="5906" max="5906" width="9.140625" style="32"/>
    <col min="5907" max="5907" width="13.28515625" style="32" bestFit="1" customWidth="1"/>
    <col min="5908" max="6144" width="9.140625" style="32"/>
    <col min="6145" max="6145" width="4.42578125" style="32" customWidth="1"/>
    <col min="6146" max="6146" width="10.85546875" style="32" customWidth="1"/>
    <col min="6147" max="6147" width="78.7109375" style="32" customWidth="1"/>
    <col min="6148" max="6148" width="6.85546875" style="32" customWidth="1"/>
    <col min="6149" max="6149" width="9.5703125" style="32" customWidth="1"/>
    <col min="6150" max="6150" width="13.140625" style="32" customWidth="1"/>
    <col min="6151" max="6151" width="14.85546875" style="32" customWidth="1"/>
    <col min="6152" max="6152" width="12.140625" style="32" customWidth="1"/>
    <col min="6153" max="6153" width="8.7109375" style="32" customWidth="1"/>
    <col min="6154" max="6155" width="10.140625" style="32" customWidth="1"/>
    <col min="6156" max="6156" width="13.7109375" style="32" customWidth="1"/>
    <col min="6157" max="6157" width="11.7109375" style="32" customWidth="1"/>
    <col min="6158" max="6158" width="11.85546875" style="32" bestFit="1" customWidth="1"/>
    <col min="6159" max="6159" width="12.7109375" style="32" customWidth="1"/>
    <col min="6160" max="6160" width="12.140625" style="32" customWidth="1"/>
    <col min="6161" max="6161" width="11.42578125" style="32" customWidth="1"/>
    <col min="6162" max="6162" width="9.140625" style="32"/>
    <col min="6163" max="6163" width="13.28515625" style="32" bestFit="1" customWidth="1"/>
    <col min="6164" max="6400" width="9.140625" style="32"/>
    <col min="6401" max="6401" width="4.42578125" style="32" customWidth="1"/>
    <col min="6402" max="6402" width="10.85546875" style="32" customWidth="1"/>
    <col min="6403" max="6403" width="78.7109375" style="32" customWidth="1"/>
    <col min="6404" max="6404" width="6.85546875" style="32" customWidth="1"/>
    <col min="6405" max="6405" width="9.5703125" style="32" customWidth="1"/>
    <col min="6406" max="6406" width="13.140625" style="32" customWidth="1"/>
    <col min="6407" max="6407" width="14.85546875" style="32" customWidth="1"/>
    <col min="6408" max="6408" width="12.140625" style="32" customWidth="1"/>
    <col min="6409" max="6409" width="8.7109375" style="32" customWidth="1"/>
    <col min="6410" max="6411" width="10.140625" style="32" customWidth="1"/>
    <col min="6412" max="6412" width="13.7109375" style="32" customWidth="1"/>
    <col min="6413" max="6413" width="11.7109375" style="32" customWidth="1"/>
    <col min="6414" max="6414" width="11.85546875" style="32" bestFit="1" customWidth="1"/>
    <col min="6415" max="6415" width="12.7109375" style="32" customWidth="1"/>
    <col min="6416" max="6416" width="12.140625" style="32" customWidth="1"/>
    <col min="6417" max="6417" width="11.42578125" style="32" customWidth="1"/>
    <col min="6418" max="6418" width="9.140625" style="32"/>
    <col min="6419" max="6419" width="13.28515625" style="32" bestFit="1" customWidth="1"/>
    <col min="6420" max="6656" width="9.140625" style="32"/>
    <col min="6657" max="6657" width="4.42578125" style="32" customWidth="1"/>
    <col min="6658" max="6658" width="10.85546875" style="32" customWidth="1"/>
    <col min="6659" max="6659" width="78.7109375" style="32" customWidth="1"/>
    <col min="6660" max="6660" width="6.85546875" style="32" customWidth="1"/>
    <col min="6661" max="6661" width="9.5703125" style="32" customWidth="1"/>
    <col min="6662" max="6662" width="13.140625" style="32" customWidth="1"/>
    <col min="6663" max="6663" width="14.85546875" style="32" customWidth="1"/>
    <col min="6664" max="6664" width="12.140625" style="32" customWidth="1"/>
    <col min="6665" max="6665" width="8.7109375" style="32" customWidth="1"/>
    <col min="6666" max="6667" width="10.140625" style="32" customWidth="1"/>
    <col min="6668" max="6668" width="13.7109375" style="32" customWidth="1"/>
    <col min="6669" max="6669" width="11.7109375" style="32" customWidth="1"/>
    <col min="6670" max="6670" width="11.85546875" style="32" bestFit="1" customWidth="1"/>
    <col min="6671" max="6671" width="12.7109375" style="32" customWidth="1"/>
    <col min="6672" max="6672" width="12.140625" style="32" customWidth="1"/>
    <col min="6673" max="6673" width="11.42578125" style="32" customWidth="1"/>
    <col min="6674" max="6674" width="9.140625" style="32"/>
    <col min="6675" max="6675" width="13.28515625" style="32" bestFit="1" customWidth="1"/>
    <col min="6676" max="6912" width="9.140625" style="32"/>
    <col min="6913" max="6913" width="4.42578125" style="32" customWidth="1"/>
    <col min="6914" max="6914" width="10.85546875" style="32" customWidth="1"/>
    <col min="6915" max="6915" width="78.7109375" style="32" customWidth="1"/>
    <col min="6916" max="6916" width="6.85546875" style="32" customWidth="1"/>
    <col min="6917" max="6917" width="9.5703125" style="32" customWidth="1"/>
    <col min="6918" max="6918" width="13.140625" style="32" customWidth="1"/>
    <col min="6919" max="6919" width="14.85546875" style="32" customWidth="1"/>
    <col min="6920" max="6920" width="12.140625" style="32" customWidth="1"/>
    <col min="6921" max="6921" width="8.7109375" style="32" customWidth="1"/>
    <col min="6922" max="6923" width="10.140625" style="32" customWidth="1"/>
    <col min="6924" max="6924" width="13.7109375" style="32" customWidth="1"/>
    <col min="6925" max="6925" width="11.7109375" style="32" customWidth="1"/>
    <col min="6926" max="6926" width="11.85546875" style="32" bestFit="1" customWidth="1"/>
    <col min="6927" max="6927" width="12.7109375" style="32" customWidth="1"/>
    <col min="6928" max="6928" width="12.140625" style="32" customWidth="1"/>
    <col min="6929" max="6929" width="11.42578125" style="32" customWidth="1"/>
    <col min="6930" max="6930" width="9.140625" style="32"/>
    <col min="6931" max="6931" width="13.28515625" style="32" bestFit="1" customWidth="1"/>
    <col min="6932" max="7168" width="9.140625" style="32"/>
    <col min="7169" max="7169" width="4.42578125" style="32" customWidth="1"/>
    <col min="7170" max="7170" width="10.85546875" style="32" customWidth="1"/>
    <col min="7171" max="7171" width="78.7109375" style="32" customWidth="1"/>
    <col min="7172" max="7172" width="6.85546875" style="32" customWidth="1"/>
    <col min="7173" max="7173" width="9.5703125" style="32" customWidth="1"/>
    <col min="7174" max="7174" width="13.140625" style="32" customWidth="1"/>
    <col min="7175" max="7175" width="14.85546875" style="32" customWidth="1"/>
    <col min="7176" max="7176" width="12.140625" style="32" customWidth="1"/>
    <col min="7177" max="7177" width="8.7109375" style="32" customWidth="1"/>
    <col min="7178" max="7179" width="10.140625" style="32" customWidth="1"/>
    <col min="7180" max="7180" width="13.7109375" style="32" customWidth="1"/>
    <col min="7181" max="7181" width="11.7109375" style="32" customWidth="1"/>
    <col min="7182" max="7182" width="11.85546875" style="32" bestFit="1" customWidth="1"/>
    <col min="7183" max="7183" width="12.7109375" style="32" customWidth="1"/>
    <col min="7184" max="7184" width="12.140625" style="32" customWidth="1"/>
    <col min="7185" max="7185" width="11.42578125" style="32" customWidth="1"/>
    <col min="7186" max="7186" width="9.140625" style="32"/>
    <col min="7187" max="7187" width="13.28515625" style="32" bestFit="1" customWidth="1"/>
    <col min="7188" max="7424" width="9.140625" style="32"/>
    <col min="7425" max="7425" width="4.42578125" style="32" customWidth="1"/>
    <col min="7426" max="7426" width="10.85546875" style="32" customWidth="1"/>
    <col min="7427" max="7427" width="78.7109375" style="32" customWidth="1"/>
    <col min="7428" max="7428" width="6.85546875" style="32" customWidth="1"/>
    <col min="7429" max="7429" width="9.5703125" style="32" customWidth="1"/>
    <col min="7430" max="7430" width="13.140625" style="32" customWidth="1"/>
    <col min="7431" max="7431" width="14.85546875" style="32" customWidth="1"/>
    <col min="7432" max="7432" width="12.140625" style="32" customWidth="1"/>
    <col min="7433" max="7433" width="8.7109375" style="32" customWidth="1"/>
    <col min="7434" max="7435" width="10.140625" style="32" customWidth="1"/>
    <col min="7436" max="7436" width="13.7109375" style="32" customWidth="1"/>
    <col min="7437" max="7437" width="11.7109375" style="32" customWidth="1"/>
    <col min="7438" max="7438" width="11.85546875" style="32" bestFit="1" customWidth="1"/>
    <col min="7439" max="7439" width="12.7109375" style="32" customWidth="1"/>
    <col min="7440" max="7440" width="12.140625" style="32" customWidth="1"/>
    <col min="7441" max="7441" width="11.42578125" style="32" customWidth="1"/>
    <col min="7442" max="7442" width="9.140625" style="32"/>
    <col min="7443" max="7443" width="13.28515625" style="32" bestFit="1" customWidth="1"/>
    <col min="7444" max="7680" width="9.140625" style="32"/>
    <col min="7681" max="7681" width="4.42578125" style="32" customWidth="1"/>
    <col min="7682" max="7682" width="10.85546875" style="32" customWidth="1"/>
    <col min="7683" max="7683" width="78.7109375" style="32" customWidth="1"/>
    <col min="7684" max="7684" width="6.85546875" style="32" customWidth="1"/>
    <col min="7685" max="7685" width="9.5703125" style="32" customWidth="1"/>
    <col min="7686" max="7686" width="13.140625" style="32" customWidth="1"/>
    <col min="7687" max="7687" width="14.85546875" style="32" customWidth="1"/>
    <col min="7688" max="7688" width="12.140625" style="32" customWidth="1"/>
    <col min="7689" max="7689" width="8.7109375" style="32" customWidth="1"/>
    <col min="7690" max="7691" width="10.140625" style="32" customWidth="1"/>
    <col min="7692" max="7692" width="13.7109375" style="32" customWidth="1"/>
    <col min="7693" max="7693" width="11.7109375" style="32" customWidth="1"/>
    <col min="7694" max="7694" width="11.85546875" style="32" bestFit="1" customWidth="1"/>
    <col min="7695" max="7695" width="12.7109375" style="32" customWidth="1"/>
    <col min="7696" max="7696" width="12.140625" style="32" customWidth="1"/>
    <col min="7697" max="7697" width="11.42578125" style="32" customWidth="1"/>
    <col min="7698" max="7698" width="9.140625" style="32"/>
    <col min="7699" max="7699" width="13.28515625" style="32" bestFit="1" customWidth="1"/>
    <col min="7700" max="7936" width="9.140625" style="32"/>
    <col min="7937" max="7937" width="4.42578125" style="32" customWidth="1"/>
    <col min="7938" max="7938" width="10.85546875" style="32" customWidth="1"/>
    <col min="7939" max="7939" width="78.7109375" style="32" customWidth="1"/>
    <col min="7940" max="7940" width="6.85546875" style="32" customWidth="1"/>
    <col min="7941" max="7941" width="9.5703125" style="32" customWidth="1"/>
    <col min="7942" max="7942" width="13.140625" style="32" customWidth="1"/>
    <col min="7943" max="7943" width="14.85546875" style="32" customWidth="1"/>
    <col min="7944" max="7944" width="12.140625" style="32" customWidth="1"/>
    <col min="7945" max="7945" width="8.7109375" style="32" customWidth="1"/>
    <col min="7946" max="7947" width="10.140625" style="32" customWidth="1"/>
    <col min="7948" max="7948" width="13.7109375" style="32" customWidth="1"/>
    <col min="7949" max="7949" width="11.7109375" style="32" customWidth="1"/>
    <col min="7950" max="7950" width="11.85546875" style="32" bestFit="1" customWidth="1"/>
    <col min="7951" max="7951" width="12.7109375" style="32" customWidth="1"/>
    <col min="7952" max="7952" width="12.140625" style="32" customWidth="1"/>
    <col min="7953" max="7953" width="11.42578125" style="32" customWidth="1"/>
    <col min="7954" max="7954" width="9.140625" style="32"/>
    <col min="7955" max="7955" width="13.28515625" style="32" bestFit="1" customWidth="1"/>
    <col min="7956" max="8192" width="9.140625" style="32"/>
    <col min="8193" max="8193" width="4.42578125" style="32" customWidth="1"/>
    <col min="8194" max="8194" width="10.85546875" style="32" customWidth="1"/>
    <col min="8195" max="8195" width="78.7109375" style="32" customWidth="1"/>
    <col min="8196" max="8196" width="6.85546875" style="32" customWidth="1"/>
    <col min="8197" max="8197" width="9.5703125" style="32" customWidth="1"/>
    <col min="8198" max="8198" width="13.140625" style="32" customWidth="1"/>
    <col min="8199" max="8199" width="14.85546875" style="32" customWidth="1"/>
    <col min="8200" max="8200" width="12.140625" style="32" customWidth="1"/>
    <col min="8201" max="8201" width="8.7109375" style="32" customWidth="1"/>
    <col min="8202" max="8203" width="10.140625" style="32" customWidth="1"/>
    <col min="8204" max="8204" width="13.7109375" style="32" customWidth="1"/>
    <col min="8205" max="8205" width="11.7109375" style="32" customWidth="1"/>
    <col min="8206" max="8206" width="11.85546875" style="32" bestFit="1" customWidth="1"/>
    <col min="8207" max="8207" width="12.7109375" style="32" customWidth="1"/>
    <col min="8208" max="8208" width="12.140625" style="32" customWidth="1"/>
    <col min="8209" max="8209" width="11.42578125" style="32" customWidth="1"/>
    <col min="8210" max="8210" width="9.140625" style="32"/>
    <col min="8211" max="8211" width="13.28515625" style="32" bestFit="1" customWidth="1"/>
    <col min="8212" max="8448" width="9.140625" style="32"/>
    <col min="8449" max="8449" width="4.42578125" style="32" customWidth="1"/>
    <col min="8450" max="8450" width="10.85546875" style="32" customWidth="1"/>
    <col min="8451" max="8451" width="78.7109375" style="32" customWidth="1"/>
    <col min="8452" max="8452" width="6.85546875" style="32" customWidth="1"/>
    <col min="8453" max="8453" width="9.5703125" style="32" customWidth="1"/>
    <col min="8454" max="8454" width="13.140625" style="32" customWidth="1"/>
    <col min="8455" max="8455" width="14.85546875" style="32" customWidth="1"/>
    <col min="8456" max="8456" width="12.140625" style="32" customWidth="1"/>
    <col min="8457" max="8457" width="8.7109375" style="32" customWidth="1"/>
    <col min="8458" max="8459" width="10.140625" style="32" customWidth="1"/>
    <col min="8460" max="8460" width="13.7109375" style="32" customWidth="1"/>
    <col min="8461" max="8461" width="11.7109375" style="32" customWidth="1"/>
    <col min="8462" max="8462" width="11.85546875" style="32" bestFit="1" customWidth="1"/>
    <col min="8463" max="8463" width="12.7109375" style="32" customWidth="1"/>
    <col min="8464" max="8464" width="12.140625" style="32" customWidth="1"/>
    <col min="8465" max="8465" width="11.42578125" style="32" customWidth="1"/>
    <col min="8466" max="8466" width="9.140625" style="32"/>
    <col min="8467" max="8467" width="13.28515625" style="32" bestFit="1" customWidth="1"/>
    <col min="8468" max="8704" width="9.140625" style="32"/>
    <col min="8705" max="8705" width="4.42578125" style="32" customWidth="1"/>
    <col min="8706" max="8706" width="10.85546875" style="32" customWidth="1"/>
    <col min="8707" max="8707" width="78.7109375" style="32" customWidth="1"/>
    <col min="8708" max="8708" width="6.85546875" style="32" customWidth="1"/>
    <col min="8709" max="8709" width="9.5703125" style="32" customWidth="1"/>
    <col min="8710" max="8710" width="13.140625" style="32" customWidth="1"/>
    <col min="8711" max="8711" width="14.85546875" style="32" customWidth="1"/>
    <col min="8712" max="8712" width="12.140625" style="32" customWidth="1"/>
    <col min="8713" max="8713" width="8.7109375" style="32" customWidth="1"/>
    <col min="8714" max="8715" width="10.140625" style="32" customWidth="1"/>
    <col min="8716" max="8716" width="13.7109375" style="32" customWidth="1"/>
    <col min="8717" max="8717" width="11.7109375" style="32" customWidth="1"/>
    <col min="8718" max="8718" width="11.85546875" style="32" bestFit="1" customWidth="1"/>
    <col min="8719" max="8719" width="12.7109375" style="32" customWidth="1"/>
    <col min="8720" max="8720" width="12.140625" style="32" customWidth="1"/>
    <col min="8721" max="8721" width="11.42578125" style="32" customWidth="1"/>
    <col min="8722" max="8722" width="9.140625" style="32"/>
    <col min="8723" max="8723" width="13.28515625" style="32" bestFit="1" customWidth="1"/>
    <col min="8724" max="8960" width="9.140625" style="32"/>
    <col min="8961" max="8961" width="4.42578125" style="32" customWidth="1"/>
    <col min="8962" max="8962" width="10.85546875" style="32" customWidth="1"/>
    <col min="8963" max="8963" width="78.7109375" style="32" customWidth="1"/>
    <col min="8964" max="8964" width="6.85546875" style="32" customWidth="1"/>
    <col min="8965" max="8965" width="9.5703125" style="32" customWidth="1"/>
    <col min="8966" max="8966" width="13.140625" style="32" customWidth="1"/>
    <col min="8967" max="8967" width="14.85546875" style="32" customWidth="1"/>
    <col min="8968" max="8968" width="12.140625" style="32" customWidth="1"/>
    <col min="8969" max="8969" width="8.7109375" style="32" customWidth="1"/>
    <col min="8970" max="8971" width="10.140625" style="32" customWidth="1"/>
    <col min="8972" max="8972" width="13.7109375" style="32" customWidth="1"/>
    <col min="8973" max="8973" width="11.7109375" style="32" customWidth="1"/>
    <col min="8974" max="8974" width="11.85546875" style="32" bestFit="1" customWidth="1"/>
    <col min="8975" max="8975" width="12.7109375" style="32" customWidth="1"/>
    <col min="8976" max="8976" width="12.140625" style="32" customWidth="1"/>
    <col min="8977" max="8977" width="11.42578125" style="32" customWidth="1"/>
    <col min="8978" max="8978" width="9.140625" style="32"/>
    <col min="8979" max="8979" width="13.28515625" style="32" bestFit="1" customWidth="1"/>
    <col min="8980" max="9216" width="9.140625" style="32"/>
    <col min="9217" max="9217" width="4.42578125" style="32" customWidth="1"/>
    <col min="9218" max="9218" width="10.85546875" style="32" customWidth="1"/>
    <col min="9219" max="9219" width="78.7109375" style="32" customWidth="1"/>
    <col min="9220" max="9220" width="6.85546875" style="32" customWidth="1"/>
    <col min="9221" max="9221" width="9.5703125" style="32" customWidth="1"/>
    <col min="9222" max="9222" width="13.140625" style="32" customWidth="1"/>
    <col min="9223" max="9223" width="14.85546875" style="32" customWidth="1"/>
    <col min="9224" max="9224" width="12.140625" style="32" customWidth="1"/>
    <col min="9225" max="9225" width="8.7109375" style="32" customWidth="1"/>
    <col min="9226" max="9227" width="10.140625" style="32" customWidth="1"/>
    <col min="9228" max="9228" width="13.7109375" style="32" customWidth="1"/>
    <col min="9229" max="9229" width="11.7109375" style="32" customWidth="1"/>
    <col min="9230" max="9230" width="11.85546875" style="32" bestFit="1" customWidth="1"/>
    <col min="9231" max="9231" width="12.7109375" style="32" customWidth="1"/>
    <col min="9232" max="9232" width="12.140625" style="32" customWidth="1"/>
    <col min="9233" max="9233" width="11.42578125" style="32" customWidth="1"/>
    <col min="9234" max="9234" width="9.140625" style="32"/>
    <col min="9235" max="9235" width="13.28515625" style="32" bestFit="1" customWidth="1"/>
    <col min="9236" max="9472" width="9.140625" style="32"/>
    <col min="9473" max="9473" width="4.42578125" style="32" customWidth="1"/>
    <col min="9474" max="9474" width="10.85546875" style="32" customWidth="1"/>
    <col min="9475" max="9475" width="78.7109375" style="32" customWidth="1"/>
    <col min="9476" max="9476" width="6.85546875" style="32" customWidth="1"/>
    <col min="9477" max="9477" width="9.5703125" style="32" customWidth="1"/>
    <col min="9478" max="9478" width="13.140625" style="32" customWidth="1"/>
    <col min="9479" max="9479" width="14.85546875" style="32" customWidth="1"/>
    <col min="9480" max="9480" width="12.140625" style="32" customWidth="1"/>
    <col min="9481" max="9481" width="8.7109375" style="32" customWidth="1"/>
    <col min="9482" max="9483" width="10.140625" style="32" customWidth="1"/>
    <col min="9484" max="9484" width="13.7109375" style="32" customWidth="1"/>
    <col min="9485" max="9485" width="11.7109375" style="32" customWidth="1"/>
    <col min="9486" max="9486" width="11.85546875" style="32" bestFit="1" customWidth="1"/>
    <col min="9487" max="9487" width="12.7109375" style="32" customWidth="1"/>
    <col min="9488" max="9488" width="12.140625" style="32" customWidth="1"/>
    <col min="9489" max="9489" width="11.42578125" style="32" customWidth="1"/>
    <col min="9490" max="9490" width="9.140625" style="32"/>
    <col min="9491" max="9491" width="13.28515625" style="32" bestFit="1" customWidth="1"/>
    <col min="9492" max="9728" width="9.140625" style="32"/>
    <col min="9729" max="9729" width="4.42578125" style="32" customWidth="1"/>
    <col min="9730" max="9730" width="10.85546875" style="32" customWidth="1"/>
    <col min="9731" max="9731" width="78.7109375" style="32" customWidth="1"/>
    <col min="9732" max="9732" width="6.85546875" style="32" customWidth="1"/>
    <col min="9733" max="9733" width="9.5703125" style="32" customWidth="1"/>
    <col min="9734" max="9734" width="13.140625" style="32" customWidth="1"/>
    <col min="9735" max="9735" width="14.85546875" style="32" customWidth="1"/>
    <col min="9736" max="9736" width="12.140625" style="32" customWidth="1"/>
    <col min="9737" max="9737" width="8.7109375" style="32" customWidth="1"/>
    <col min="9738" max="9739" width="10.140625" style="32" customWidth="1"/>
    <col min="9740" max="9740" width="13.7109375" style="32" customWidth="1"/>
    <col min="9741" max="9741" width="11.7109375" style="32" customWidth="1"/>
    <col min="9742" max="9742" width="11.85546875" style="32" bestFit="1" customWidth="1"/>
    <col min="9743" max="9743" width="12.7109375" style="32" customWidth="1"/>
    <col min="9744" max="9744" width="12.140625" style="32" customWidth="1"/>
    <col min="9745" max="9745" width="11.42578125" style="32" customWidth="1"/>
    <col min="9746" max="9746" width="9.140625" style="32"/>
    <col min="9747" max="9747" width="13.28515625" style="32" bestFit="1" customWidth="1"/>
    <col min="9748" max="9984" width="9.140625" style="32"/>
    <col min="9985" max="9985" width="4.42578125" style="32" customWidth="1"/>
    <col min="9986" max="9986" width="10.85546875" style="32" customWidth="1"/>
    <col min="9987" max="9987" width="78.7109375" style="32" customWidth="1"/>
    <col min="9988" max="9988" width="6.85546875" style="32" customWidth="1"/>
    <col min="9989" max="9989" width="9.5703125" style="32" customWidth="1"/>
    <col min="9990" max="9990" width="13.140625" style="32" customWidth="1"/>
    <col min="9991" max="9991" width="14.85546875" style="32" customWidth="1"/>
    <col min="9992" max="9992" width="12.140625" style="32" customWidth="1"/>
    <col min="9993" max="9993" width="8.7109375" style="32" customWidth="1"/>
    <col min="9994" max="9995" width="10.140625" style="32" customWidth="1"/>
    <col min="9996" max="9996" width="13.7109375" style="32" customWidth="1"/>
    <col min="9997" max="9997" width="11.7109375" style="32" customWidth="1"/>
    <col min="9998" max="9998" width="11.85546875" style="32" bestFit="1" customWidth="1"/>
    <col min="9999" max="9999" width="12.7109375" style="32" customWidth="1"/>
    <col min="10000" max="10000" width="12.140625" style="32" customWidth="1"/>
    <col min="10001" max="10001" width="11.42578125" style="32" customWidth="1"/>
    <col min="10002" max="10002" width="9.140625" style="32"/>
    <col min="10003" max="10003" width="13.28515625" style="32" bestFit="1" customWidth="1"/>
    <col min="10004" max="10240" width="9.140625" style="32"/>
    <col min="10241" max="10241" width="4.42578125" style="32" customWidth="1"/>
    <col min="10242" max="10242" width="10.85546875" style="32" customWidth="1"/>
    <col min="10243" max="10243" width="78.7109375" style="32" customWidth="1"/>
    <col min="10244" max="10244" width="6.85546875" style="32" customWidth="1"/>
    <col min="10245" max="10245" width="9.5703125" style="32" customWidth="1"/>
    <col min="10246" max="10246" width="13.140625" style="32" customWidth="1"/>
    <col min="10247" max="10247" width="14.85546875" style="32" customWidth="1"/>
    <col min="10248" max="10248" width="12.140625" style="32" customWidth="1"/>
    <col min="10249" max="10249" width="8.7109375" style="32" customWidth="1"/>
    <col min="10250" max="10251" width="10.140625" style="32" customWidth="1"/>
    <col min="10252" max="10252" width="13.7109375" style="32" customWidth="1"/>
    <col min="10253" max="10253" width="11.7109375" style="32" customWidth="1"/>
    <col min="10254" max="10254" width="11.85546875" style="32" bestFit="1" customWidth="1"/>
    <col min="10255" max="10255" width="12.7109375" style="32" customWidth="1"/>
    <col min="10256" max="10256" width="12.140625" style="32" customWidth="1"/>
    <col min="10257" max="10257" width="11.42578125" style="32" customWidth="1"/>
    <col min="10258" max="10258" width="9.140625" style="32"/>
    <col min="10259" max="10259" width="13.28515625" style="32" bestFit="1" customWidth="1"/>
    <col min="10260" max="10496" width="9.140625" style="32"/>
    <col min="10497" max="10497" width="4.42578125" style="32" customWidth="1"/>
    <col min="10498" max="10498" width="10.85546875" style="32" customWidth="1"/>
    <col min="10499" max="10499" width="78.7109375" style="32" customWidth="1"/>
    <col min="10500" max="10500" width="6.85546875" style="32" customWidth="1"/>
    <col min="10501" max="10501" width="9.5703125" style="32" customWidth="1"/>
    <col min="10502" max="10502" width="13.140625" style="32" customWidth="1"/>
    <col min="10503" max="10503" width="14.85546875" style="32" customWidth="1"/>
    <col min="10504" max="10504" width="12.140625" style="32" customWidth="1"/>
    <col min="10505" max="10505" width="8.7109375" style="32" customWidth="1"/>
    <col min="10506" max="10507" width="10.140625" style="32" customWidth="1"/>
    <col min="10508" max="10508" width="13.7109375" style="32" customWidth="1"/>
    <col min="10509" max="10509" width="11.7109375" style="32" customWidth="1"/>
    <col min="10510" max="10510" width="11.85546875" style="32" bestFit="1" customWidth="1"/>
    <col min="10511" max="10511" width="12.7109375" style="32" customWidth="1"/>
    <col min="10512" max="10512" width="12.140625" style="32" customWidth="1"/>
    <col min="10513" max="10513" width="11.42578125" style="32" customWidth="1"/>
    <col min="10514" max="10514" width="9.140625" style="32"/>
    <col min="10515" max="10515" width="13.28515625" style="32" bestFit="1" customWidth="1"/>
    <col min="10516" max="10752" width="9.140625" style="32"/>
    <col min="10753" max="10753" width="4.42578125" style="32" customWidth="1"/>
    <col min="10754" max="10754" width="10.85546875" style="32" customWidth="1"/>
    <col min="10755" max="10755" width="78.7109375" style="32" customWidth="1"/>
    <col min="10756" max="10756" width="6.85546875" style="32" customWidth="1"/>
    <col min="10757" max="10757" width="9.5703125" style="32" customWidth="1"/>
    <col min="10758" max="10758" width="13.140625" style="32" customWidth="1"/>
    <col min="10759" max="10759" width="14.85546875" style="32" customWidth="1"/>
    <col min="10760" max="10760" width="12.140625" style="32" customWidth="1"/>
    <col min="10761" max="10761" width="8.7109375" style="32" customWidth="1"/>
    <col min="10762" max="10763" width="10.140625" style="32" customWidth="1"/>
    <col min="10764" max="10764" width="13.7109375" style="32" customWidth="1"/>
    <col min="10765" max="10765" width="11.7109375" style="32" customWidth="1"/>
    <col min="10766" max="10766" width="11.85546875" style="32" bestFit="1" customWidth="1"/>
    <col min="10767" max="10767" width="12.7109375" style="32" customWidth="1"/>
    <col min="10768" max="10768" width="12.140625" style="32" customWidth="1"/>
    <col min="10769" max="10769" width="11.42578125" style="32" customWidth="1"/>
    <col min="10770" max="10770" width="9.140625" style="32"/>
    <col min="10771" max="10771" width="13.28515625" style="32" bestFit="1" customWidth="1"/>
    <col min="10772" max="11008" width="9.140625" style="32"/>
    <col min="11009" max="11009" width="4.42578125" style="32" customWidth="1"/>
    <col min="11010" max="11010" width="10.85546875" style="32" customWidth="1"/>
    <col min="11011" max="11011" width="78.7109375" style="32" customWidth="1"/>
    <col min="11012" max="11012" width="6.85546875" style="32" customWidth="1"/>
    <col min="11013" max="11013" width="9.5703125" style="32" customWidth="1"/>
    <col min="11014" max="11014" width="13.140625" style="32" customWidth="1"/>
    <col min="11015" max="11015" width="14.85546875" style="32" customWidth="1"/>
    <col min="11016" max="11016" width="12.140625" style="32" customWidth="1"/>
    <col min="11017" max="11017" width="8.7109375" style="32" customWidth="1"/>
    <col min="11018" max="11019" width="10.140625" style="32" customWidth="1"/>
    <col min="11020" max="11020" width="13.7109375" style="32" customWidth="1"/>
    <col min="11021" max="11021" width="11.7109375" style="32" customWidth="1"/>
    <col min="11022" max="11022" width="11.85546875" style="32" bestFit="1" customWidth="1"/>
    <col min="11023" max="11023" width="12.7109375" style="32" customWidth="1"/>
    <col min="11024" max="11024" width="12.140625" style="32" customWidth="1"/>
    <col min="11025" max="11025" width="11.42578125" style="32" customWidth="1"/>
    <col min="11026" max="11026" width="9.140625" style="32"/>
    <col min="11027" max="11027" width="13.28515625" style="32" bestFit="1" customWidth="1"/>
    <col min="11028" max="11264" width="9.140625" style="32"/>
    <col min="11265" max="11265" width="4.42578125" style="32" customWidth="1"/>
    <col min="11266" max="11266" width="10.85546875" style="32" customWidth="1"/>
    <col min="11267" max="11267" width="78.7109375" style="32" customWidth="1"/>
    <col min="11268" max="11268" width="6.85546875" style="32" customWidth="1"/>
    <col min="11269" max="11269" width="9.5703125" style="32" customWidth="1"/>
    <col min="11270" max="11270" width="13.140625" style="32" customWidth="1"/>
    <col min="11271" max="11271" width="14.85546875" style="32" customWidth="1"/>
    <col min="11272" max="11272" width="12.140625" style="32" customWidth="1"/>
    <col min="11273" max="11273" width="8.7109375" style="32" customWidth="1"/>
    <col min="11274" max="11275" width="10.140625" style="32" customWidth="1"/>
    <col min="11276" max="11276" width="13.7109375" style="32" customWidth="1"/>
    <col min="11277" max="11277" width="11.7109375" style="32" customWidth="1"/>
    <col min="11278" max="11278" width="11.85546875" style="32" bestFit="1" customWidth="1"/>
    <col min="11279" max="11279" width="12.7109375" style="32" customWidth="1"/>
    <col min="11280" max="11280" width="12.140625" style="32" customWidth="1"/>
    <col min="11281" max="11281" width="11.42578125" style="32" customWidth="1"/>
    <col min="11282" max="11282" width="9.140625" style="32"/>
    <col min="11283" max="11283" width="13.28515625" style="32" bestFit="1" customWidth="1"/>
    <col min="11284" max="11520" width="9.140625" style="32"/>
    <col min="11521" max="11521" width="4.42578125" style="32" customWidth="1"/>
    <col min="11522" max="11522" width="10.85546875" style="32" customWidth="1"/>
    <col min="11523" max="11523" width="78.7109375" style="32" customWidth="1"/>
    <col min="11524" max="11524" width="6.85546875" style="32" customWidth="1"/>
    <col min="11525" max="11525" width="9.5703125" style="32" customWidth="1"/>
    <col min="11526" max="11526" width="13.140625" style="32" customWidth="1"/>
    <col min="11527" max="11527" width="14.85546875" style="32" customWidth="1"/>
    <col min="11528" max="11528" width="12.140625" style="32" customWidth="1"/>
    <col min="11529" max="11529" width="8.7109375" style="32" customWidth="1"/>
    <col min="11530" max="11531" width="10.140625" style="32" customWidth="1"/>
    <col min="11532" max="11532" width="13.7109375" style="32" customWidth="1"/>
    <col min="11533" max="11533" width="11.7109375" style="32" customWidth="1"/>
    <col min="11534" max="11534" width="11.85546875" style="32" bestFit="1" customWidth="1"/>
    <col min="11535" max="11535" width="12.7109375" style="32" customWidth="1"/>
    <col min="11536" max="11536" width="12.140625" style="32" customWidth="1"/>
    <col min="11537" max="11537" width="11.42578125" style="32" customWidth="1"/>
    <col min="11538" max="11538" width="9.140625" style="32"/>
    <col min="11539" max="11539" width="13.28515625" style="32" bestFit="1" customWidth="1"/>
    <col min="11540" max="11776" width="9.140625" style="32"/>
    <col min="11777" max="11777" width="4.42578125" style="32" customWidth="1"/>
    <col min="11778" max="11778" width="10.85546875" style="32" customWidth="1"/>
    <col min="11779" max="11779" width="78.7109375" style="32" customWidth="1"/>
    <col min="11780" max="11780" width="6.85546875" style="32" customWidth="1"/>
    <col min="11781" max="11781" width="9.5703125" style="32" customWidth="1"/>
    <col min="11782" max="11782" width="13.140625" style="32" customWidth="1"/>
    <col min="11783" max="11783" width="14.85546875" style="32" customWidth="1"/>
    <col min="11784" max="11784" width="12.140625" style="32" customWidth="1"/>
    <col min="11785" max="11785" width="8.7109375" style="32" customWidth="1"/>
    <col min="11786" max="11787" width="10.140625" style="32" customWidth="1"/>
    <col min="11788" max="11788" width="13.7109375" style="32" customWidth="1"/>
    <col min="11789" max="11789" width="11.7109375" style="32" customWidth="1"/>
    <col min="11790" max="11790" width="11.85546875" style="32" bestFit="1" customWidth="1"/>
    <col min="11791" max="11791" width="12.7109375" style="32" customWidth="1"/>
    <col min="11792" max="11792" width="12.140625" style="32" customWidth="1"/>
    <col min="11793" max="11793" width="11.42578125" style="32" customWidth="1"/>
    <col min="11794" max="11794" width="9.140625" style="32"/>
    <col min="11795" max="11795" width="13.28515625" style="32" bestFit="1" customWidth="1"/>
    <col min="11796" max="12032" width="9.140625" style="32"/>
    <col min="12033" max="12033" width="4.42578125" style="32" customWidth="1"/>
    <col min="12034" max="12034" width="10.85546875" style="32" customWidth="1"/>
    <col min="12035" max="12035" width="78.7109375" style="32" customWidth="1"/>
    <col min="12036" max="12036" width="6.85546875" style="32" customWidth="1"/>
    <col min="12037" max="12037" width="9.5703125" style="32" customWidth="1"/>
    <col min="12038" max="12038" width="13.140625" style="32" customWidth="1"/>
    <col min="12039" max="12039" width="14.85546875" style="32" customWidth="1"/>
    <col min="12040" max="12040" width="12.140625" style="32" customWidth="1"/>
    <col min="12041" max="12041" width="8.7109375" style="32" customWidth="1"/>
    <col min="12042" max="12043" width="10.140625" style="32" customWidth="1"/>
    <col min="12044" max="12044" width="13.7109375" style="32" customWidth="1"/>
    <col min="12045" max="12045" width="11.7109375" style="32" customWidth="1"/>
    <col min="12046" max="12046" width="11.85546875" style="32" bestFit="1" customWidth="1"/>
    <col min="12047" max="12047" width="12.7109375" style="32" customWidth="1"/>
    <col min="12048" max="12048" width="12.140625" style="32" customWidth="1"/>
    <col min="12049" max="12049" width="11.42578125" style="32" customWidth="1"/>
    <col min="12050" max="12050" width="9.140625" style="32"/>
    <col min="12051" max="12051" width="13.28515625" style="32" bestFit="1" customWidth="1"/>
    <col min="12052" max="12288" width="9.140625" style="32"/>
    <col min="12289" max="12289" width="4.42578125" style="32" customWidth="1"/>
    <col min="12290" max="12290" width="10.85546875" style="32" customWidth="1"/>
    <col min="12291" max="12291" width="78.7109375" style="32" customWidth="1"/>
    <col min="12292" max="12292" width="6.85546875" style="32" customWidth="1"/>
    <col min="12293" max="12293" width="9.5703125" style="32" customWidth="1"/>
    <col min="12294" max="12294" width="13.140625" style="32" customWidth="1"/>
    <col min="12295" max="12295" width="14.85546875" style="32" customWidth="1"/>
    <col min="12296" max="12296" width="12.140625" style="32" customWidth="1"/>
    <col min="12297" max="12297" width="8.7109375" style="32" customWidth="1"/>
    <col min="12298" max="12299" width="10.140625" style="32" customWidth="1"/>
    <col min="12300" max="12300" width="13.7109375" style="32" customWidth="1"/>
    <col min="12301" max="12301" width="11.7109375" style="32" customWidth="1"/>
    <col min="12302" max="12302" width="11.85546875" style="32" bestFit="1" customWidth="1"/>
    <col min="12303" max="12303" width="12.7109375" style="32" customWidth="1"/>
    <col min="12304" max="12304" width="12.140625" style="32" customWidth="1"/>
    <col min="12305" max="12305" width="11.42578125" style="32" customWidth="1"/>
    <col min="12306" max="12306" width="9.140625" style="32"/>
    <col min="12307" max="12307" width="13.28515625" style="32" bestFit="1" customWidth="1"/>
    <col min="12308" max="12544" width="9.140625" style="32"/>
    <col min="12545" max="12545" width="4.42578125" style="32" customWidth="1"/>
    <col min="12546" max="12546" width="10.85546875" style="32" customWidth="1"/>
    <col min="12547" max="12547" width="78.7109375" style="32" customWidth="1"/>
    <col min="12548" max="12548" width="6.85546875" style="32" customWidth="1"/>
    <col min="12549" max="12549" width="9.5703125" style="32" customWidth="1"/>
    <col min="12550" max="12550" width="13.140625" style="32" customWidth="1"/>
    <col min="12551" max="12551" width="14.85546875" style="32" customWidth="1"/>
    <col min="12552" max="12552" width="12.140625" style="32" customWidth="1"/>
    <col min="12553" max="12553" width="8.7109375" style="32" customWidth="1"/>
    <col min="12554" max="12555" width="10.140625" style="32" customWidth="1"/>
    <col min="12556" max="12556" width="13.7109375" style="32" customWidth="1"/>
    <col min="12557" max="12557" width="11.7109375" style="32" customWidth="1"/>
    <col min="12558" max="12558" width="11.85546875" style="32" bestFit="1" customWidth="1"/>
    <col min="12559" max="12559" width="12.7109375" style="32" customWidth="1"/>
    <col min="12560" max="12560" width="12.140625" style="32" customWidth="1"/>
    <col min="12561" max="12561" width="11.42578125" style="32" customWidth="1"/>
    <col min="12562" max="12562" width="9.140625" style="32"/>
    <col min="12563" max="12563" width="13.28515625" style="32" bestFit="1" customWidth="1"/>
    <col min="12564" max="12800" width="9.140625" style="32"/>
    <col min="12801" max="12801" width="4.42578125" style="32" customWidth="1"/>
    <col min="12802" max="12802" width="10.85546875" style="32" customWidth="1"/>
    <col min="12803" max="12803" width="78.7109375" style="32" customWidth="1"/>
    <col min="12804" max="12804" width="6.85546875" style="32" customWidth="1"/>
    <col min="12805" max="12805" width="9.5703125" style="32" customWidth="1"/>
    <col min="12806" max="12806" width="13.140625" style="32" customWidth="1"/>
    <col min="12807" max="12807" width="14.85546875" style="32" customWidth="1"/>
    <col min="12808" max="12808" width="12.140625" style="32" customWidth="1"/>
    <col min="12809" max="12809" width="8.7109375" style="32" customWidth="1"/>
    <col min="12810" max="12811" width="10.140625" style="32" customWidth="1"/>
    <col min="12812" max="12812" width="13.7109375" style="32" customWidth="1"/>
    <col min="12813" max="12813" width="11.7109375" style="32" customWidth="1"/>
    <col min="12814" max="12814" width="11.85546875" style="32" bestFit="1" customWidth="1"/>
    <col min="12815" max="12815" width="12.7109375" style="32" customWidth="1"/>
    <col min="12816" max="12816" width="12.140625" style="32" customWidth="1"/>
    <col min="12817" max="12817" width="11.42578125" style="32" customWidth="1"/>
    <col min="12818" max="12818" width="9.140625" style="32"/>
    <col min="12819" max="12819" width="13.28515625" style="32" bestFit="1" customWidth="1"/>
    <col min="12820" max="13056" width="9.140625" style="32"/>
    <col min="13057" max="13057" width="4.42578125" style="32" customWidth="1"/>
    <col min="13058" max="13058" width="10.85546875" style="32" customWidth="1"/>
    <col min="13059" max="13059" width="78.7109375" style="32" customWidth="1"/>
    <col min="13060" max="13060" width="6.85546875" style="32" customWidth="1"/>
    <col min="13061" max="13061" width="9.5703125" style="32" customWidth="1"/>
    <col min="13062" max="13062" width="13.140625" style="32" customWidth="1"/>
    <col min="13063" max="13063" width="14.85546875" style="32" customWidth="1"/>
    <col min="13064" max="13064" width="12.140625" style="32" customWidth="1"/>
    <col min="13065" max="13065" width="8.7109375" style="32" customWidth="1"/>
    <col min="13066" max="13067" width="10.140625" style="32" customWidth="1"/>
    <col min="13068" max="13068" width="13.7109375" style="32" customWidth="1"/>
    <col min="13069" max="13069" width="11.7109375" style="32" customWidth="1"/>
    <col min="13070" max="13070" width="11.85546875" style="32" bestFit="1" customWidth="1"/>
    <col min="13071" max="13071" width="12.7109375" style="32" customWidth="1"/>
    <col min="13072" max="13072" width="12.140625" style="32" customWidth="1"/>
    <col min="13073" max="13073" width="11.42578125" style="32" customWidth="1"/>
    <col min="13074" max="13074" width="9.140625" style="32"/>
    <col min="13075" max="13075" width="13.28515625" style="32" bestFit="1" customWidth="1"/>
    <col min="13076" max="13312" width="9.140625" style="32"/>
    <col min="13313" max="13313" width="4.42578125" style="32" customWidth="1"/>
    <col min="13314" max="13314" width="10.85546875" style="32" customWidth="1"/>
    <col min="13315" max="13315" width="78.7109375" style="32" customWidth="1"/>
    <col min="13316" max="13316" width="6.85546875" style="32" customWidth="1"/>
    <col min="13317" max="13317" width="9.5703125" style="32" customWidth="1"/>
    <col min="13318" max="13318" width="13.140625" style="32" customWidth="1"/>
    <col min="13319" max="13319" width="14.85546875" style="32" customWidth="1"/>
    <col min="13320" max="13320" width="12.140625" style="32" customWidth="1"/>
    <col min="13321" max="13321" width="8.7109375" style="32" customWidth="1"/>
    <col min="13322" max="13323" width="10.140625" style="32" customWidth="1"/>
    <col min="13324" max="13324" width="13.7109375" style="32" customWidth="1"/>
    <col min="13325" max="13325" width="11.7109375" style="32" customWidth="1"/>
    <col min="13326" max="13326" width="11.85546875" style="32" bestFit="1" customWidth="1"/>
    <col min="13327" max="13327" width="12.7109375" style="32" customWidth="1"/>
    <col min="13328" max="13328" width="12.140625" style="32" customWidth="1"/>
    <col min="13329" max="13329" width="11.42578125" style="32" customWidth="1"/>
    <col min="13330" max="13330" width="9.140625" style="32"/>
    <col min="13331" max="13331" width="13.28515625" style="32" bestFit="1" customWidth="1"/>
    <col min="13332" max="13568" width="9.140625" style="32"/>
    <col min="13569" max="13569" width="4.42578125" style="32" customWidth="1"/>
    <col min="13570" max="13570" width="10.85546875" style="32" customWidth="1"/>
    <col min="13571" max="13571" width="78.7109375" style="32" customWidth="1"/>
    <col min="13572" max="13572" width="6.85546875" style="32" customWidth="1"/>
    <col min="13573" max="13573" width="9.5703125" style="32" customWidth="1"/>
    <col min="13574" max="13574" width="13.140625" style="32" customWidth="1"/>
    <col min="13575" max="13575" width="14.85546875" style="32" customWidth="1"/>
    <col min="13576" max="13576" width="12.140625" style="32" customWidth="1"/>
    <col min="13577" max="13577" width="8.7109375" style="32" customWidth="1"/>
    <col min="13578" max="13579" width="10.140625" style="32" customWidth="1"/>
    <col min="13580" max="13580" width="13.7109375" style="32" customWidth="1"/>
    <col min="13581" max="13581" width="11.7109375" style="32" customWidth="1"/>
    <col min="13582" max="13582" width="11.85546875" style="32" bestFit="1" customWidth="1"/>
    <col min="13583" max="13583" width="12.7109375" style="32" customWidth="1"/>
    <col min="13584" max="13584" width="12.140625" style="32" customWidth="1"/>
    <col min="13585" max="13585" width="11.42578125" style="32" customWidth="1"/>
    <col min="13586" max="13586" width="9.140625" style="32"/>
    <col min="13587" max="13587" width="13.28515625" style="32" bestFit="1" customWidth="1"/>
    <col min="13588" max="13824" width="9.140625" style="32"/>
    <col min="13825" max="13825" width="4.42578125" style="32" customWidth="1"/>
    <col min="13826" max="13826" width="10.85546875" style="32" customWidth="1"/>
    <col min="13827" max="13827" width="78.7109375" style="32" customWidth="1"/>
    <col min="13828" max="13828" width="6.85546875" style="32" customWidth="1"/>
    <col min="13829" max="13829" width="9.5703125" style="32" customWidth="1"/>
    <col min="13830" max="13830" width="13.140625" style="32" customWidth="1"/>
    <col min="13831" max="13831" width="14.85546875" style="32" customWidth="1"/>
    <col min="13832" max="13832" width="12.140625" style="32" customWidth="1"/>
    <col min="13833" max="13833" width="8.7109375" style="32" customWidth="1"/>
    <col min="13834" max="13835" width="10.140625" style="32" customWidth="1"/>
    <col min="13836" max="13836" width="13.7109375" style="32" customWidth="1"/>
    <col min="13837" max="13837" width="11.7109375" style="32" customWidth="1"/>
    <col min="13838" max="13838" width="11.85546875" style="32" bestFit="1" customWidth="1"/>
    <col min="13839" max="13839" width="12.7109375" style="32" customWidth="1"/>
    <col min="13840" max="13840" width="12.140625" style="32" customWidth="1"/>
    <col min="13841" max="13841" width="11.42578125" style="32" customWidth="1"/>
    <col min="13842" max="13842" width="9.140625" style="32"/>
    <col min="13843" max="13843" width="13.28515625" style="32" bestFit="1" customWidth="1"/>
    <col min="13844" max="14080" width="9.140625" style="32"/>
    <col min="14081" max="14081" width="4.42578125" style="32" customWidth="1"/>
    <col min="14082" max="14082" width="10.85546875" style="32" customWidth="1"/>
    <col min="14083" max="14083" width="78.7109375" style="32" customWidth="1"/>
    <col min="14084" max="14084" width="6.85546875" style="32" customWidth="1"/>
    <col min="14085" max="14085" width="9.5703125" style="32" customWidth="1"/>
    <col min="14086" max="14086" width="13.140625" style="32" customWidth="1"/>
    <col min="14087" max="14087" width="14.85546875" style="32" customWidth="1"/>
    <col min="14088" max="14088" width="12.140625" style="32" customWidth="1"/>
    <col min="14089" max="14089" width="8.7109375" style="32" customWidth="1"/>
    <col min="14090" max="14091" width="10.140625" style="32" customWidth="1"/>
    <col min="14092" max="14092" width="13.7109375" style="32" customWidth="1"/>
    <col min="14093" max="14093" width="11.7109375" style="32" customWidth="1"/>
    <col min="14094" max="14094" width="11.85546875" style="32" bestFit="1" customWidth="1"/>
    <col min="14095" max="14095" width="12.7109375" style="32" customWidth="1"/>
    <col min="14096" max="14096" width="12.140625" style="32" customWidth="1"/>
    <col min="14097" max="14097" width="11.42578125" style="32" customWidth="1"/>
    <col min="14098" max="14098" width="9.140625" style="32"/>
    <col min="14099" max="14099" width="13.28515625" style="32" bestFit="1" customWidth="1"/>
    <col min="14100" max="14336" width="9.140625" style="32"/>
    <col min="14337" max="14337" width="4.42578125" style="32" customWidth="1"/>
    <col min="14338" max="14338" width="10.85546875" style="32" customWidth="1"/>
    <col min="14339" max="14339" width="78.7109375" style="32" customWidth="1"/>
    <col min="14340" max="14340" width="6.85546875" style="32" customWidth="1"/>
    <col min="14341" max="14341" width="9.5703125" style="32" customWidth="1"/>
    <col min="14342" max="14342" width="13.140625" style="32" customWidth="1"/>
    <col min="14343" max="14343" width="14.85546875" style="32" customWidth="1"/>
    <col min="14344" max="14344" width="12.140625" style="32" customWidth="1"/>
    <col min="14345" max="14345" width="8.7109375" style="32" customWidth="1"/>
    <col min="14346" max="14347" width="10.140625" style="32" customWidth="1"/>
    <col min="14348" max="14348" width="13.7109375" style="32" customWidth="1"/>
    <col min="14349" max="14349" width="11.7109375" style="32" customWidth="1"/>
    <col min="14350" max="14350" width="11.85546875" style="32" bestFit="1" customWidth="1"/>
    <col min="14351" max="14351" width="12.7109375" style="32" customWidth="1"/>
    <col min="14352" max="14352" width="12.140625" style="32" customWidth="1"/>
    <col min="14353" max="14353" width="11.42578125" style="32" customWidth="1"/>
    <col min="14354" max="14354" width="9.140625" style="32"/>
    <col min="14355" max="14355" width="13.28515625" style="32" bestFit="1" customWidth="1"/>
    <col min="14356" max="14592" width="9.140625" style="32"/>
    <col min="14593" max="14593" width="4.42578125" style="32" customWidth="1"/>
    <col min="14594" max="14594" width="10.85546875" style="32" customWidth="1"/>
    <col min="14595" max="14595" width="78.7109375" style="32" customWidth="1"/>
    <col min="14596" max="14596" width="6.85546875" style="32" customWidth="1"/>
    <col min="14597" max="14597" width="9.5703125" style="32" customWidth="1"/>
    <col min="14598" max="14598" width="13.140625" style="32" customWidth="1"/>
    <col min="14599" max="14599" width="14.85546875" style="32" customWidth="1"/>
    <col min="14600" max="14600" width="12.140625" style="32" customWidth="1"/>
    <col min="14601" max="14601" width="8.7109375" style="32" customWidth="1"/>
    <col min="14602" max="14603" width="10.140625" style="32" customWidth="1"/>
    <col min="14604" max="14604" width="13.7109375" style="32" customWidth="1"/>
    <col min="14605" max="14605" width="11.7109375" style="32" customWidth="1"/>
    <col min="14606" max="14606" width="11.85546875" style="32" bestFit="1" customWidth="1"/>
    <col min="14607" max="14607" width="12.7109375" style="32" customWidth="1"/>
    <col min="14608" max="14608" width="12.140625" style="32" customWidth="1"/>
    <col min="14609" max="14609" width="11.42578125" style="32" customWidth="1"/>
    <col min="14610" max="14610" width="9.140625" style="32"/>
    <col min="14611" max="14611" width="13.28515625" style="32" bestFit="1" customWidth="1"/>
    <col min="14612" max="14848" width="9.140625" style="32"/>
    <col min="14849" max="14849" width="4.42578125" style="32" customWidth="1"/>
    <col min="14850" max="14850" width="10.85546875" style="32" customWidth="1"/>
    <col min="14851" max="14851" width="78.7109375" style="32" customWidth="1"/>
    <col min="14852" max="14852" width="6.85546875" style="32" customWidth="1"/>
    <col min="14853" max="14853" width="9.5703125" style="32" customWidth="1"/>
    <col min="14854" max="14854" width="13.140625" style="32" customWidth="1"/>
    <col min="14855" max="14855" width="14.85546875" style="32" customWidth="1"/>
    <col min="14856" max="14856" width="12.140625" style="32" customWidth="1"/>
    <col min="14857" max="14857" width="8.7109375" style="32" customWidth="1"/>
    <col min="14858" max="14859" width="10.140625" style="32" customWidth="1"/>
    <col min="14860" max="14860" width="13.7109375" style="32" customWidth="1"/>
    <col min="14861" max="14861" width="11.7109375" style="32" customWidth="1"/>
    <col min="14862" max="14862" width="11.85546875" style="32" bestFit="1" customWidth="1"/>
    <col min="14863" max="14863" width="12.7109375" style="32" customWidth="1"/>
    <col min="14864" max="14864" width="12.140625" style="32" customWidth="1"/>
    <col min="14865" max="14865" width="11.42578125" style="32" customWidth="1"/>
    <col min="14866" max="14866" width="9.140625" style="32"/>
    <col min="14867" max="14867" width="13.28515625" style="32" bestFit="1" customWidth="1"/>
    <col min="14868" max="15104" width="9.140625" style="32"/>
    <col min="15105" max="15105" width="4.42578125" style="32" customWidth="1"/>
    <col min="15106" max="15106" width="10.85546875" style="32" customWidth="1"/>
    <col min="15107" max="15107" width="78.7109375" style="32" customWidth="1"/>
    <col min="15108" max="15108" width="6.85546875" style="32" customWidth="1"/>
    <col min="15109" max="15109" width="9.5703125" style="32" customWidth="1"/>
    <col min="15110" max="15110" width="13.140625" style="32" customWidth="1"/>
    <col min="15111" max="15111" width="14.85546875" style="32" customWidth="1"/>
    <col min="15112" max="15112" width="12.140625" style="32" customWidth="1"/>
    <col min="15113" max="15113" width="8.7109375" style="32" customWidth="1"/>
    <col min="15114" max="15115" width="10.140625" style="32" customWidth="1"/>
    <col min="15116" max="15116" width="13.7109375" style="32" customWidth="1"/>
    <col min="15117" max="15117" width="11.7109375" style="32" customWidth="1"/>
    <col min="15118" max="15118" width="11.85546875" style="32" bestFit="1" customWidth="1"/>
    <col min="15119" max="15119" width="12.7109375" style="32" customWidth="1"/>
    <col min="15120" max="15120" width="12.140625" style="32" customWidth="1"/>
    <col min="15121" max="15121" width="11.42578125" style="32" customWidth="1"/>
    <col min="15122" max="15122" width="9.140625" style="32"/>
    <col min="15123" max="15123" width="13.28515625" style="32" bestFit="1" customWidth="1"/>
    <col min="15124" max="15360" width="9.140625" style="32"/>
    <col min="15361" max="15361" width="4.42578125" style="32" customWidth="1"/>
    <col min="15362" max="15362" width="10.85546875" style="32" customWidth="1"/>
    <col min="15363" max="15363" width="78.7109375" style="32" customWidth="1"/>
    <col min="15364" max="15364" width="6.85546875" style="32" customWidth="1"/>
    <col min="15365" max="15365" width="9.5703125" style="32" customWidth="1"/>
    <col min="15366" max="15366" width="13.140625" style="32" customWidth="1"/>
    <col min="15367" max="15367" width="14.85546875" style="32" customWidth="1"/>
    <col min="15368" max="15368" width="12.140625" style="32" customWidth="1"/>
    <col min="15369" max="15369" width="8.7109375" style="32" customWidth="1"/>
    <col min="15370" max="15371" width="10.140625" style="32" customWidth="1"/>
    <col min="15372" max="15372" width="13.7109375" style="32" customWidth="1"/>
    <col min="15373" max="15373" width="11.7109375" style="32" customWidth="1"/>
    <col min="15374" max="15374" width="11.85546875" style="32" bestFit="1" customWidth="1"/>
    <col min="15375" max="15375" width="12.7109375" style="32" customWidth="1"/>
    <col min="15376" max="15376" width="12.140625" style="32" customWidth="1"/>
    <col min="15377" max="15377" width="11.42578125" style="32" customWidth="1"/>
    <col min="15378" max="15378" width="9.140625" style="32"/>
    <col min="15379" max="15379" width="13.28515625" style="32" bestFit="1" customWidth="1"/>
    <col min="15380" max="15616" width="9.140625" style="32"/>
    <col min="15617" max="15617" width="4.42578125" style="32" customWidth="1"/>
    <col min="15618" max="15618" width="10.85546875" style="32" customWidth="1"/>
    <col min="15619" max="15619" width="78.7109375" style="32" customWidth="1"/>
    <col min="15620" max="15620" width="6.85546875" style="32" customWidth="1"/>
    <col min="15621" max="15621" width="9.5703125" style="32" customWidth="1"/>
    <col min="15622" max="15622" width="13.140625" style="32" customWidth="1"/>
    <col min="15623" max="15623" width="14.85546875" style="32" customWidth="1"/>
    <col min="15624" max="15624" width="12.140625" style="32" customWidth="1"/>
    <col min="15625" max="15625" width="8.7109375" style="32" customWidth="1"/>
    <col min="15626" max="15627" width="10.140625" style="32" customWidth="1"/>
    <col min="15628" max="15628" width="13.7109375" style="32" customWidth="1"/>
    <col min="15629" max="15629" width="11.7109375" style="32" customWidth="1"/>
    <col min="15630" max="15630" width="11.85546875" style="32" bestFit="1" customWidth="1"/>
    <col min="15631" max="15631" width="12.7109375" style="32" customWidth="1"/>
    <col min="15632" max="15632" width="12.140625" style="32" customWidth="1"/>
    <col min="15633" max="15633" width="11.42578125" style="32" customWidth="1"/>
    <col min="15634" max="15634" width="9.140625" style="32"/>
    <col min="15635" max="15635" width="13.28515625" style="32" bestFit="1" customWidth="1"/>
    <col min="15636" max="15872" width="9.140625" style="32"/>
    <col min="15873" max="15873" width="4.42578125" style="32" customWidth="1"/>
    <col min="15874" max="15874" width="10.85546875" style="32" customWidth="1"/>
    <col min="15875" max="15875" width="78.7109375" style="32" customWidth="1"/>
    <col min="15876" max="15876" width="6.85546875" style="32" customWidth="1"/>
    <col min="15877" max="15877" width="9.5703125" style="32" customWidth="1"/>
    <col min="15878" max="15878" width="13.140625" style="32" customWidth="1"/>
    <col min="15879" max="15879" width="14.85546875" style="32" customWidth="1"/>
    <col min="15880" max="15880" width="12.140625" style="32" customWidth="1"/>
    <col min="15881" max="15881" width="8.7109375" style="32" customWidth="1"/>
    <col min="15882" max="15883" width="10.140625" style="32" customWidth="1"/>
    <col min="15884" max="15884" width="13.7109375" style="32" customWidth="1"/>
    <col min="15885" max="15885" width="11.7109375" style="32" customWidth="1"/>
    <col min="15886" max="15886" width="11.85546875" style="32" bestFit="1" customWidth="1"/>
    <col min="15887" max="15887" width="12.7109375" style="32" customWidth="1"/>
    <col min="15888" max="15888" width="12.140625" style="32" customWidth="1"/>
    <col min="15889" max="15889" width="11.42578125" style="32" customWidth="1"/>
    <col min="15890" max="15890" width="9.140625" style="32"/>
    <col min="15891" max="15891" width="13.28515625" style="32" bestFit="1" customWidth="1"/>
    <col min="15892" max="16128" width="9.140625" style="32"/>
    <col min="16129" max="16129" width="4.42578125" style="32" customWidth="1"/>
    <col min="16130" max="16130" width="10.85546875" style="32" customWidth="1"/>
    <col min="16131" max="16131" width="78.7109375" style="32" customWidth="1"/>
    <col min="16132" max="16132" width="6.85546875" style="32" customWidth="1"/>
    <col min="16133" max="16133" width="9.5703125" style="32" customWidth="1"/>
    <col min="16134" max="16134" width="13.140625" style="32" customWidth="1"/>
    <col min="16135" max="16135" width="14.85546875" style="32" customWidth="1"/>
    <col min="16136" max="16136" width="12.140625" style="32" customWidth="1"/>
    <col min="16137" max="16137" width="8.7109375" style="32" customWidth="1"/>
    <col min="16138" max="16139" width="10.140625" style="32" customWidth="1"/>
    <col min="16140" max="16140" width="13.7109375" style="32" customWidth="1"/>
    <col min="16141" max="16141" width="11.7109375" style="32" customWidth="1"/>
    <col min="16142" max="16142" width="11.85546875" style="32" bestFit="1" customWidth="1"/>
    <col min="16143" max="16143" width="12.7109375" style="32" customWidth="1"/>
    <col min="16144" max="16144" width="12.140625" style="32" customWidth="1"/>
    <col min="16145" max="16145" width="11.42578125" style="32" customWidth="1"/>
    <col min="16146" max="16146" width="9.140625" style="32"/>
    <col min="16147" max="16147" width="13.28515625" style="32" bestFit="1" customWidth="1"/>
    <col min="16148" max="16384" width="9.140625" style="32"/>
  </cols>
  <sheetData>
    <row r="2" spans="1:23" ht="66.75" customHeight="1" x14ac:dyDescent="0.25">
      <c r="C2" s="637" t="s">
        <v>672</v>
      </c>
      <c r="D2" s="637"/>
      <c r="E2" s="637"/>
      <c r="F2" s="637"/>
      <c r="G2" s="637"/>
    </row>
    <row r="3" spans="1:23" s="34" customFormat="1" ht="24.75" customHeight="1" x14ac:dyDescent="0.25">
      <c r="A3" s="33"/>
      <c r="B3" s="529"/>
      <c r="C3" s="33" t="s">
        <v>138</v>
      </c>
      <c r="D3" s="33"/>
      <c r="E3" s="33"/>
      <c r="F3" s="33"/>
      <c r="G3" s="33"/>
      <c r="H3" s="33"/>
      <c r="I3" s="33"/>
      <c r="J3" s="33"/>
      <c r="K3" s="33"/>
      <c r="L3" s="33"/>
      <c r="M3" s="33"/>
    </row>
    <row r="4" spans="1:23" s="40" customFormat="1" ht="28.5" customHeight="1" x14ac:dyDescent="0.25">
      <c r="A4" s="35" t="s">
        <v>139</v>
      </c>
      <c r="B4" s="36" t="s">
        <v>673</v>
      </c>
      <c r="C4" s="35" t="s">
        <v>54</v>
      </c>
      <c r="D4" s="35" t="s">
        <v>55</v>
      </c>
      <c r="E4" s="35" t="s">
        <v>56</v>
      </c>
      <c r="F4" s="35" t="s">
        <v>140</v>
      </c>
      <c r="G4" s="35" t="s">
        <v>141</v>
      </c>
      <c r="H4" s="37" t="s">
        <v>127</v>
      </c>
      <c r="I4" s="38"/>
      <c r="J4" s="39"/>
      <c r="K4" s="39"/>
      <c r="L4" s="39"/>
      <c r="M4" s="39"/>
    </row>
    <row r="5" spans="1:23" s="40" customFormat="1" ht="33" customHeight="1" x14ac:dyDescent="0.2">
      <c r="A5" s="35"/>
      <c r="B5" s="41"/>
      <c r="C5" s="42" t="s">
        <v>57</v>
      </c>
      <c r="D5" s="43"/>
      <c r="E5" s="43"/>
      <c r="F5" s="44"/>
      <c r="G5" s="44"/>
      <c r="H5" s="43"/>
      <c r="I5" s="38"/>
      <c r="J5" s="39"/>
      <c r="K5" s="39"/>
      <c r="L5" s="39"/>
      <c r="M5" s="39"/>
    </row>
    <row r="6" spans="1:23" s="40" customFormat="1" ht="72.75" customHeight="1" x14ac:dyDescent="0.2">
      <c r="A6" s="45">
        <v>1</v>
      </c>
      <c r="B6" s="46">
        <v>2.8</v>
      </c>
      <c r="C6" s="47" t="s">
        <v>142</v>
      </c>
      <c r="D6" s="48"/>
      <c r="E6" s="49"/>
      <c r="F6" s="49"/>
      <c r="G6" s="49"/>
      <c r="H6" s="48"/>
      <c r="I6" s="38"/>
      <c r="J6" s="39"/>
      <c r="K6" s="39"/>
      <c r="L6" s="39"/>
      <c r="M6" s="39"/>
      <c r="N6" s="50"/>
      <c r="S6" s="39"/>
    </row>
    <row r="7" spans="1:23" s="40" customFormat="1" ht="23.25" customHeight="1" x14ac:dyDescent="0.2">
      <c r="A7" s="51" t="s">
        <v>58</v>
      </c>
      <c r="B7" s="52" t="s">
        <v>59</v>
      </c>
      <c r="C7" s="53" t="s">
        <v>60</v>
      </c>
      <c r="D7" s="54" t="s">
        <v>48</v>
      </c>
      <c r="E7" s="55">
        <f>'[1]QUANTITY FINAL CIVIL'!I7</f>
        <v>432.92730000000006</v>
      </c>
      <c r="F7" s="55">
        <v>260.3</v>
      </c>
      <c r="G7" s="55">
        <f>F7*100/118</f>
        <v>220.59322033898306</v>
      </c>
      <c r="H7" s="55">
        <f>G7*E7</f>
        <v>95500.82727966104</v>
      </c>
      <c r="I7" s="38"/>
      <c r="J7" s="39"/>
      <c r="K7" s="39"/>
      <c r="L7" s="39"/>
      <c r="M7" s="39"/>
      <c r="N7" s="50"/>
      <c r="S7" s="39"/>
    </row>
    <row r="8" spans="1:23" s="40" customFormat="1" ht="61.5" customHeight="1" x14ac:dyDescent="0.2">
      <c r="A8" s="56">
        <v>2</v>
      </c>
      <c r="B8" s="57">
        <v>2.25</v>
      </c>
      <c r="C8" s="58" t="s">
        <v>143</v>
      </c>
      <c r="D8" s="43" t="s">
        <v>48</v>
      </c>
      <c r="E8" s="44">
        <f>'[1]QUANTITY FINAL CIVIL'!I8</f>
        <v>260</v>
      </c>
      <c r="F8" s="44">
        <v>196</v>
      </c>
      <c r="G8" s="55">
        <f>F8*100/118</f>
        <v>166.10169491525423</v>
      </c>
      <c r="H8" s="55">
        <f t="shared" ref="H8:H71" si="0">G8*E8</f>
        <v>43186.4406779661</v>
      </c>
      <c r="I8" s="38"/>
      <c r="J8" s="39"/>
      <c r="K8" s="39"/>
      <c r="L8" s="39"/>
      <c r="M8" s="39"/>
      <c r="N8" s="50"/>
      <c r="S8" s="39"/>
    </row>
    <row r="9" spans="1:23" s="40" customFormat="1" ht="49.5" customHeight="1" x14ac:dyDescent="0.2">
      <c r="A9" s="56">
        <v>3</v>
      </c>
      <c r="B9" s="59">
        <v>2.27</v>
      </c>
      <c r="C9" s="58" t="s">
        <v>61</v>
      </c>
      <c r="D9" s="43" t="s">
        <v>48</v>
      </c>
      <c r="E9" s="44">
        <f>'[1]QUANTITY FINAL CIVIL'!I9</f>
        <v>129.40189062499999</v>
      </c>
      <c r="F9" s="44">
        <v>2123.75</v>
      </c>
      <c r="G9" s="55">
        <f>F9*100/118</f>
        <v>1799.7881355932204</v>
      </c>
      <c r="H9" s="55">
        <f t="shared" si="0"/>
        <v>232895.98747020657</v>
      </c>
      <c r="I9" s="38"/>
      <c r="J9" s="39"/>
      <c r="K9" s="39"/>
      <c r="L9" s="39"/>
      <c r="M9" s="39"/>
      <c r="N9" s="50"/>
      <c r="S9" s="39"/>
    </row>
    <row r="10" spans="1:23" s="537" customFormat="1" ht="62.25" customHeight="1" x14ac:dyDescent="0.2">
      <c r="A10" s="530">
        <v>4</v>
      </c>
      <c r="B10" s="364" t="s">
        <v>144</v>
      </c>
      <c r="C10" s="531" t="s">
        <v>66</v>
      </c>
      <c r="D10" s="532" t="s">
        <v>33</v>
      </c>
      <c r="E10" s="533">
        <f>'[1]QUANTITY FINAL CIVIL'!I10</f>
        <v>526.35624999999993</v>
      </c>
      <c r="F10" s="533">
        <v>377.99</v>
      </c>
      <c r="G10" s="534">
        <f>F10</f>
        <v>377.99</v>
      </c>
      <c r="H10" s="534">
        <f t="shared" si="0"/>
        <v>198957.39893749997</v>
      </c>
      <c r="I10" s="535"/>
      <c r="J10" s="536"/>
      <c r="K10" s="536"/>
      <c r="L10" s="536"/>
      <c r="M10" s="536"/>
      <c r="S10" s="536"/>
    </row>
    <row r="11" spans="1:23" s="40" customFormat="1" ht="15" x14ac:dyDescent="0.2">
      <c r="A11" s="56"/>
      <c r="B11" s="57"/>
      <c r="C11" s="42" t="s">
        <v>67</v>
      </c>
      <c r="D11" s="43"/>
      <c r="E11" s="44"/>
      <c r="F11" s="44"/>
      <c r="G11" s="55"/>
      <c r="H11" s="55"/>
      <c r="I11" s="38"/>
      <c r="J11" s="39"/>
      <c r="K11" s="39"/>
      <c r="L11" s="39"/>
      <c r="M11" s="39"/>
      <c r="S11" s="39"/>
    </row>
    <row r="12" spans="1:23" s="40" customFormat="1" ht="28.5" x14ac:dyDescent="0.2">
      <c r="A12" s="45">
        <v>5</v>
      </c>
      <c r="B12" s="46">
        <v>4.0999999999999996</v>
      </c>
      <c r="C12" s="47" t="s">
        <v>62</v>
      </c>
      <c r="D12" s="48"/>
      <c r="E12" s="49"/>
      <c r="F12" s="49"/>
      <c r="G12" s="55"/>
      <c r="H12" s="55"/>
      <c r="I12" s="38"/>
      <c r="J12" s="39"/>
      <c r="K12" s="39"/>
      <c r="L12" s="39"/>
      <c r="M12" s="39"/>
      <c r="N12" s="50"/>
      <c r="S12" s="39"/>
    </row>
    <row r="13" spans="1:23" s="40" customFormat="1" ht="14.25" x14ac:dyDescent="0.2">
      <c r="A13" s="51"/>
      <c r="B13" s="52" t="s">
        <v>63</v>
      </c>
      <c r="C13" s="53" t="s">
        <v>64</v>
      </c>
      <c r="D13" s="54" t="s">
        <v>48</v>
      </c>
      <c r="E13" s="55">
        <f>'[1]QUANTITY FINAL CIVIL'!I13</f>
        <v>39.476718749999996</v>
      </c>
      <c r="F13" s="55">
        <v>7878.5</v>
      </c>
      <c r="G13" s="55">
        <f>F13*100/118</f>
        <v>6676.6949152542375</v>
      </c>
      <c r="H13" s="55">
        <f t="shared" si="0"/>
        <v>263574.00734904659</v>
      </c>
      <c r="I13" s="38"/>
      <c r="J13" s="39"/>
      <c r="K13" s="39"/>
      <c r="L13" s="39"/>
      <c r="M13" s="39"/>
      <c r="S13" s="39"/>
    </row>
    <row r="14" spans="1:23" s="40" customFormat="1" ht="42.75" customHeight="1" x14ac:dyDescent="0.2">
      <c r="A14" s="45">
        <v>6</v>
      </c>
      <c r="B14" s="46">
        <v>5.0999999999999996</v>
      </c>
      <c r="C14" s="47" t="s">
        <v>145</v>
      </c>
      <c r="D14" s="48"/>
      <c r="E14" s="49"/>
      <c r="F14" s="49"/>
      <c r="G14" s="55"/>
      <c r="H14" s="55"/>
      <c r="I14" s="38"/>
      <c r="J14" s="39"/>
      <c r="K14" s="39"/>
      <c r="L14" s="39"/>
      <c r="M14" s="39"/>
      <c r="N14" s="50"/>
      <c r="S14" s="39"/>
    </row>
    <row r="15" spans="1:23" s="40" customFormat="1" ht="30" customHeight="1" x14ac:dyDescent="0.2">
      <c r="A15" s="51"/>
      <c r="B15" s="52" t="s">
        <v>146</v>
      </c>
      <c r="C15" s="53" t="s">
        <v>147</v>
      </c>
      <c r="D15" s="54" t="s">
        <v>48</v>
      </c>
      <c r="E15" s="55">
        <f>'[1]QUANTITY FINAL CIVIL'!I15</f>
        <v>82.77665000626034</v>
      </c>
      <c r="F15" s="55">
        <v>9045.75</v>
      </c>
      <c r="G15" s="55">
        <f>F15*100/118</f>
        <v>7665.8898305084749</v>
      </c>
      <c r="H15" s="55">
        <f t="shared" si="0"/>
        <v>634556.67948655039</v>
      </c>
      <c r="I15" s="60"/>
      <c r="J15" s="39"/>
      <c r="K15" s="39"/>
      <c r="L15" s="39"/>
      <c r="M15" s="39"/>
      <c r="O15" s="39"/>
      <c r="P15" s="39"/>
      <c r="Q15" s="39"/>
      <c r="R15" s="39"/>
      <c r="S15" s="39"/>
      <c r="T15" s="39"/>
      <c r="U15" s="39"/>
      <c r="V15" s="39"/>
      <c r="W15" s="39"/>
    </row>
    <row r="16" spans="1:23" s="40" customFormat="1" ht="93.75" customHeight="1" x14ac:dyDescent="0.2">
      <c r="A16" s="56">
        <v>7</v>
      </c>
      <c r="B16" s="57">
        <v>5.3</v>
      </c>
      <c r="C16" s="58" t="s">
        <v>148</v>
      </c>
      <c r="D16" s="43" t="s">
        <v>48</v>
      </c>
      <c r="E16" s="44">
        <f>'[1]QUANTITY FINAL CIVIL'!I16</f>
        <v>136.87698875000001</v>
      </c>
      <c r="F16" s="44">
        <v>11505.5</v>
      </c>
      <c r="G16" s="55">
        <f>F16*100/118</f>
        <v>9750.4237288135591</v>
      </c>
      <c r="H16" s="55">
        <f t="shared" si="0"/>
        <v>1334608.6390365467</v>
      </c>
      <c r="I16" s="38"/>
      <c r="J16" s="39"/>
      <c r="K16" s="39"/>
      <c r="L16" s="39"/>
      <c r="M16" s="39"/>
      <c r="O16" s="39"/>
      <c r="P16" s="39"/>
      <c r="Q16" s="39"/>
      <c r="S16" s="39"/>
    </row>
    <row r="17" spans="1:37" s="40" customFormat="1" ht="62.25" customHeight="1" x14ac:dyDescent="0.2">
      <c r="A17" s="45">
        <v>8</v>
      </c>
      <c r="B17" s="46">
        <v>5.2</v>
      </c>
      <c r="C17" s="47" t="s">
        <v>149</v>
      </c>
      <c r="D17" s="48"/>
      <c r="E17" s="49"/>
      <c r="F17" s="49"/>
      <c r="G17" s="55"/>
      <c r="H17" s="55"/>
      <c r="I17" s="38"/>
      <c r="J17" s="39"/>
      <c r="K17" s="39"/>
      <c r="L17" s="39"/>
      <c r="M17" s="39"/>
      <c r="O17" s="39"/>
      <c r="P17" s="39"/>
      <c r="Q17" s="39"/>
      <c r="S17" s="39"/>
    </row>
    <row r="18" spans="1:37" s="40" customFormat="1" ht="28.5" x14ac:dyDescent="0.2">
      <c r="A18" s="51"/>
      <c r="B18" s="52" t="s">
        <v>150</v>
      </c>
      <c r="C18" s="53" t="s">
        <v>151</v>
      </c>
      <c r="D18" s="54" t="s">
        <v>48</v>
      </c>
      <c r="E18" s="55">
        <f>'[1]QUANTITY FINAL CIVIL'!I18</f>
        <v>24.999825000000001</v>
      </c>
      <c r="F18" s="55">
        <v>10852.95</v>
      </c>
      <c r="G18" s="55">
        <f>F18*100/118</f>
        <v>9197.4152542372885</v>
      </c>
      <c r="H18" s="55">
        <f t="shared" si="0"/>
        <v>229933.77180826274</v>
      </c>
      <c r="I18" s="38"/>
      <c r="J18" s="39"/>
      <c r="K18" s="39"/>
      <c r="L18" s="39"/>
      <c r="M18" s="39"/>
      <c r="O18" s="39"/>
      <c r="P18" s="39"/>
      <c r="Q18" s="39"/>
      <c r="R18" s="39"/>
      <c r="S18" s="39"/>
      <c r="T18" s="39"/>
      <c r="U18" s="39"/>
      <c r="V18" s="39"/>
      <c r="W18" s="39"/>
    </row>
    <row r="19" spans="1:37" s="40" customFormat="1" ht="28.5" x14ac:dyDescent="0.2">
      <c r="A19" s="45">
        <v>9</v>
      </c>
      <c r="B19" s="46">
        <v>5.22</v>
      </c>
      <c r="C19" s="47" t="s">
        <v>68</v>
      </c>
      <c r="D19" s="48"/>
      <c r="E19" s="49"/>
      <c r="F19" s="49"/>
      <c r="G19" s="55"/>
      <c r="H19" s="55"/>
      <c r="I19" s="38"/>
      <c r="J19" s="39"/>
      <c r="K19" s="39"/>
      <c r="L19" s="39"/>
      <c r="M19" s="39"/>
      <c r="N19" s="50"/>
      <c r="O19" s="39"/>
      <c r="P19" s="39"/>
      <c r="Q19" s="39"/>
      <c r="R19" s="39"/>
      <c r="S19" s="39"/>
      <c r="T19" s="39"/>
      <c r="U19" s="39"/>
      <c r="V19" s="39"/>
      <c r="W19" s="39"/>
    </row>
    <row r="20" spans="1:37" s="40" customFormat="1" ht="14.25" x14ac:dyDescent="0.2">
      <c r="A20" s="51"/>
      <c r="B20" s="52" t="s">
        <v>69</v>
      </c>
      <c r="C20" s="53" t="s">
        <v>70</v>
      </c>
      <c r="D20" s="54" t="s">
        <v>49</v>
      </c>
      <c r="E20" s="55">
        <f>'[1]QUANTITY FINAL CIVIL'!I20</f>
        <v>26806.277331876037</v>
      </c>
      <c r="F20" s="55">
        <v>107.85</v>
      </c>
      <c r="G20" s="55">
        <f>F20*100/118</f>
        <v>91.398305084745758</v>
      </c>
      <c r="H20" s="55">
        <f t="shared" si="0"/>
        <v>2450048.3137651104</v>
      </c>
      <c r="I20" s="38"/>
      <c r="J20" s="39"/>
      <c r="K20" s="39"/>
      <c r="L20" s="39"/>
      <c r="M20" s="39"/>
      <c r="O20" s="39"/>
      <c r="P20" s="39"/>
      <c r="Q20" s="39"/>
      <c r="R20" s="39"/>
      <c r="S20" s="39"/>
      <c r="T20" s="39"/>
      <c r="U20" s="39"/>
      <c r="V20" s="39"/>
      <c r="W20" s="39"/>
    </row>
    <row r="21" spans="1:37" s="40" customFormat="1" ht="23.25" customHeight="1" x14ac:dyDescent="0.2">
      <c r="A21" s="45">
        <v>10</v>
      </c>
      <c r="B21" s="46"/>
      <c r="C21" s="58" t="s">
        <v>152</v>
      </c>
      <c r="D21" s="43"/>
      <c r="E21" s="44"/>
      <c r="F21" s="44"/>
      <c r="G21" s="55"/>
      <c r="H21" s="55"/>
      <c r="I21" s="38"/>
      <c r="J21" s="39"/>
      <c r="K21" s="39"/>
      <c r="L21" s="39"/>
      <c r="M21" s="39"/>
      <c r="N21" s="50"/>
      <c r="O21" s="39"/>
      <c r="P21" s="39"/>
      <c r="Q21" s="39"/>
      <c r="R21" s="39"/>
      <c r="S21" s="39"/>
      <c r="T21" s="39"/>
      <c r="U21" s="39"/>
      <c r="V21" s="39"/>
      <c r="W21" s="39"/>
    </row>
    <row r="22" spans="1:37" s="40" customFormat="1" ht="14.25" x14ac:dyDescent="0.2">
      <c r="A22" s="51" t="s">
        <v>71</v>
      </c>
      <c r="B22" s="52" t="s">
        <v>72</v>
      </c>
      <c r="C22" s="58" t="s">
        <v>73</v>
      </c>
      <c r="D22" s="43" t="s">
        <v>33</v>
      </c>
      <c r="E22" s="44">
        <f>'[1]QUANTITY FINAL CIVIL'!I22</f>
        <v>46.594999999999999</v>
      </c>
      <c r="F22" s="44">
        <v>392.15</v>
      </c>
      <c r="G22" s="55">
        <f>F22*100/118</f>
        <v>332.33050847457628</v>
      </c>
      <c r="H22" s="55">
        <f t="shared" si="0"/>
        <v>15484.940042372882</v>
      </c>
      <c r="I22" s="38"/>
      <c r="J22" s="39"/>
      <c r="K22" s="39"/>
      <c r="L22" s="39"/>
      <c r="M22" s="39"/>
      <c r="N22" s="50"/>
      <c r="O22" s="39"/>
      <c r="P22" s="39"/>
      <c r="Q22" s="39"/>
      <c r="R22" s="39"/>
      <c r="S22" s="39"/>
      <c r="T22" s="39"/>
      <c r="U22" s="39"/>
      <c r="V22" s="39"/>
      <c r="W22" s="39"/>
      <c r="X22" s="39"/>
      <c r="Y22" s="39"/>
      <c r="Z22" s="39"/>
      <c r="AA22" s="39"/>
      <c r="AB22" s="39"/>
      <c r="AC22" s="39"/>
      <c r="AD22" s="39"/>
      <c r="AE22" s="39"/>
      <c r="AF22" s="39"/>
      <c r="AG22" s="39"/>
      <c r="AH22" s="39"/>
      <c r="AI22" s="39"/>
      <c r="AJ22" s="39"/>
      <c r="AK22" s="39"/>
    </row>
    <row r="23" spans="1:37" s="40" customFormat="1" ht="14.25" x14ac:dyDescent="0.2">
      <c r="A23" s="56" t="s">
        <v>74</v>
      </c>
      <c r="B23" s="57" t="s">
        <v>78</v>
      </c>
      <c r="C23" s="58" t="s">
        <v>153</v>
      </c>
      <c r="D23" s="43" t="s">
        <v>33</v>
      </c>
      <c r="E23" s="44">
        <f>'[1]QUANTITY FINAL CIVIL'!I23</f>
        <v>709.81538999999998</v>
      </c>
      <c r="F23" s="44">
        <v>736.4</v>
      </c>
      <c r="G23" s="55">
        <f t="shared" ref="G23:G28" si="1">F23*100/118</f>
        <v>624.06779661016947</v>
      </c>
      <c r="H23" s="55">
        <f t="shared" si="0"/>
        <v>442972.92643728812</v>
      </c>
      <c r="I23" s="38"/>
      <c r="J23" s="39"/>
      <c r="K23" s="39"/>
      <c r="L23" s="39"/>
      <c r="M23" s="39"/>
      <c r="O23" s="39"/>
      <c r="P23" s="39"/>
      <c r="Q23" s="39"/>
      <c r="R23" s="39"/>
      <c r="S23" s="39"/>
      <c r="T23" s="39"/>
      <c r="U23" s="39"/>
      <c r="V23" s="39"/>
      <c r="W23" s="39"/>
      <c r="X23" s="39"/>
      <c r="Y23" s="39"/>
      <c r="Z23" s="39"/>
      <c r="AA23" s="39"/>
      <c r="AB23" s="39"/>
      <c r="AC23" s="39"/>
      <c r="AD23" s="39"/>
      <c r="AE23" s="39"/>
      <c r="AF23" s="39"/>
      <c r="AG23" s="39"/>
      <c r="AH23" s="39"/>
      <c r="AI23" s="39"/>
      <c r="AJ23" s="39"/>
      <c r="AK23" s="39"/>
    </row>
    <row r="24" spans="1:37" s="40" customFormat="1" ht="14.25" x14ac:dyDescent="0.2">
      <c r="A24" s="56" t="s">
        <v>154</v>
      </c>
      <c r="B24" s="57" t="s">
        <v>75</v>
      </c>
      <c r="C24" s="58" t="s">
        <v>76</v>
      </c>
      <c r="D24" s="43" t="s">
        <v>33</v>
      </c>
      <c r="E24" s="44">
        <f>'[1]QUANTITY FINAL CIVIL'!I24</f>
        <v>577.91999999999996</v>
      </c>
      <c r="F24" s="44">
        <v>927.25</v>
      </c>
      <c r="G24" s="55">
        <f t="shared" si="1"/>
        <v>785.80508474576266</v>
      </c>
      <c r="H24" s="55">
        <f t="shared" si="0"/>
        <v>454132.47457627114</v>
      </c>
      <c r="I24" s="38"/>
      <c r="J24" s="39"/>
      <c r="K24" s="39"/>
      <c r="L24" s="39"/>
      <c r="M24" s="39"/>
      <c r="N24" s="50"/>
      <c r="O24" s="39"/>
      <c r="P24" s="39"/>
      <c r="Q24" s="39"/>
      <c r="R24" s="39"/>
      <c r="S24" s="39"/>
      <c r="T24" s="39"/>
      <c r="U24" s="39"/>
      <c r="V24" s="39"/>
      <c r="W24" s="39"/>
      <c r="X24" s="39"/>
      <c r="Y24" s="39"/>
      <c r="Z24" s="39"/>
      <c r="AA24" s="39"/>
      <c r="AB24" s="39"/>
      <c r="AC24" s="39"/>
      <c r="AD24" s="39"/>
      <c r="AE24" s="39"/>
      <c r="AF24" s="39"/>
      <c r="AG24" s="39"/>
      <c r="AH24" s="39"/>
      <c r="AI24" s="39"/>
      <c r="AJ24" s="39"/>
      <c r="AK24" s="39"/>
    </row>
    <row r="25" spans="1:37" s="40" customFormat="1" ht="14.25" x14ac:dyDescent="0.2">
      <c r="A25" s="56" t="s">
        <v>77</v>
      </c>
      <c r="B25" s="57" t="s">
        <v>80</v>
      </c>
      <c r="C25" s="58" t="s">
        <v>81</v>
      </c>
      <c r="D25" s="43" t="s">
        <v>33</v>
      </c>
      <c r="E25" s="44">
        <f>'[1]QUANTITY FINAL CIVIL'!I25</f>
        <v>324.3</v>
      </c>
      <c r="F25" s="44">
        <v>961.3</v>
      </c>
      <c r="G25" s="55">
        <f t="shared" si="1"/>
        <v>814.66101694915255</v>
      </c>
      <c r="H25" s="55">
        <f t="shared" si="0"/>
        <v>264194.56779661018</v>
      </c>
      <c r="I25" s="60"/>
      <c r="J25" s="39"/>
      <c r="K25" s="39"/>
      <c r="L25" s="39"/>
      <c r="M25" s="39"/>
      <c r="N25" s="50"/>
      <c r="O25" s="39"/>
      <c r="P25" s="39"/>
      <c r="Q25" s="39"/>
      <c r="R25" s="39"/>
      <c r="S25" s="39"/>
      <c r="T25" s="39"/>
      <c r="U25" s="39"/>
      <c r="V25" s="39"/>
      <c r="W25" s="39"/>
      <c r="X25" s="39"/>
      <c r="Y25" s="39"/>
      <c r="Z25" s="39"/>
      <c r="AA25" s="39"/>
      <c r="AB25" s="39"/>
      <c r="AC25" s="39"/>
      <c r="AD25" s="39"/>
      <c r="AE25" s="39"/>
      <c r="AF25" s="39"/>
      <c r="AG25" s="39"/>
      <c r="AH25" s="39"/>
      <c r="AI25" s="39"/>
      <c r="AJ25" s="39"/>
      <c r="AK25" s="39"/>
    </row>
    <row r="26" spans="1:37" s="40" customFormat="1" ht="28.5" x14ac:dyDescent="0.2">
      <c r="A26" s="56" t="s">
        <v>79</v>
      </c>
      <c r="B26" s="57" t="s">
        <v>155</v>
      </c>
      <c r="C26" s="58" t="s">
        <v>156</v>
      </c>
      <c r="D26" s="43" t="s">
        <v>33</v>
      </c>
      <c r="E26" s="44">
        <f>'[1]QUANTITY FINAL CIVIL'!I26</f>
        <v>60.745000000000005</v>
      </c>
      <c r="F26" s="44">
        <v>392.15</v>
      </c>
      <c r="G26" s="55">
        <f>F26*100/118</f>
        <v>332.33050847457628</v>
      </c>
      <c r="H26" s="55">
        <f t="shared" si="0"/>
        <v>20187.416737288138</v>
      </c>
      <c r="I26" s="38"/>
      <c r="J26" s="39"/>
      <c r="K26" s="39"/>
      <c r="L26" s="39"/>
      <c r="M26" s="39"/>
      <c r="O26" s="39"/>
      <c r="P26" s="39"/>
      <c r="Q26" s="39"/>
      <c r="R26" s="39"/>
      <c r="S26" s="39"/>
      <c r="T26" s="39"/>
      <c r="U26" s="39"/>
      <c r="V26" s="39"/>
      <c r="W26" s="39"/>
      <c r="X26" s="39"/>
      <c r="Y26" s="39"/>
      <c r="Z26" s="39"/>
      <c r="AA26" s="39"/>
      <c r="AB26" s="39"/>
      <c r="AC26" s="39"/>
      <c r="AD26" s="39"/>
      <c r="AE26" s="39"/>
      <c r="AF26" s="39"/>
      <c r="AG26" s="39"/>
      <c r="AH26" s="39"/>
      <c r="AI26" s="39"/>
      <c r="AJ26" s="39"/>
      <c r="AK26" s="39"/>
    </row>
    <row r="27" spans="1:37" s="40" customFormat="1" ht="30" customHeight="1" x14ac:dyDescent="0.2">
      <c r="A27" s="56" t="s">
        <v>82</v>
      </c>
      <c r="B27" s="57" t="s">
        <v>83</v>
      </c>
      <c r="C27" s="58" t="s">
        <v>84</v>
      </c>
      <c r="D27" s="43" t="s">
        <v>33</v>
      </c>
      <c r="E27" s="44">
        <f>'[1]QUANTITY FINAL CIVIL'!I27</f>
        <v>47.699999999999996</v>
      </c>
      <c r="F27" s="44">
        <v>764.95</v>
      </c>
      <c r="G27" s="55">
        <f t="shared" si="1"/>
        <v>648.26271186440681</v>
      </c>
      <c r="H27" s="55">
        <f t="shared" si="0"/>
        <v>30922.131355932201</v>
      </c>
      <c r="I27" s="38"/>
      <c r="J27" s="39"/>
      <c r="K27" s="39"/>
      <c r="L27" s="39"/>
      <c r="M27" s="39"/>
      <c r="O27" s="39"/>
      <c r="P27" s="39"/>
      <c r="Q27" s="39"/>
      <c r="S27" s="39"/>
    </row>
    <row r="28" spans="1:37" s="40" customFormat="1" ht="14.25" x14ac:dyDescent="0.2">
      <c r="A28" s="56" t="s">
        <v>157</v>
      </c>
      <c r="B28" s="57" t="s">
        <v>85</v>
      </c>
      <c r="C28" s="58" t="s">
        <v>158</v>
      </c>
      <c r="D28" s="43" t="s">
        <v>33</v>
      </c>
      <c r="E28" s="44">
        <f>'[1]QUANTITY FINAL CIVIL'!I28</f>
        <v>13.567500000000001</v>
      </c>
      <c r="F28" s="44">
        <v>951.1</v>
      </c>
      <c r="G28" s="55">
        <f t="shared" si="1"/>
        <v>806.01694915254234</v>
      </c>
      <c r="H28" s="55">
        <f t="shared" si="0"/>
        <v>10935.634957627119</v>
      </c>
      <c r="I28" s="38"/>
      <c r="J28" s="39"/>
      <c r="K28" s="39"/>
      <c r="L28" s="39"/>
      <c r="M28" s="39"/>
      <c r="O28" s="39"/>
      <c r="P28" s="39"/>
      <c r="Q28" s="39"/>
      <c r="R28" s="39"/>
      <c r="S28" s="39"/>
      <c r="T28" s="39"/>
      <c r="U28" s="39"/>
      <c r="V28" s="39"/>
      <c r="W28" s="39"/>
      <c r="X28" s="39"/>
      <c r="Y28" s="39"/>
      <c r="Z28" s="39"/>
      <c r="AA28" s="39"/>
      <c r="AB28" s="39"/>
      <c r="AC28" s="39"/>
      <c r="AD28" s="39"/>
      <c r="AE28" s="39"/>
      <c r="AF28" s="39"/>
      <c r="AG28" s="39"/>
      <c r="AH28" s="39"/>
      <c r="AI28" s="39"/>
      <c r="AJ28" s="39"/>
      <c r="AK28" s="39"/>
    </row>
    <row r="29" spans="1:37" s="40" customFormat="1" ht="23.25" customHeight="1" x14ac:dyDescent="0.2">
      <c r="A29" s="56"/>
      <c r="B29" s="57"/>
      <c r="C29" s="42" t="s">
        <v>86</v>
      </c>
      <c r="D29" s="43"/>
      <c r="E29" s="44"/>
      <c r="F29" s="44"/>
      <c r="G29" s="55"/>
      <c r="H29" s="55"/>
      <c r="I29" s="38"/>
      <c r="J29" s="39"/>
      <c r="K29" s="39"/>
      <c r="L29" s="39"/>
      <c r="M29" s="39"/>
      <c r="N29" s="50"/>
      <c r="O29" s="39"/>
      <c r="P29" s="39"/>
      <c r="Q29" s="39"/>
      <c r="R29" s="39"/>
      <c r="S29" s="39"/>
      <c r="T29" s="39"/>
      <c r="U29" s="39"/>
      <c r="V29" s="39"/>
      <c r="W29" s="39"/>
      <c r="X29" s="39"/>
      <c r="Y29" s="39"/>
      <c r="Z29" s="39"/>
      <c r="AA29" s="39"/>
      <c r="AB29" s="39"/>
      <c r="AC29" s="39"/>
      <c r="AD29" s="39"/>
      <c r="AE29" s="39"/>
      <c r="AF29" s="39"/>
      <c r="AG29" s="39"/>
      <c r="AH29" s="39"/>
      <c r="AI29" s="39"/>
      <c r="AJ29" s="39"/>
      <c r="AK29" s="39"/>
    </row>
    <row r="30" spans="1:37" s="40" customFormat="1" ht="44.25" customHeight="1" x14ac:dyDescent="0.2">
      <c r="A30" s="56">
        <v>11</v>
      </c>
      <c r="B30" s="57" t="s">
        <v>65</v>
      </c>
      <c r="C30" s="58" t="s">
        <v>159</v>
      </c>
      <c r="D30" s="43" t="s">
        <v>48</v>
      </c>
      <c r="E30" s="44">
        <f>'[1]QUANTITY FINAL CIVIL'!I30</f>
        <v>20.873203125</v>
      </c>
      <c r="F30" s="44">
        <v>7132.25</v>
      </c>
      <c r="G30" s="55">
        <f>F30*100/118</f>
        <v>6044.2796610169489</v>
      </c>
      <c r="H30" s="55">
        <f t="shared" si="0"/>
        <v>126163.47710871292</v>
      </c>
      <c r="I30" s="38"/>
      <c r="J30" s="39"/>
      <c r="K30" s="39"/>
      <c r="L30" s="39"/>
      <c r="M30" s="39"/>
      <c r="O30" s="39"/>
      <c r="P30" s="39"/>
      <c r="Q30" s="39"/>
      <c r="R30" s="39"/>
      <c r="S30" s="39"/>
      <c r="T30" s="39"/>
      <c r="U30" s="39"/>
      <c r="V30" s="39"/>
      <c r="W30" s="39"/>
      <c r="X30" s="39"/>
      <c r="Y30" s="39"/>
      <c r="Z30" s="39"/>
      <c r="AA30" s="39"/>
      <c r="AB30" s="39"/>
      <c r="AC30" s="39"/>
      <c r="AD30" s="39"/>
      <c r="AE30" s="39"/>
      <c r="AF30" s="39"/>
      <c r="AG30" s="39"/>
      <c r="AH30" s="39"/>
      <c r="AI30" s="39"/>
      <c r="AJ30" s="39"/>
      <c r="AK30" s="39"/>
    </row>
    <row r="31" spans="1:37" s="40" customFormat="1" ht="46.5" customHeight="1" x14ac:dyDescent="0.2">
      <c r="A31" s="56">
        <v>12</v>
      </c>
      <c r="B31" s="57" t="s">
        <v>87</v>
      </c>
      <c r="C31" s="58" t="s">
        <v>160</v>
      </c>
      <c r="D31" s="43" t="s">
        <v>48</v>
      </c>
      <c r="E31" s="44">
        <f>'[1]QUANTITY FINAL CIVIL'!I31</f>
        <v>114.16567499999999</v>
      </c>
      <c r="F31" s="44">
        <v>9105.9500000000007</v>
      </c>
      <c r="G31" s="55">
        <f>F31*100/118</f>
        <v>7716.9067796610179</v>
      </c>
      <c r="H31" s="55">
        <f t="shared" si="0"/>
        <v>881005.87141207629</v>
      </c>
      <c r="I31" s="38"/>
      <c r="J31" s="39"/>
      <c r="K31" s="39"/>
      <c r="L31" s="39"/>
      <c r="M31" s="39"/>
      <c r="O31" s="39"/>
      <c r="P31" s="39"/>
      <c r="Q31" s="39"/>
      <c r="R31" s="39"/>
      <c r="S31" s="39"/>
      <c r="T31" s="39"/>
      <c r="U31" s="39"/>
      <c r="V31" s="39"/>
      <c r="W31" s="39"/>
      <c r="X31" s="39"/>
      <c r="Y31" s="39"/>
      <c r="Z31" s="39"/>
      <c r="AA31" s="39"/>
      <c r="AB31" s="39"/>
      <c r="AC31" s="39"/>
      <c r="AD31" s="39"/>
      <c r="AE31" s="39"/>
      <c r="AF31" s="39"/>
      <c r="AG31" s="39"/>
      <c r="AH31" s="39"/>
      <c r="AI31" s="39"/>
      <c r="AJ31" s="39"/>
      <c r="AK31" s="39"/>
    </row>
    <row r="32" spans="1:37" s="40" customFormat="1" ht="45.75" customHeight="1" x14ac:dyDescent="0.25">
      <c r="A32" s="56">
        <v>13</v>
      </c>
      <c r="B32" s="57" t="s">
        <v>88</v>
      </c>
      <c r="C32" s="58" t="s">
        <v>161</v>
      </c>
      <c r="D32" s="43" t="s">
        <v>33</v>
      </c>
      <c r="E32" s="61">
        <f>'[1]QUANTITY FINAL CIVIL'!I32</f>
        <v>263.28600000000006</v>
      </c>
      <c r="F32" s="44">
        <v>1123.8</v>
      </c>
      <c r="G32" s="55">
        <f>F32*100/118</f>
        <v>952.37288135593224</v>
      </c>
      <c r="H32" s="55">
        <f t="shared" si="0"/>
        <v>250746.44644067803</v>
      </c>
      <c r="I32" s="62"/>
      <c r="J32" s="63"/>
      <c r="K32" s="63"/>
      <c r="L32" s="63"/>
      <c r="M32" s="39"/>
      <c r="O32" s="39"/>
      <c r="P32" s="39"/>
      <c r="Q32" s="39"/>
      <c r="R32" s="39"/>
      <c r="S32" s="39"/>
      <c r="T32" s="39"/>
      <c r="U32" s="39"/>
      <c r="V32" s="39"/>
      <c r="W32" s="39"/>
      <c r="X32" s="39"/>
      <c r="Y32" s="39"/>
      <c r="Z32" s="39"/>
      <c r="AA32" s="39"/>
      <c r="AB32" s="39"/>
      <c r="AC32" s="39"/>
      <c r="AD32" s="39"/>
      <c r="AE32" s="39"/>
      <c r="AF32" s="39"/>
      <c r="AG32" s="39"/>
      <c r="AH32" s="39"/>
      <c r="AI32" s="39"/>
      <c r="AJ32" s="39"/>
      <c r="AK32" s="39"/>
    </row>
    <row r="33" spans="1:37" s="40" customFormat="1" ht="15" x14ac:dyDescent="0.25">
      <c r="A33" s="64"/>
      <c r="B33" s="65"/>
      <c r="C33" s="66" t="s">
        <v>162</v>
      </c>
      <c r="D33" s="37"/>
      <c r="E33" s="44"/>
      <c r="F33" s="67"/>
      <c r="G33" s="55"/>
      <c r="H33" s="55"/>
      <c r="I33" s="38"/>
      <c r="J33" s="39"/>
      <c r="K33" s="39"/>
      <c r="L33" s="39"/>
      <c r="M33" s="39"/>
      <c r="O33" s="39"/>
      <c r="P33" s="39"/>
      <c r="Q33" s="39"/>
      <c r="R33" s="39"/>
      <c r="S33" s="39"/>
      <c r="T33" s="39"/>
      <c r="U33" s="39"/>
      <c r="V33" s="39"/>
      <c r="W33" s="39"/>
      <c r="X33" s="39"/>
      <c r="Y33" s="39"/>
      <c r="Z33" s="39"/>
      <c r="AA33" s="39"/>
      <c r="AB33" s="39"/>
      <c r="AC33" s="39"/>
      <c r="AD33" s="39"/>
      <c r="AE33" s="39"/>
      <c r="AF33" s="39"/>
      <c r="AG33" s="39"/>
      <c r="AH33" s="39"/>
      <c r="AI33" s="39"/>
      <c r="AJ33" s="39"/>
      <c r="AK33" s="39"/>
    </row>
    <row r="34" spans="1:37" s="40" customFormat="1" ht="23.25" customHeight="1" x14ac:dyDescent="0.2">
      <c r="A34" s="45">
        <v>14</v>
      </c>
      <c r="B34" s="46">
        <v>13.16</v>
      </c>
      <c r="C34" s="47" t="s">
        <v>91</v>
      </c>
      <c r="D34" s="48"/>
      <c r="E34" s="49"/>
      <c r="F34" s="49"/>
      <c r="G34" s="55"/>
      <c r="H34" s="55"/>
      <c r="I34" s="38"/>
      <c r="J34" s="39"/>
      <c r="K34" s="39"/>
      <c r="L34" s="39"/>
      <c r="M34" s="39"/>
      <c r="O34" s="39"/>
      <c r="P34" s="39"/>
      <c r="Q34" s="39"/>
      <c r="R34" s="39"/>
      <c r="S34" s="39"/>
      <c r="T34" s="39"/>
      <c r="U34" s="39"/>
      <c r="V34" s="39"/>
      <c r="W34" s="39"/>
      <c r="X34" s="39"/>
      <c r="Y34" s="39"/>
      <c r="Z34" s="39"/>
      <c r="AA34" s="39"/>
      <c r="AB34" s="39"/>
      <c r="AC34" s="39"/>
      <c r="AD34" s="39"/>
      <c r="AE34" s="39"/>
      <c r="AF34" s="39"/>
      <c r="AG34" s="39"/>
      <c r="AH34" s="39"/>
      <c r="AI34" s="39"/>
      <c r="AJ34" s="39"/>
      <c r="AK34" s="39"/>
    </row>
    <row r="35" spans="1:37" s="40" customFormat="1" ht="18" customHeight="1" x14ac:dyDescent="0.2">
      <c r="A35" s="51"/>
      <c r="B35" s="52" t="s">
        <v>92</v>
      </c>
      <c r="C35" s="53" t="s">
        <v>93</v>
      </c>
      <c r="D35" s="54" t="s">
        <v>33</v>
      </c>
      <c r="E35" s="55">
        <f>'[1]QUANTITY FINAL CIVIL'!I35</f>
        <v>540.94087999999999</v>
      </c>
      <c r="F35" s="55">
        <v>300.45</v>
      </c>
      <c r="G35" s="55">
        <f>F35*100/118</f>
        <v>254.61864406779662</v>
      </c>
      <c r="H35" s="55">
        <f t="shared" si="0"/>
        <v>137733.63338644069</v>
      </c>
      <c r="I35" s="38"/>
      <c r="J35" s="39"/>
      <c r="K35" s="39"/>
      <c r="L35" s="39"/>
      <c r="M35" s="39"/>
      <c r="O35" s="39"/>
      <c r="P35" s="39"/>
      <c r="Q35" s="39"/>
      <c r="R35" s="39"/>
      <c r="S35" s="39"/>
      <c r="T35" s="39"/>
      <c r="U35" s="39"/>
      <c r="V35" s="39"/>
      <c r="W35" s="39"/>
      <c r="X35" s="39"/>
      <c r="Y35" s="39"/>
      <c r="Z35" s="39"/>
      <c r="AA35" s="39"/>
      <c r="AB35" s="39"/>
      <c r="AC35" s="39"/>
      <c r="AD35" s="39"/>
      <c r="AE35" s="39"/>
      <c r="AF35" s="39"/>
      <c r="AG35" s="39"/>
      <c r="AH35" s="39"/>
      <c r="AI35" s="39"/>
      <c r="AJ35" s="39"/>
      <c r="AK35" s="39"/>
    </row>
    <row r="36" spans="1:37" s="40" customFormat="1" ht="21.75" customHeight="1" x14ac:dyDescent="0.2">
      <c r="A36" s="45">
        <v>15</v>
      </c>
      <c r="B36" s="46">
        <v>13.4</v>
      </c>
      <c r="C36" s="47" t="s">
        <v>94</v>
      </c>
      <c r="D36" s="48"/>
      <c r="E36" s="49"/>
      <c r="F36" s="49"/>
      <c r="G36" s="55"/>
      <c r="H36" s="55"/>
      <c r="I36" s="38"/>
      <c r="J36" s="39"/>
      <c r="K36" s="39"/>
      <c r="L36" s="39"/>
      <c r="M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1:37" s="40" customFormat="1" ht="25.5" customHeight="1" x14ac:dyDescent="0.2">
      <c r="A37" s="51"/>
      <c r="B37" s="52" t="s">
        <v>95</v>
      </c>
      <c r="C37" s="53" t="s">
        <v>96</v>
      </c>
      <c r="D37" s="54" t="s">
        <v>33</v>
      </c>
      <c r="E37" s="55">
        <f>'[1]QUANTITY FINAL CIVIL'!I37</f>
        <v>793.08687500000008</v>
      </c>
      <c r="F37" s="534">
        <v>343.65</v>
      </c>
      <c r="G37" s="55">
        <f>F37*100/118</f>
        <v>291.22881355932202</v>
      </c>
      <c r="H37" s="55">
        <f t="shared" si="0"/>
        <v>230969.74965572034</v>
      </c>
      <c r="I37" s="38"/>
      <c r="J37" s="68"/>
      <c r="K37" s="68"/>
      <c r="L37" s="39"/>
      <c r="M37" s="39"/>
      <c r="O37" s="39"/>
      <c r="P37" s="39"/>
      <c r="Q37" s="39"/>
      <c r="R37" s="39"/>
      <c r="S37" s="39"/>
      <c r="T37" s="39"/>
      <c r="U37" s="39"/>
      <c r="V37" s="39"/>
      <c r="W37" s="39"/>
      <c r="X37" s="39"/>
      <c r="Y37" s="39"/>
      <c r="Z37" s="39"/>
      <c r="AA37" s="39"/>
      <c r="AB37" s="39"/>
      <c r="AC37" s="39"/>
      <c r="AD37" s="39"/>
      <c r="AE37" s="39"/>
      <c r="AF37" s="39"/>
      <c r="AG37" s="39"/>
      <c r="AH37" s="39"/>
      <c r="AI37" s="39"/>
      <c r="AJ37" s="39"/>
      <c r="AK37" s="39"/>
    </row>
    <row r="38" spans="1:37" s="40" customFormat="1" ht="32.25" customHeight="1" x14ac:dyDescent="0.2">
      <c r="A38" s="45">
        <v>16</v>
      </c>
      <c r="B38" s="46">
        <v>13.5</v>
      </c>
      <c r="C38" s="69" t="s">
        <v>163</v>
      </c>
      <c r="D38" s="48"/>
      <c r="E38" s="49"/>
      <c r="F38" s="49"/>
      <c r="G38" s="55"/>
      <c r="H38" s="55"/>
      <c r="I38" s="38"/>
      <c r="J38" s="39"/>
      <c r="K38" s="39"/>
      <c r="L38" s="39"/>
      <c r="M38" s="39"/>
      <c r="O38" s="39"/>
      <c r="P38" s="39"/>
      <c r="Q38" s="39"/>
      <c r="R38" s="39"/>
      <c r="S38" s="39"/>
      <c r="T38" s="39"/>
      <c r="U38" s="39"/>
      <c r="V38" s="39"/>
      <c r="W38" s="39"/>
      <c r="X38" s="39"/>
      <c r="Y38" s="39"/>
      <c r="Z38" s="39"/>
      <c r="AA38" s="39"/>
      <c r="AB38" s="39"/>
      <c r="AC38" s="39"/>
      <c r="AD38" s="39"/>
      <c r="AE38" s="39"/>
      <c r="AF38" s="39"/>
      <c r="AG38" s="39"/>
      <c r="AH38" s="39"/>
      <c r="AI38" s="39"/>
      <c r="AJ38" s="39"/>
      <c r="AK38" s="39"/>
    </row>
    <row r="39" spans="1:37" s="40" customFormat="1" ht="21" customHeight="1" x14ac:dyDescent="0.2">
      <c r="A39" s="51"/>
      <c r="B39" s="52" t="s">
        <v>164</v>
      </c>
      <c r="C39" s="53" t="s">
        <v>165</v>
      </c>
      <c r="D39" s="54" t="s">
        <v>33</v>
      </c>
      <c r="E39" s="55">
        <f>'[1]QUANTITY FINAL CIVIL'!I39</f>
        <v>281.11559999999997</v>
      </c>
      <c r="F39" s="55">
        <v>395.35</v>
      </c>
      <c r="G39" s="55">
        <f>F39*100/118</f>
        <v>335.04237288135596</v>
      </c>
      <c r="H39" s="55">
        <f t="shared" si="0"/>
        <v>94185.637677966093</v>
      </c>
      <c r="I39" s="38"/>
      <c r="J39" s="39"/>
      <c r="K39" s="39"/>
      <c r="L39" s="39"/>
      <c r="M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1:37" s="40" customFormat="1" ht="28.5" customHeight="1" x14ac:dyDescent="0.2">
      <c r="A40" s="45">
        <v>17</v>
      </c>
      <c r="B40" s="46">
        <v>13.6</v>
      </c>
      <c r="C40" s="47" t="s">
        <v>166</v>
      </c>
      <c r="D40" s="48"/>
      <c r="E40" s="49"/>
      <c r="F40" s="49"/>
      <c r="G40" s="55"/>
      <c r="H40" s="55"/>
      <c r="I40" s="38"/>
      <c r="J40" s="39"/>
      <c r="K40" s="39"/>
      <c r="L40" s="39"/>
      <c r="M40" s="39"/>
      <c r="O40" s="39"/>
      <c r="P40" s="39"/>
      <c r="Q40" s="39"/>
      <c r="R40" s="39"/>
      <c r="S40" s="39"/>
      <c r="T40" s="39"/>
      <c r="U40" s="39"/>
      <c r="V40" s="39"/>
      <c r="W40" s="39"/>
      <c r="X40" s="39"/>
      <c r="Y40" s="39"/>
      <c r="Z40" s="39"/>
      <c r="AA40" s="39"/>
      <c r="AB40" s="39"/>
      <c r="AC40" s="39"/>
      <c r="AD40" s="39"/>
      <c r="AE40" s="39"/>
      <c r="AF40" s="39"/>
      <c r="AG40" s="39"/>
      <c r="AH40" s="39"/>
      <c r="AI40" s="39"/>
      <c r="AJ40" s="39"/>
      <c r="AK40" s="39"/>
    </row>
    <row r="41" spans="1:37" s="40" customFormat="1" ht="14.25" x14ac:dyDescent="0.2">
      <c r="A41" s="51"/>
      <c r="B41" s="70" t="s">
        <v>97</v>
      </c>
      <c r="C41" s="71" t="s">
        <v>167</v>
      </c>
      <c r="D41" s="54"/>
      <c r="E41" s="55">
        <f>'[1]QUANTITY FINAL CIVIL'!I41</f>
        <v>803.38349999999991</v>
      </c>
      <c r="F41" s="55">
        <v>466.05</v>
      </c>
      <c r="G41" s="55">
        <f>F41*100/118</f>
        <v>394.95762711864404</v>
      </c>
      <c r="H41" s="55">
        <f t="shared" si="0"/>
        <v>317302.44082627114</v>
      </c>
      <c r="I41" s="38"/>
      <c r="J41" s="39"/>
      <c r="K41" s="39"/>
      <c r="L41" s="39"/>
      <c r="M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1:37" s="40" customFormat="1" ht="20.25" customHeight="1" x14ac:dyDescent="0.2">
      <c r="A42" s="56"/>
      <c r="B42" s="57"/>
      <c r="C42" s="66" t="s">
        <v>168</v>
      </c>
      <c r="D42" s="43"/>
      <c r="E42" s="44"/>
      <c r="F42" s="44"/>
      <c r="G42" s="55"/>
      <c r="H42" s="55"/>
      <c r="I42" s="38"/>
      <c r="J42" s="39"/>
      <c r="K42" s="39"/>
      <c r="L42" s="39"/>
      <c r="M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1:37" s="40" customFormat="1" ht="76.5" customHeight="1" x14ac:dyDescent="0.2">
      <c r="A43" s="56">
        <v>18</v>
      </c>
      <c r="B43" s="57" t="s">
        <v>674</v>
      </c>
      <c r="C43" s="58" t="s">
        <v>169</v>
      </c>
      <c r="D43" s="43" t="s">
        <v>33</v>
      </c>
      <c r="E43" s="44">
        <f>'[1]QUANTITY FINAL CIVIL'!I43</f>
        <v>41.354399999999998</v>
      </c>
      <c r="F43" s="44">
        <v>1948.25</v>
      </c>
      <c r="G43" s="55">
        <f>F43*100/118</f>
        <v>1651.0593220338983</v>
      </c>
      <c r="H43" s="55">
        <f t="shared" si="0"/>
        <v>68278.567627118638</v>
      </c>
      <c r="I43" s="38"/>
      <c r="J43" s="39"/>
      <c r="K43" s="39"/>
      <c r="L43" s="39"/>
      <c r="M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1:37" s="40" customFormat="1" ht="89.25" customHeight="1" x14ac:dyDescent="0.2">
      <c r="A44" s="45">
        <v>21</v>
      </c>
      <c r="B44" s="46">
        <v>11.41</v>
      </c>
      <c r="C44" s="47" t="s">
        <v>170</v>
      </c>
      <c r="D44" s="48" t="s">
        <v>58</v>
      </c>
      <c r="E44" s="49"/>
      <c r="F44" s="49" t="s">
        <v>58</v>
      </c>
      <c r="G44" s="55"/>
      <c r="H44" s="55"/>
      <c r="I44" s="38"/>
      <c r="J44" s="39"/>
      <c r="K44" s="39"/>
      <c r="L44" s="39"/>
      <c r="M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1:37" s="40" customFormat="1" ht="21" customHeight="1" x14ac:dyDescent="0.2">
      <c r="A45" s="51"/>
      <c r="B45" s="52" t="s">
        <v>171</v>
      </c>
      <c r="C45" s="53" t="s">
        <v>172</v>
      </c>
      <c r="D45" s="54" t="s">
        <v>33</v>
      </c>
      <c r="E45" s="55">
        <f>'[1]QUANTITY FINAL CIVIL'!I45</f>
        <v>422.36658</v>
      </c>
      <c r="F45" s="55">
        <v>1553.45</v>
      </c>
      <c r="G45" s="55">
        <f>F45*100/118</f>
        <v>1316.4830508474577</v>
      </c>
      <c r="H45" s="55">
        <f t="shared" si="0"/>
        <v>556038.44381440675</v>
      </c>
      <c r="I45" s="38"/>
      <c r="J45" s="39"/>
      <c r="K45" s="39"/>
      <c r="L45" s="39"/>
      <c r="M45" s="39"/>
      <c r="O45" s="39"/>
      <c r="P45" s="39"/>
      <c r="Q45" s="39"/>
      <c r="R45" s="39"/>
      <c r="S45" s="39"/>
      <c r="T45" s="39"/>
      <c r="U45" s="39"/>
      <c r="V45" s="39"/>
      <c r="W45" s="39"/>
      <c r="X45" s="39"/>
      <c r="Y45" s="39"/>
      <c r="Z45" s="39"/>
      <c r="AA45" s="39"/>
      <c r="AB45" s="39"/>
      <c r="AC45" s="39"/>
      <c r="AD45" s="39"/>
      <c r="AE45" s="39"/>
      <c r="AF45" s="39"/>
      <c r="AG45" s="39"/>
      <c r="AH45" s="39"/>
      <c r="AI45" s="39"/>
      <c r="AJ45" s="39"/>
      <c r="AK45" s="39"/>
    </row>
    <row r="46" spans="1:37" s="40" customFormat="1" ht="120" customHeight="1" x14ac:dyDescent="0.2">
      <c r="A46" s="45">
        <v>19</v>
      </c>
      <c r="B46" s="46">
        <v>8.1999999999999993</v>
      </c>
      <c r="C46" s="47" t="s">
        <v>173</v>
      </c>
      <c r="D46" s="48"/>
      <c r="E46" s="49"/>
      <c r="F46" s="49"/>
      <c r="G46" s="55"/>
      <c r="H46" s="55"/>
      <c r="I46" s="38"/>
      <c r="J46" s="39"/>
      <c r="K46" s="39"/>
      <c r="L46" s="39"/>
      <c r="M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1:37" s="40" customFormat="1" ht="27.75" customHeight="1" x14ac:dyDescent="0.2">
      <c r="A47" s="72"/>
      <c r="B47" s="73" t="s">
        <v>174</v>
      </c>
      <c r="C47" s="74" t="s">
        <v>175</v>
      </c>
      <c r="D47" s="75"/>
      <c r="E47" s="76"/>
      <c r="F47" s="76"/>
      <c r="G47" s="55"/>
      <c r="H47" s="55"/>
      <c r="I47" s="38"/>
      <c r="J47" s="39"/>
      <c r="K47" s="39"/>
      <c r="L47" s="39"/>
      <c r="M47" s="39"/>
      <c r="O47" s="39"/>
      <c r="P47" s="39"/>
      <c r="Q47" s="39"/>
      <c r="R47" s="39"/>
      <c r="S47" s="39"/>
      <c r="T47" s="39"/>
      <c r="U47" s="39"/>
      <c r="V47" s="39"/>
      <c r="W47" s="39"/>
      <c r="X47" s="39"/>
      <c r="Y47" s="39"/>
      <c r="Z47" s="39"/>
      <c r="AA47" s="39"/>
      <c r="AB47" s="39"/>
      <c r="AC47" s="39"/>
      <c r="AD47" s="39"/>
      <c r="AE47" s="39"/>
      <c r="AF47" s="39"/>
      <c r="AG47" s="39"/>
      <c r="AH47" s="39"/>
      <c r="AI47" s="39"/>
      <c r="AJ47" s="39"/>
      <c r="AK47" s="39"/>
    </row>
    <row r="48" spans="1:37" s="40" customFormat="1" ht="24" customHeight="1" x14ac:dyDescent="0.2">
      <c r="A48" s="51"/>
      <c r="B48" s="52" t="s">
        <v>176</v>
      </c>
      <c r="C48" s="53" t="s">
        <v>177</v>
      </c>
      <c r="D48" s="54" t="s">
        <v>33</v>
      </c>
      <c r="E48" s="55">
        <f>'[1]QUANTITY FINAL CIVIL'!I48</f>
        <v>5.879999999999999</v>
      </c>
      <c r="F48" s="55">
        <v>5136.3</v>
      </c>
      <c r="G48" s="55">
        <f>F48*100/118</f>
        <v>4352.7966101694919</v>
      </c>
      <c r="H48" s="55">
        <f t="shared" si="0"/>
        <v>25594.444067796609</v>
      </c>
      <c r="I48" s="38"/>
      <c r="J48" s="39"/>
      <c r="K48" s="39"/>
      <c r="L48" s="39"/>
      <c r="M48" s="39"/>
      <c r="O48" s="39"/>
      <c r="P48" s="39"/>
      <c r="Q48" s="39"/>
      <c r="R48" s="39"/>
      <c r="S48" s="39"/>
      <c r="T48" s="39"/>
      <c r="U48" s="39"/>
      <c r="V48" s="39"/>
      <c r="W48" s="39"/>
      <c r="X48" s="39"/>
      <c r="Y48" s="39"/>
      <c r="Z48" s="39"/>
      <c r="AA48" s="39"/>
      <c r="AB48" s="39"/>
      <c r="AC48" s="39"/>
      <c r="AD48" s="39"/>
      <c r="AE48" s="39"/>
      <c r="AF48" s="39"/>
      <c r="AG48" s="39"/>
      <c r="AH48" s="39"/>
      <c r="AI48" s="39"/>
      <c r="AJ48" s="39"/>
      <c r="AK48" s="39"/>
    </row>
    <row r="49" spans="1:37" s="40" customFormat="1" ht="92.25" customHeight="1" x14ac:dyDescent="0.2">
      <c r="A49" s="56">
        <v>20</v>
      </c>
      <c r="B49" s="57">
        <v>11.37</v>
      </c>
      <c r="C49" s="58" t="s">
        <v>89</v>
      </c>
      <c r="D49" s="43" t="s">
        <v>33</v>
      </c>
      <c r="E49" s="44">
        <f>'[1]QUANTITY FINAL CIVIL'!I49</f>
        <v>63.238400000000006</v>
      </c>
      <c r="F49" s="44">
        <v>1096.55</v>
      </c>
      <c r="G49" s="55">
        <f>F49*100/118</f>
        <v>929.27966101694915</v>
      </c>
      <c r="H49" s="55">
        <f t="shared" si="0"/>
        <v>58766.158915254244</v>
      </c>
      <c r="I49" s="38"/>
      <c r="J49" s="39"/>
      <c r="K49" s="39"/>
      <c r="L49" s="39"/>
      <c r="M49" s="39"/>
      <c r="O49" s="39"/>
      <c r="P49" s="39"/>
      <c r="Q49" s="39"/>
      <c r="R49" s="39"/>
      <c r="S49" s="39"/>
      <c r="T49" s="39"/>
      <c r="U49" s="39"/>
      <c r="V49" s="39"/>
      <c r="W49" s="39"/>
      <c r="X49" s="39"/>
      <c r="Y49" s="39"/>
      <c r="Z49" s="39"/>
      <c r="AA49" s="39"/>
      <c r="AB49" s="39"/>
      <c r="AC49" s="39"/>
      <c r="AD49" s="39"/>
      <c r="AE49" s="39"/>
      <c r="AF49" s="39"/>
      <c r="AG49" s="39"/>
      <c r="AH49" s="39"/>
      <c r="AI49" s="39"/>
      <c r="AJ49" s="39"/>
      <c r="AK49" s="39"/>
    </row>
    <row r="50" spans="1:37" s="40" customFormat="1" ht="48" customHeight="1" x14ac:dyDescent="0.2">
      <c r="A50" s="45">
        <v>21</v>
      </c>
      <c r="B50" s="46">
        <v>8.9</v>
      </c>
      <c r="C50" s="47" t="s">
        <v>178</v>
      </c>
      <c r="D50" s="48"/>
      <c r="E50" s="49"/>
      <c r="F50" s="49"/>
      <c r="G50" s="55"/>
      <c r="H50" s="55"/>
      <c r="I50" s="38"/>
      <c r="J50" s="39"/>
      <c r="K50" s="39"/>
      <c r="L50" s="39"/>
      <c r="M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37" s="40" customFormat="1" ht="27.75" customHeight="1" x14ac:dyDescent="0.2">
      <c r="A51" s="72"/>
      <c r="B51" s="73" t="s">
        <v>179</v>
      </c>
      <c r="C51" s="74" t="s">
        <v>180</v>
      </c>
      <c r="D51" s="75"/>
      <c r="E51" s="76"/>
      <c r="F51" s="76"/>
      <c r="G51" s="55"/>
      <c r="H51" s="55"/>
      <c r="I51" s="38"/>
      <c r="J51" s="39"/>
      <c r="K51" s="39"/>
      <c r="L51" s="39"/>
      <c r="M51" s="39"/>
      <c r="O51" s="39"/>
      <c r="P51" s="39"/>
      <c r="Q51" s="39"/>
      <c r="R51" s="39"/>
      <c r="S51" s="39"/>
      <c r="T51" s="39"/>
      <c r="U51" s="39"/>
      <c r="V51" s="39"/>
      <c r="W51" s="39"/>
      <c r="X51" s="39"/>
      <c r="Y51" s="39"/>
      <c r="Z51" s="39"/>
      <c r="AA51" s="39"/>
      <c r="AB51" s="39"/>
      <c r="AC51" s="39"/>
      <c r="AD51" s="39"/>
      <c r="AE51" s="39"/>
      <c r="AF51" s="39"/>
      <c r="AG51" s="39"/>
      <c r="AH51" s="39"/>
      <c r="AI51" s="39"/>
      <c r="AJ51" s="39"/>
      <c r="AK51" s="39"/>
    </row>
    <row r="52" spans="1:37" s="40" customFormat="1" ht="22.5" customHeight="1" x14ac:dyDescent="0.2">
      <c r="A52" s="51"/>
      <c r="B52" s="52" t="s">
        <v>181</v>
      </c>
      <c r="C52" s="53" t="s">
        <v>175</v>
      </c>
      <c r="D52" s="54" t="s">
        <v>33</v>
      </c>
      <c r="E52" s="55">
        <f>'[1]QUANTITY FINAL CIVIL'!I52</f>
        <v>7.2799999999999994</v>
      </c>
      <c r="F52" s="55">
        <v>3617.55</v>
      </c>
      <c r="G52" s="55">
        <f t="shared" ref="G52:G57" si="2">F52*100/118</f>
        <v>3065.7203389830506</v>
      </c>
      <c r="H52" s="55">
        <f t="shared" si="0"/>
        <v>22318.444067796605</v>
      </c>
      <c r="I52" s="38"/>
      <c r="J52" s="39"/>
      <c r="K52" s="39"/>
      <c r="L52" s="39"/>
      <c r="M52" s="39"/>
      <c r="O52" s="39"/>
      <c r="P52" s="39"/>
      <c r="Q52" s="39"/>
      <c r="R52" s="39"/>
      <c r="S52" s="39"/>
      <c r="T52" s="39"/>
      <c r="U52" s="39"/>
      <c r="V52" s="39"/>
      <c r="W52" s="39"/>
      <c r="X52" s="39"/>
      <c r="Y52" s="39"/>
      <c r="Z52" s="39"/>
      <c r="AA52" s="39"/>
      <c r="AB52" s="39"/>
      <c r="AC52" s="39"/>
      <c r="AD52" s="39"/>
      <c r="AE52" s="39"/>
      <c r="AF52" s="39"/>
      <c r="AG52" s="39"/>
      <c r="AH52" s="39"/>
      <c r="AI52" s="39"/>
      <c r="AJ52" s="39"/>
      <c r="AK52" s="39"/>
    </row>
    <row r="53" spans="1:37" s="40" customFormat="1" ht="63" customHeight="1" x14ac:dyDescent="0.2">
      <c r="A53" s="56">
        <v>22</v>
      </c>
      <c r="B53" s="57">
        <v>11.27</v>
      </c>
      <c r="C53" s="58" t="s">
        <v>182</v>
      </c>
      <c r="D53" s="43" t="s">
        <v>33</v>
      </c>
      <c r="E53" s="44">
        <f>'[1]QUANTITY FINAL CIVIL'!I53</f>
        <v>16.611000000000001</v>
      </c>
      <c r="F53" s="44">
        <v>2354.6999999999998</v>
      </c>
      <c r="G53" s="55">
        <f t="shared" si="2"/>
        <v>1995.5084745762708</v>
      </c>
      <c r="H53" s="55">
        <f t="shared" si="0"/>
        <v>33147.39127118644</v>
      </c>
      <c r="I53" s="38"/>
      <c r="J53" s="39"/>
      <c r="K53" s="39"/>
      <c r="L53" s="39"/>
      <c r="M53" s="39"/>
      <c r="O53" s="39"/>
      <c r="P53" s="39"/>
      <c r="Q53" s="39"/>
      <c r="R53" s="39"/>
      <c r="S53" s="39"/>
      <c r="T53" s="39"/>
      <c r="U53" s="39"/>
      <c r="V53" s="39"/>
      <c r="W53" s="39"/>
      <c r="X53" s="39"/>
      <c r="Y53" s="39"/>
      <c r="Z53" s="39"/>
      <c r="AA53" s="39"/>
      <c r="AB53" s="39"/>
      <c r="AC53" s="39"/>
      <c r="AD53" s="39"/>
      <c r="AE53" s="39"/>
      <c r="AF53" s="39"/>
      <c r="AG53" s="39"/>
      <c r="AH53" s="39"/>
      <c r="AI53" s="39"/>
      <c r="AJ53" s="39"/>
      <c r="AK53" s="39"/>
    </row>
    <row r="54" spans="1:37" s="40" customFormat="1" ht="104.25" customHeight="1" x14ac:dyDescent="0.2">
      <c r="A54" s="45">
        <v>23</v>
      </c>
      <c r="B54" s="46">
        <v>11.46</v>
      </c>
      <c r="C54" s="47" t="s">
        <v>183</v>
      </c>
      <c r="D54" s="48" t="s">
        <v>58</v>
      </c>
      <c r="E54" s="49"/>
      <c r="F54" s="49" t="s">
        <v>58</v>
      </c>
      <c r="G54" s="55" t="e">
        <f t="shared" si="2"/>
        <v>#VALUE!</v>
      </c>
      <c r="H54" s="55"/>
      <c r="I54" s="38"/>
      <c r="J54" s="39"/>
      <c r="K54" s="39"/>
      <c r="L54" s="39"/>
      <c r="M54" s="39"/>
      <c r="O54" s="39"/>
      <c r="P54" s="39"/>
      <c r="Q54" s="39"/>
      <c r="R54" s="39"/>
      <c r="S54" s="39"/>
      <c r="T54" s="39"/>
      <c r="U54" s="39"/>
      <c r="V54" s="39"/>
      <c r="W54" s="39"/>
      <c r="X54" s="39"/>
      <c r="Y54" s="39"/>
      <c r="Z54" s="39"/>
      <c r="AA54" s="39"/>
      <c r="AB54" s="39"/>
      <c r="AC54" s="39"/>
      <c r="AD54" s="39"/>
      <c r="AE54" s="39"/>
      <c r="AF54" s="39"/>
      <c r="AG54" s="39"/>
      <c r="AH54" s="39"/>
      <c r="AI54" s="39"/>
      <c r="AJ54" s="39"/>
      <c r="AK54" s="39"/>
    </row>
    <row r="55" spans="1:37" s="40" customFormat="1" ht="23.25" customHeight="1" x14ac:dyDescent="0.2">
      <c r="A55" s="51"/>
      <c r="B55" s="52" t="s">
        <v>184</v>
      </c>
      <c r="C55" s="53" t="s">
        <v>185</v>
      </c>
      <c r="D55" s="54" t="s">
        <v>33</v>
      </c>
      <c r="E55" s="55">
        <f>'[1]QUANTITY FINAL CIVIL'!I55</f>
        <v>27.928999999999998</v>
      </c>
      <c r="F55" s="55">
        <v>1623.05</v>
      </c>
      <c r="G55" s="55">
        <f t="shared" si="2"/>
        <v>1375.4661016949153</v>
      </c>
      <c r="H55" s="55">
        <f t="shared" si="0"/>
        <v>38415.392754237291</v>
      </c>
      <c r="I55" s="38"/>
      <c r="J55" s="39"/>
      <c r="K55" s="39"/>
      <c r="L55" s="39"/>
      <c r="M55" s="39"/>
      <c r="O55" s="39"/>
      <c r="P55" s="39"/>
      <c r="Q55" s="39"/>
      <c r="R55" s="39"/>
      <c r="S55" s="39"/>
      <c r="T55" s="39"/>
      <c r="U55" s="39"/>
      <c r="V55" s="39"/>
      <c r="W55" s="39"/>
      <c r="X55" s="39"/>
      <c r="Y55" s="39"/>
      <c r="Z55" s="39"/>
      <c r="AA55" s="39"/>
      <c r="AB55" s="39"/>
      <c r="AC55" s="39"/>
      <c r="AD55" s="39"/>
      <c r="AE55" s="39"/>
      <c r="AF55" s="39"/>
      <c r="AG55" s="39"/>
      <c r="AH55" s="39"/>
      <c r="AI55" s="39"/>
      <c r="AJ55" s="39"/>
      <c r="AK55" s="39"/>
    </row>
    <row r="56" spans="1:37" s="40" customFormat="1" ht="114.75" customHeight="1" x14ac:dyDescent="0.2">
      <c r="A56" s="56">
        <v>24</v>
      </c>
      <c r="B56" s="57">
        <v>8.31</v>
      </c>
      <c r="C56" s="58" t="s">
        <v>90</v>
      </c>
      <c r="D56" s="43" t="s">
        <v>33</v>
      </c>
      <c r="E56" s="44">
        <f>'[1]QUANTITY FINAL CIVIL'!I56</f>
        <v>156.51750000000001</v>
      </c>
      <c r="F56" s="44">
        <v>1267.95</v>
      </c>
      <c r="G56" s="55">
        <f t="shared" si="2"/>
        <v>1074.5338983050847</v>
      </c>
      <c r="H56" s="55">
        <f t="shared" si="0"/>
        <v>168183.35942796609</v>
      </c>
      <c r="I56" s="38"/>
      <c r="J56" s="39"/>
      <c r="K56" s="39"/>
      <c r="L56" s="77"/>
      <c r="M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37" s="40" customFormat="1" ht="105" customHeight="1" x14ac:dyDescent="0.2">
      <c r="A57" s="56">
        <v>25</v>
      </c>
      <c r="B57" s="78">
        <v>11.38</v>
      </c>
      <c r="C57" s="58" t="s">
        <v>186</v>
      </c>
      <c r="D57" s="43" t="s">
        <v>33</v>
      </c>
      <c r="E57" s="44">
        <f>'[1]QUANTITY FINAL CIVIL'!I57</f>
        <v>119.9255</v>
      </c>
      <c r="F57" s="79">
        <v>1315.3</v>
      </c>
      <c r="G57" s="55">
        <f t="shared" si="2"/>
        <v>1114.6610169491526</v>
      </c>
      <c r="H57" s="55">
        <f t="shared" si="0"/>
        <v>133676.27978813558</v>
      </c>
      <c r="I57" s="38"/>
      <c r="J57" s="39"/>
      <c r="K57" s="39"/>
      <c r="L57" s="39"/>
      <c r="M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1:37" s="40" customFormat="1" ht="21.75" customHeight="1" x14ac:dyDescent="0.2">
      <c r="A58" s="56"/>
      <c r="B58" s="57"/>
      <c r="C58" s="42" t="s">
        <v>98</v>
      </c>
      <c r="D58" s="43"/>
      <c r="E58" s="44"/>
      <c r="F58" s="44"/>
      <c r="G58" s="55"/>
      <c r="H58" s="55"/>
      <c r="I58" s="38"/>
      <c r="J58" s="39"/>
      <c r="K58" s="39"/>
      <c r="L58" s="39"/>
      <c r="M58" s="39"/>
      <c r="O58" s="39"/>
      <c r="P58" s="39"/>
      <c r="Q58" s="39"/>
      <c r="R58" s="39"/>
      <c r="S58" s="39"/>
      <c r="T58" s="39"/>
      <c r="U58" s="39"/>
      <c r="V58" s="39"/>
      <c r="W58" s="39"/>
      <c r="X58" s="39"/>
      <c r="Y58" s="39"/>
      <c r="Z58" s="39"/>
      <c r="AA58" s="39"/>
      <c r="AB58" s="39"/>
      <c r="AC58" s="39"/>
      <c r="AD58" s="39"/>
      <c r="AE58" s="39"/>
      <c r="AF58" s="39"/>
      <c r="AG58" s="39"/>
      <c r="AH58" s="39"/>
      <c r="AI58" s="39"/>
      <c r="AJ58" s="39"/>
      <c r="AK58" s="39"/>
    </row>
    <row r="59" spans="1:37" s="40" customFormat="1" ht="61.5" customHeight="1" x14ac:dyDescent="0.2">
      <c r="A59" s="45">
        <v>26</v>
      </c>
      <c r="B59" s="46">
        <v>9.1</v>
      </c>
      <c r="C59" s="47" t="s">
        <v>187</v>
      </c>
      <c r="D59" s="48"/>
      <c r="E59" s="49"/>
      <c r="F59" s="49"/>
      <c r="G59" s="55"/>
      <c r="H59" s="55"/>
      <c r="I59" s="38"/>
      <c r="J59" s="39"/>
      <c r="K59" s="39"/>
      <c r="L59" s="39"/>
      <c r="M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1:37" s="40" customFormat="1" ht="22.5" customHeight="1" x14ac:dyDescent="0.2">
      <c r="A60" s="51"/>
      <c r="B60" s="52" t="s">
        <v>188</v>
      </c>
      <c r="C60" s="53" t="s">
        <v>189</v>
      </c>
      <c r="D60" s="54" t="s">
        <v>48</v>
      </c>
      <c r="E60" s="55">
        <f>'[1]QUANTITY FINAL CIVIL'!I60</f>
        <v>0.84937499999999999</v>
      </c>
      <c r="F60" s="55">
        <v>116520.3</v>
      </c>
      <c r="G60" s="55">
        <f>F60*100/118</f>
        <v>98746.016949152545</v>
      </c>
      <c r="H60" s="55">
        <f t="shared" si="0"/>
        <v>83872.398146186446</v>
      </c>
      <c r="I60" s="38"/>
      <c r="J60" s="39"/>
      <c r="K60" s="39"/>
      <c r="L60" s="39"/>
      <c r="M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1:37" s="40" customFormat="1" ht="134.25" customHeight="1" x14ac:dyDescent="0.2">
      <c r="A61" s="45">
        <v>27</v>
      </c>
      <c r="B61" s="80">
        <v>9.1310000000000002</v>
      </c>
      <c r="C61" s="81" t="s">
        <v>190</v>
      </c>
      <c r="D61" s="48"/>
      <c r="E61" s="49"/>
      <c r="F61" s="49"/>
      <c r="G61" s="55"/>
      <c r="H61" s="55"/>
      <c r="I61" s="38"/>
      <c r="J61" s="39"/>
      <c r="K61" s="39"/>
      <c r="L61" s="39"/>
      <c r="M61" s="39"/>
      <c r="O61" s="39"/>
      <c r="P61" s="39"/>
      <c r="Q61" s="39"/>
      <c r="R61" s="39"/>
      <c r="S61" s="39"/>
      <c r="T61" s="39"/>
      <c r="U61" s="39"/>
      <c r="V61" s="39"/>
      <c r="W61" s="39"/>
      <c r="X61" s="39"/>
      <c r="Y61" s="39"/>
      <c r="Z61" s="39"/>
      <c r="AA61" s="39"/>
      <c r="AB61" s="39"/>
      <c r="AC61" s="39"/>
      <c r="AD61" s="39"/>
      <c r="AE61" s="39"/>
      <c r="AF61" s="39"/>
      <c r="AG61" s="39"/>
      <c r="AH61" s="39"/>
      <c r="AI61" s="39"/>
      <c r="AJ61" s="39"/>
      <c r="AK61" s="39"/>
    </row>
    <row r="62" spans="1:37" s="40" customFormat="1" ht="19.5" customHeight="1" x14ac:dyDescent="0.2">
      <c r="A62" s="51" t="s">
        <v>58</v>
      </c>
      <c r="B62" s="70" t="s">
        <v>191</v>
      </c>
      <c r="C62" s="82" t="s">
        <v>192</v>
      </c>
      <c r="D62" s="54" t="s">
        <v>33</v>
      </c>
      <c r="E62" s="55">
        <f>'[1]QUANTITY FINAL CIVIL'!I62</f>
        <v>31.500000000000004</v>
      </c>
      <c r="F62" s="55">
        <v>1801.6</v>
      </c>
      <c r="G62" s="55">
        <f>F62*100/118</f>
        <v>1526.7796610169491</v>
      </c>
      <c r="H62" s="55">
        <f t="shared" si="0"/>
        <v>48093.559322033907</v>
      </c>
      <c r="I62" s="38"/>
      <c r="J62" s="39"/>
      <c r="K62" s="39"/>
      <c r="L62" s="39"/>
      <c r="M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1:37" s="40" customFormat="1" ht="42" customHeight="1" x14ac:dyDescent="0.2">
      <c r="A63" s="56">
        <v>28</v>
      </c>
      <c r="B63" s="78">
        <v>9.1319999999999997</v>
      </c>
      <c r="C63" s="83" t="s">
        <v>193</v>
      </c>
      <c r="D63" s="43" t="s">
        <v>194</v>
      </c>
      <c r="E63" s="44">
        <f>'[1]QUANTITY FINAL CIVIL'!I63</f>
        <v>45.3</v>
      </c>
      <c r="F63" s="44">
        <v>596.15</v>
      </c>
      <c r="G63" s="55">
        <f>F63*100/118</f>
        <v>505.21186440677968</v>
      </c>
      <c r="H63" s="55">
        <f t="shared" si="0"/>
        <v>22886.097457627118</v>
      </c>
      <c r="I63" s="38"/>
      <c r="J63" s="39"/>
      <c r="K63" s="39"/>
      <c r="L63" s="39"/>
      <c r="M63" s="39"/>
      <c r="O63" s="39"/>
      <c r="P63" s="39"/>
      <c r="Q63" s="39"/>
      <c r="R63" s="39"/>
      <c r="S63" s="39"/>
      <c r="T63" s="39"/>
      <c r="U63" s="39"/>
      <c r="V63" s="39"/>
      <c r="W63" s="39"/>
      <c r="X63" s="39"/>
      <c r="Y63" s="39"/>
      <c r="Z63" s="39"/>
      <c r="AA63" s="39"/>
      <c r="AB63" s="39"/>
      <c r="AC63" s="39"/>
      <c r="AD63" s="39"/>
      <c r="AE63" s="39"/>
      <c r="AF63" s="39"/>
      <c r="AG63" s="39"/>
      <c r="AH63" s="39"/>
      <c r="AI63" s="39"/>
      <c r="AJ63" s="39"/>
      <c r="AK63" s="39"/>
    </row>
    <row r="64" spans="1:37" s="40" customFormat="1" ht="175.5" customHeight="1" x14ac:dyDescent="0.2">
      <c r="A64" s="45">
        <v>29</v>
      </c>
      <c r="B64" s="80" t="s">
        <v>195</v>
      </c>
      <c r="C64" s="81" t="s">
        <v>196</v>
      </c>
      <c r="D64" s="48"/>
      <c r="E64" s="49"/>
      <c r="F64" s="49"/>
      <c r="G64" s="55"/>
      <c r="H64" s="55"/>
      <c r="I64" s="38"/>
      <c r="J64" s="39"/>
      <c r="K64" s="39"/>
      <c r="L64" s="39"/>
      <c r="M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1:37" s="546" customFormat="1" ht="90.75" customHeight="1" x14ac:dyDescent="0.2">
      <c r="A65" s="538" t="s">
        <v>71</v>
      </c>
      <c r="B65" s="539" t="s">
        <v>197</v>
      </c>
      <c r="C65" s="540" t="s">
        <v>198</v>
      </c>
      <c r="D65" s="541" t="s">
        <v>33</v>
      </c>
      <c r="E65" s="542">
        <f>'[1]QUANTITY FINAL CIVIL'!I66</f>
        <v>12.150000000000002</v>
      </c>
      <c r="F65" s="542">
        <v>10451.950000000001</v>
      </c>
      <c r="G65" s="543">
        <f>F65*100/112</f>
        <v>9332.0982142857156</v>
      </c>
      <c r="H65" s="543">
        <f t="shared" si="0"/>
        <v>113384.99330357146</v>
      </c>
      <c r="I65" s="544" t="s">
        <v>243</v>
      </c>
      <c r="J65" s="545"/>
      <c r="K65" s="545"/>
      <c r="L65" s="545"/>
      <c r="M65" s="545"/>
      <c r="O65" s="545"/>
      <c r="P65" s="545"/>
      <c r="Q65" s="545"/>
      <c r="R65" s="545"/>
      <c r="S65" s="545"/>
      <c r="T65" s="545"/>
      <c r="U65" s="545"/>
      <c r="V65" s="545"/>
      <c r="W65" s="545"/>
      <c r="X65" s="545"/>
      <c r="Y65" s="545"/>
      <c r="Z65" s="545"/>
      <c r="AA65" s="545"/>
      <c r="AB65" s="545"/>
      <c r="AC65" s="545"/>
      <c r="AD65" s="545"/>
      <c r="AE65" s="545"/>
      <c r="AF65" s="545"/>
      <c r="AG65" s="545"/>
      <c r="AH65" s="545"/>
      <c r="AI65" s="545"/>
      <c r="AJ65" s="545"/>
      <c r="AK65" s="545"/>
    </row>
    <row r="66" spans="1:37" s="546" customFormat="1" ht="60.75" customHeight="1" x14ac:dyDescent="0.2">
      <c r="A66" s="547" t="s">
        <v>74</v>
      </c>
      <c r="B66" s="539" t="s">
        <v>199</v>
      </c>
      <c r="C66" s="548" t="s">
        <v>200</v>
      </c>
      <c r="D66" s="541" t="s">
        <v>33</v>
      </c>
      <c r="E66" s="542">
        <f>'[1]QUANTITY FINAL CIVIL'!I67</f>
        <v>18.711000000000002</v>
      </c>
      <c r="F66" s="542">
        <v>10284.700000000001</v>
      </c>
      <c r="G66" s="543">
        <f>F66*100/112</f>
        <v>9182.7678571428587</v>
      </c>
      <c r="H66" s="543">
        <f t="shared" si="0"/>
        <v>171818.76937500006</v>
      </c>
      <c r="I66" s="544" t="s">
        <v>675</v>
      </c>
      <c r="J66" s="545"/>
      <c r="K66" s="545"/>
      <c r="L66" s="545"/>
      <c r="M66" s="545"/>
      <c r="O66" s="545"/>
      <c r="P66" s="545"/>
      <c r="Q66" s="545"/>
      <c r="R66" s="545"/>
      <c r="S66" s="545"/>
      <c r="T66" s="545"/>
      <c r="U66" s="545"/>
      <c r="V66" s="545"/>
      <c r="W66" s="545"/>
      <c r="X66" s="545"/>
      <c r="Y66" s="545"/>
      <c r="Z66" s="545"/>
      <c r="AA66" s="545"/>
      <c r="AB66" s="545"/>
      <c r="AC66" s="545"/>
      <c r="AD66" s="545"/>
      <c r="AE66" s="545"/>
      <c r="AF66" s="545"/>
      <c r="AG66" s="545"/>
      <c r="AH66" s="545"/>
      <c r="AI66" s="545"/>
      <c r="AJ66" s="545"/>
      <c r="AK66" s="545"/>
    </row>
    <row r="67" spans="1:37" s="40" customFormat="1" ht="173.25" customHeight="1" x14ac:dyDescent="0.2">
      <c r="A67" s="45">
        <v>30</v>
      </c>
      <c r="B67" s="80" t="s">
        <v>201</v>
      </c>
      <c r="C67" s="85" t="s">
        <v>202</v>
      </c>
      <c r="D67" s="48"/>
      <c r="E67" s="49"/>
      <c r="F67" s="49"/>
      <c r="G67" s="55"/>
      <c r="H67" s="55"/>
      <c r="I67" s="38"/>
      <c r="J67" s="39"/>
      <c r="K67" s="39"/>
      <c r="L67" s="39"/>
      <c r="M67" s="39"/>
      <c r="O67" s="39"/>
      <c r="P67" s="39"/>
      <c r="Q67" s="39"/>
      <c r="R67" s="39"/>
      <c r="S67" s="39"/>
      <c r="T67" s="39"/>
      <c r="U67" s="39"/>
      <c r="V67" s="39"/>
      <c r="W67" s="39"/>
      <c r="X67" s="39"/>
      <c r="Y67" s="39"/>
      <c r="Z67" s="39"/>
      <c r="AA67" s="39"/>
      <c r="AB67" s="39"/>
      <c r="AC67" s="39"/>
      <c r="AD67" s="39"/>
      <c r="AE67" s="39"/>
      <c r="AF67" s="39"/>
      <c r="AG67" s="39"/>
      <c r="AH67" s="39"/>
      <c r="AI67" s="39"/>
      <c r="AJ67" s="39"/>
      <c r="AK67" s="39"/>
    </row>
    <row r="68" spans="1:37" s="40" customFormat="1" ht="132" customHeight="1" x14ac:dyDescent="0.2">
      <c r="A68" s="72"/>
      <c r="B68" s="86" t="s">
        <v>201</v>
      </c>
      <c r="C68" s="87" t="s">
        <v>203</v>
      </c>
      <c r="D68" s="75"/>
      <c r="E68" s="76"/>
      <c r="F68" s="76"/>
      <c r="G68" s="55">
        <f>F68*100/112</f>
        <v>0</v>
      </c>
      <c r="H68" s="55">
        <f t="shared" si="0"/>
        <v>0</v>
      </c>
      <c r="I68" s="38"/>
      <c r="J68" s="39"/>
      <c r="K68" s="39"/>
      <c r="L68" s="39"/>
      <c r="M68" s="39"/>
      <c r="O68" s="39"/>
      <c r="P68" s="39"/>
      <c r="Q68" s="39"/>
      <c r="R68" s="39"/>
      <c r="S68" s="39"/>
      <c r="T68" s="39"/>
      <c r="U68" s="39"/>
      <c r="V68" s="39"/>
      <c r="W68" s="39"/>
      <c r="X68" s="39"/>
      <c r="Y68" s="39"/>
      <c r="Z68" s="39"/>
      <c r="AA68" s="39"/>
      <c r="AB68" s="39"/>
      <c r="AC68" s="39"/>
      <c r="AD68" s="39"/>
      <c r="AE68" s="39"/>
      <c r="AF68" s="39"/>
      <c r="AG68" s="39"/>
      <c r="AH68" s="39"/>
      <c r="AI68" s="39"/>
      <c r="AJ68" s="39"/>
      <c r="AK68" s="39"/>
    </row>
    <row r="69" spans="1:37" s="546" customFormat="1" ht="60.75" customHeight="1" x14ac:dyDescent="0.2">
      <c r="A69" s="547"/>
      <c r="B69" s="549" t="s">
        <v>204</v>
      </c>
      <c r="C69" s="550" t="s">
        <v>205</v>
      </c>
      <c r="D69" s="551" t="s">
        <v>33</v>
      </c>
      <c r="E69" s="543">
        <f>'[1]QUANTITY FINAL CIVIL'!I70</f>
        <v>5.04</v>
      </c>
      <c r="F69" s="543">
        <v>7249.9</v>
      </c>
      <c r="G69" s="543">
        <f>F69*100/112</f>
        <v>6473.125</v>
      </c>
      <c r="H69" s="543">
        <f t="shared" si="0"/>
        <v>32624.55</v>
      </c>
      <c r="I69" s="544" t="s">
        <v>243</v>
      </c>
      <c r="J69" s="545"/>
      <c r="K69" s="545"/>
      <c r="L69" s="545"/>
      <c r="M69" s="545"/>
      <c r="O69" s="545"/>
      <c r="P69" s="545"/>
      <c r="Q69" s="545"/>
      <c r="R69" s="545"/>
      <c r="S69" s="545"/>
      <c r="T69" s="545"/>
      <c r="U69" s="545"/>
      <c r="V69" s="545"/>
      <c r="W69" s="545"/>
      <c r="X69" s="545"/>
      <c r="Y69" s="545"/>
      <c r="Z69" s="545"/>
      <c r="AA69" s="545"/>
      <c r="AB69" s="545"/>
      <c r="AC69" s="545"/>
      <c r="AD69" s="545"/>
      <c r="AE69" s="545"/>
      <c r="AF69" s="545"/>
      <c r="AG69" s="545"/>
      <c r="AH69" s="545"/>
      <c r="AI69" s="545"/>
      <c r="AJ69" s="545"/>
      <c r="AK69" s="545"/>
    </row>
    <row r="70" spans="1:37" s="546" customFormat="1" ht="89.25" customHeight="1" x14ac:dyDescent="0.2">
      <c r="A70" s="552">
        <v>31</v>
      </c>
      <c r="B70" s="539" t="s">
        <v>206</v>
      </c>
      <c r="C70" s="540" t="s">
        <v>207</v>
      </c>
      <c r="D70" s="541" t="s">
        <v>33</v>
      </c>
      <c r="E70" s="542">
        <f>'[1]QUANTITY FINAL CIVIL'!I71</f>
        <v>35.64</v>
      </c>
      <c r="F70" s="542">
        <v>8135.75</v>
      </c>
      <c r="G70" s="543">
        <f>F70*100/112</f>
        <v>7264.0625</v>
      </c>
      <c r="H70" s="543">
        <f t="shared" si="0"/>
        <v>258891.1875</v>
      </c>
      <c r="I70" s="544" t="s">
        <v>243</v>
      </c>
      <c r="J70" s="545"/>
      <c r="K70" s="545"/>
      <c r="L70" s="545"/>
      <c r="M70" s="545"/>
      <c r="O70" s="545"/>
      <c r="P70" s="545"/>
      <c r="Q70" s="545"/>
      <c r="R70" s="545"/>
      <c r="S70" s="545"/>
      <c r="T70" s="545"/>
      <c r="U70" s="545"/>
      <c r="V70" s="545"/>
      <c r="W70" s="545"/>
      <c r="X70" s="545"/>
      <c r="Y70" s="545"/>
      <c r="Z70" s="545"/>
      <c r="AA70" s="545"/>
      <c r="AB70" s="545"/>
      <c r="AC70" s="545"/>
      <c r="AD70" s="545"/>
      <c r="AE70" s="545"/>
      <c r="AF70" s="545"/>
      <c r="AG70" s="545"/>
      <c r="AH70" s="545"/>
      <c r="AI70" s="545"/>
      <c r="AJ70" s="545"/>
      <c r="AK70" s="545"/>
    </row>
    <row r="71" spans="1:37" s="546" customFormat="1" ht="56.25" customHeight="1" x14ac:dyDescent="0.2">
      <c r="A71" s="552">
        <v>32</v>
      </c>
      <c r="B71" s="539" t="s">
        <v>208</v>
      </c>
      <c r="C71" s="540" t="s">
        <v>209</v>
      </c>
      <c r="D71" s="541" t="s">
        <v>33</v>
      </c>
      <c r="E71" s="542">
        <f>'[1]QUANTITY FINAL CIVIL'!I72</f>
        <v>33.075000000000003</v>
      </c>
      <c r="F71" s="542">
        <v>7776.7</v>
      </c>
      <c r="G71" s="543">
        <f>F71*100/112</f>
        <v>6943.4821428571431</v>
      </c>
      <c r="H71" s="543">
        <f t="shared" si="0"/>
        <v>229655.67187500003</v>
      </c>
      <c r="I71" s="544" t="s">
        <v>243</v>
      </c>
      <c r="J71" s="545"/>
      <c r="K71" s="545"/>
      <c r="L71" s="545"/>
      <c r="M71" s="545"/>
      <c r="O71" s="545"/>
      <c r="P71" s="545"/>
      <c r="Q71" s="545"/>
      <c r="R71" s="545"/>
      <c r="S71" s="545"/>
      <c r="T71" s="545"/>
      <c r="U71" s="545"/>
      <c r="V71" s="545"/>
      <c r="W71" s="545"/>
      <c r="X71" s="545"/>
      <c r="Y71" s="545"/>
      <c r="Z71" s="545"/>
      <c r="AA71" s="545"/>
      <c r="AB71" s="545"/>
      <c r="AC71" s="545"/>
      <c r="AD71" s="545"/>
      <c r="AE71" s="545"/>
      <c r="AF71" s="545"/>
      <c r="AG71" s="545"/>
      <c r="AH71" s="545"/>
      <c r="AI71" s="545"/>
      <c r="AJ71" s="545"/>
      <c r="AK71" s="545"/>
    </row>
    <row r="72" spans="1:37" s="40" customFormat="1" ht="46.5" customHeight="1" x14ac:dyDescent="0.2">
      <c r="A72" s="56">
        <v>33</v>
      </c>
      <c r="B72" s="78">
        <v>9.1489999999999991</v>
      </c>
      <c r="C72" s="84" t="s">
        <v>210</v>
      </c>
      <c r="D72" s="43" t="s">
        <v>211</v>
      </c>
      <c r="E72" s="44">
        <f>'[1]QUANTITY FINAL CIVIL'!I73</f>
        <v>56</v>
      </c>
      <c r="F72" s="44">
        <v>231.05</v>
      </c>
      <c r="G72" s="55">
        <f>F72*100/118</f>
        <v>195.80508474576271</v>
      </c>
      <c r="H72" s="55">
        <f t="shared" ref="H72:H104" si="3">G72*E72</f>
        <v>10965.084745762711</v>
      </c>
      <c r="I72" s="38"/>
      <c r="J72" s="39"/>
      <c r="K72" s="39"/>
      <c r="L72" s="39"/>
      <c r="M72" s="39"/>
      <c r="O72" s="39"/>
      <c r="P72" s="39"/>
      <c r="Q72" s="39"/>
      <c r="R72" s="39"/>
      <c r="S72" s="39"/>
      <c r="T72" s="39"/>
      <c r="U72" s="39"/>
      <c r="V72" s="39"/>
      <c r="W72" s="39"/>
      <c r="X72" s="39"/>
      <c r="Y72" s="39"/>
      <c r="Z72" s="39"/>
      <c r="AA72" s="39"/>
      <c r="AB72" s="39"/>
      <c r="AC72" s="39"/>
      <c r="AD72" s="39"/>
      <c r="AE72" s="39"/>
      <c r="AF72" s="39"/>
      <c r="AG72" s="39"/>
      <c r="AH72" s="39"/>
      <c r="AI72" s="39"/>
      <c r="AJ72" s="39"/>
      <c r="AK72" s="39"/>
    </row>
    <row r="73" spans="1:37" s="40" customFormat="1" ht="53.25" customHeight="1" x14ac:dyDescent="0.2">
      <c r="A73" s="56">
        <v>34</v>
      </c>
      <c r="B73" s="57" t="s">
        <v>212</v>
      </c>
      <c r="C73" s="58" t="s">
        <v>213</v>
      </c>
      <c r="D73" s="43" t="s">
        <v>214</v>
      </c>
      <c r="E73" s="44">
        <f>'[1]QUANTITY FINAL CIVIL'!I74</f>
        <v>106.101</v>
      </c>
      <c r="F73" s="44">
        <v>2600.4499999999998</v>
      </c>
      <c r="G73" s="55">
        <f>F73*100/118</f>
        <v>2203.7711864406779</v>
      </c>
      <c r="H73" s="55">
        <f t="shared" si="3"/>
        <v>233822.32665254237</v>
      </c>
      <c r="I73" s="38"/>
      <c r="J73" s="39"/>
      <c r="K73" s="39"/>
      <c r="L73" s="39"/>
      <c r="M73" s="39"/>
      <c r="O73" s="39"/>
      <c r="P73" s="39"/>
      <c r="Q73" s="39"/>
      <c r="R73" s="39"/>
      <c r="S73" s="39"/>
      <c r="T73" s="39"/>
      <c r="U73" s="39"/>
      <c r="V73" s="39"/>
      <c r="W73" s="39"/>
      <c r="X73" s="39"/>
      <c r="Y73" s="39"/>
      <c r="Z73" s="39"/>
      <c r="AA73" s="39"/>
      <c r="AB73" s="39"/>
      <c r="AC73" s="39"/>
      <c r="AD73" s="39"/>
      <c r="AE73" s="39"/>
      <c r="AF73" s="39"/>
      <c r="AG73" s="39"/>
      <c r="AH73" s="39"/>
      <c r="AI73" s="39"/>
      <c r="AJ73" s="39"/>
      <c r="AK73" s="39"/>
    </row>
    <row r="74" spans="1:37" s="40" customFormat="1" ht="45.75" customHeight="1" x14ac:dyDescent="0.2">
      <c r="A74" s="45">
        <v>35</v>
      </c>
      <c r="B74" s="46">
        <v>9.9600000000000009</v>
      </c>
      <c r="C74" s="47" t="s">
        <v>215</v>
      </c>
      <c r="D74" s="48"/>
      <c r="E74" s="49"/>
      <c r="F74" s="49"/>
      <c r="G74" s="55"/>
      <c r="H74" s="55"/>
      <c r="I74" s="38"/>
      <c r="J74" s="39"/>
      <c r="K74" s="39"/>
      <c r="L74" s="39"/>
      <c r="M74" s="39"/>
      <c r="O74" s="39"/>
      <c r="P74" s="39"/>
      <c r="Q74" s="39"/>
      <c r="R74" s="39"/>
      <c r="S74" s="39"/>
      <c r="T74" s="39"/>
      <c r="U74" s="39"/>
      <c r="V74" s="39"/>
      <c r="W74" s="39"/>
      <c r="X74" s="39"/>
      <c r="Y74" s="39"/>
      <c r="Z74" s="39"/>
      <c r="AA74" s="39"/>
      <c r="AB74" s="39"/>
      <c r="AC74" s="39"/>
      <c r="AD74" s="39"/>
      <c r="AE74" s="39"/>
      <c r="AF74" s="39"/>
      <c r="AG74" s="39"/>
      <c r="AH74" s="39"/>
      <c r="AI74" s="39"/>
      <c r="AJ74" s="39"/>
      <c r="AK74" s="39"/>
    </row>
    <row r="75" spans="1:37" s="40" customFormat="1" ht="22.5" customHeight="1" x14ac:dyDescent="0.2">
      <c r="A75" s="51"/>
      <c r="B75" s="52" t="s">
        <v>216</v>
      </c>
      <c r="C75" s="53" t="s">
        <v>217</v>
      </c>
      <c r="D75" s="54" t="s">
        <v>218</v>
      </c>
      <c r="E75" s="55">
        <f>'[1]QUANTITY FINAL CIVIL'!I76</f>
        <v>36</v>
      </c>
      <c r="F75" s="55">
        <v>260.60000000000002</v>
      </c>
      <c r="G75" s="55">
        <f>F75*100/118</f>
        <v>220.84745762711867</v>
      </c>
      <c r="H75" s="55">
        <f t="shared" si="3"/>
        <v>7950.5084745762724</v>
      </c>
      <c r="I75" s="38"/>
      <c r="J75" s="39"/>
      <c r="K75" s="39"/>
      <c r="L75" s="39"/>
      <c r="M75" s="39"/>
      <c r="O75" s="39"/>
      <c r="P75" s="39"/>
      <c r="Q75" s="39"/>
      <c r="R75" s="39"/>
      <c r="S75" s="39"/>
      <c r="T75" s="39"/>
      <c r="U75" s="39"/>
      <c r="V75" s="39"/>
      <c r="W75" s="39"/>
      <c r="X75" s="39"/>
      <c r="Y75" s="39"/>
      <c r="Z75" s="39"/>
      <c r="AA75" s="39"/>
      <c r="AB75" s="39"/>
      <c r="AC75" s="39"/>
      <c r="AD75" s="39"/>
      <c r="AE75" s="39"/>
      <c r="AF75" s="39"/>
      <c r="AG75" s="39"/>
      <c r="AH75" s="39"/>
      <c r="AI75" s="39"/>
      <c r="AJ75" s="39"/>
      <c r="AK75" s="39"/>
    </row>
    <row r="76" spans="1:37" s="40" customFormat="1" ht="59.25" customHeight="1" x14ac:dyDescent="0.2">
      <c r="A76" s="45">
        <v>36</v>
      </c>
      <c r="B76" s="46">
        <v>9.9700000000000006</v>
      </c>
      <c r="C76" s="47" t="s">
        <v>219</v>
      </c>
      <c r="D76" s="48"/>
      <c r="E76" s="49"/>
      <c r="F76" s="49"/>
      <c r="G76" s="55"/>
      <c r="H76" s="55"/>
      <c r="I76" s="38"/>
      <c r="J76" s="39"/>
      <c r="K76" s="39"/>
      <c r="L76" s="39"/>
      <c r="M76" s="39"/>
      <c r="O76" s="39"/>
      <c r="P76" s="39"/>
      <c r="Q76" s="39"/>
      <c r="R76" s="39"/>
      <c r="S76" s="39"/>
      <c r="T76" s="39"/>
      <c r="U76" s="39"/>
      <c r="V76" s="39"/>
      <c r="W76" s="39"/>
      <c r="X76" s="39"/>
      <c r="Y76" s="39"/>
      <c r="Z76" s="39"/>
      <c r="AA76" s="39"/>
      <c r="AB76" s="39"/>
      <c r="AC76" s="39"/>
      <c r="AD76" s="39"/>
      <c r="AE76" s="39"/>
      <c r="AF76" s="39"/>
      <c r="AG76" s="39"/>
      <c r="AH76" s="39"/>
      <c r="AI76" s="39"/>
      <c r="AJ76" s="39"/>
      <c r="AK76" s="39"/>
    </row>
    <row r="77" spans="1:37" s="40" customFormat="1" ht="21.75" customHeight="1" x14ac:dyDescent="0.2">
      <c r="A77" s="51"/>
      <c r="B77" s="52" t="s">
        <v>100</v>
      </c>
      <c r="C77" s="53" t="s">
        <v>220</v>
      </c>
      <c r="D77" s="54" t="s">
        <v>218</v>
      </c>
      <c r="E77" s="55">
        <f>'[1]QUANTITY FINAL CIVIL'!I78</f>
        <v>2</v>
      </c>
      <c r="F77" s="55">
        <v>115.15</v>
      </c>
      <c r="G77" s="55">
        <f>F77*100/118</f>
        <v>97.584745762711862</v>
      </c>
      <c r="H77" s="55">
        <f t="shared" si="3"/>
        <v>195.16949152542372</v>
      </c>
      <c r="I77" s="38"/>
      <c r="J77" s="39"/>
      <c r="K77" s="39"/>
      <c r="L77" s="39"/>
      <c r="M77" s="39"/>
      <c r="O77" s="39"/>
      <c r="P77" s="39"/>
      <c r="Q77" s="39"/>
      <c r="R77" s="39"/>
      <c r="S77" s="39"/>
      <c r="T77" s="39"/>
      <c r="U77" s="39"/>
      <c r="V77" s="39"/>
      <c r="W77" s="39"/>
      <c r="X77" s="39"/>
      <c r="Y77" s="39"/>
      <c r="Z77" s="39"/>
      <c r="AA77" s="39"/>
      <c r="AB77" s="39"/>
      <c r="AC77" s="39"/>
      <c r="AD77" s="39"/>
      <c r="AE77" s="39"/>
      <c r="AF77" s="39"/>
      <c r="AG77" s="39"/>
      <c r="AH77" s="39"/>
      <c r="AI77" s="39"/>
      <c r="AJ77" s="39"/>
      <c r="AK77" s="39"/>
    </row>
    <row r="78" spans="1:37" s="40" customFormat="1" ht="45.75" customHeight="1" x14ac:dyDescent="0.2">
      <c r="A78" s="45">
        <v>37</v>
      </c>
      <c r="B78" s="88">
        <v>9.1</v>
      </c>
      <c r="C78" s="58" t="s">
        <v>101</v>
      </c>
      <c r="D78" s="43"/>
      <c r="E78" s="44"/>
      <c r="F78" s="44"/>
      <c r="G78" s="55"/>
      <c r="H78" s="55"/>
      <c r="I78" s="38"/>
      <c r="J78" s="39"/>
      <c r="K78" s="39"/>
      <c r="L78" s="39"/>
      <c r="M78" s="39"/>
      <c r="O78" s="39"/>
      <c r="P78" s="39"/>
      <c r="Q78" s="39"/>
      <c r="R78" s="39"/>
      <c r="S78" s="39"/>
      <c r="T78" s="39"/>
      <c r="U78" s="39"/>
      <c r="V78" s="39"/>
      <c r="W78" s="39"/>
      <c r="X78" s="39"/>
      <c r="Y78" s="39"/>
      <c r="Z78" s="39"/>
      <c r="AA78" s="39"/>
      <c r="AB78" s="39"/>
      <c r="AC78" s="39"/>
      <c r="AD78" s="39"/>
      <c r="AE78" s="39"/>
      <c r="AF78" s="39"/>
      <c r="AG78" s="39"/>
      <c r="AH78" s="39"/>
      <c r="AI78" s="39"/>
      <c r="AJ78" s="39"/>
      <c r="AK78" s="39"/>
    </row>
    <row r="79" spans="1:37" s="40" customFormat="1" ht="19.5" customHeight="1" x14ac:dyDescent="0.2">
      <c r="A79" s="72"/>
      <c r="B79" s="57" t="s">
        <v>102</v>
      </c>
      <c r="C79" s="58" t="s">
        <v>103</v>
      </c>
      <c r="D79" s="43" t="s">
        <v>40</v>
      </c>
      <c r="E79" s="44">
        <f>'[1]QUANTITY FINAL CIVIL'!I80</f>
        <v>18</v>
      </c>
      <c r="F79" s="44">
        <v>66.25</v>
      </c>
      <c r="G79" s="55">
        <f>F79*100/118</f>
        <v>56.144067796610166</v>
      </c>
      <c r="H79" s="55">
        <f t="shared" si="3"/>
        <v>1010.593220338983</v>
      </c>
      <c r="I79" s="38"/>
      <c r="J79" s="39"/>
      <c r="K79" s="39"/>
      <c r="L79" s="39"/>
      <c r="M79" s="39"/>
      <c r="O79" s="39"/>
      <c r="P79" s="39"/>
      <c r="Q79" s="39"/>
      <c r="R79" s="39"/>
      <c r="S79" s="39"/>
      <c r="T79" s="39"/>
      <c r="U79" s="39"/>
      <c r="V79" s="39"/>
      <c r="W79" s="39"/>
      <c r="X79" s="39"/>
      <c r="Y79" s="39"/>
      <c r="Z79" s="39"/>
      <c r="AA79" s="39"/>
      <c r="AB79" s="39"/>
      <c r="AC79" s="39"/>
      <c r="AD79" s="39"/>
      <c r="AE79" s="39"/>
      <c r="AF79" s="39"/>
      <c r="AG79" s="39"/>
      <c r="AH79" s="39"/>
      <c r="AI79" s="39"/>
      <c r="AJ79" s="39"/>
      <c r="AK79" s="39"/>
    </row>
    <row r="80" spans="1:37" s="40" customFormat="1" ht="24.75" customHeight="1" x14ac:dyDescent="0.2">
      <c r="A80" s="51"/>
      <c r="B80" s="57" t="s">
        <v>221</v>
      </c>
      <c r="C80" s="58" t="s">
        <v>222</v>
      </c>
      <c r="D80" s="43" t="s">
        <v>40</v>
      </c>
      <c r="E80" s="44">
        <f>'[1]QUANTITY FINAL CIVIL'!I81</f>
        <v>24</v>
      </c>
      <c r="F80" s="44">
        <v>59.55</v>
      </c>
      <c r="G80" s="55">
        <f>F80*100/118</f>
        <v>50.466101694915253</v>
      </c>
      <c r="H80" s="55">
        <f t="shared" si="3"/>
        <v>1211.1864406779659</v>
      </c>
      <c r="I80" s="38"/>
      <c r="J80" s="39"/>
      <c r="K80" s="39"/>
      <c r="L80" s="39"/>
      <c r="M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s="40" customFormat="1" ht="60" customHeight="1" x14ac:dyDescent="0.2">
      <c r="A81" s="45">
        <v>38</v>
      </c>
      <c r="B81" s="46">
        <v>9.1010000000000009</v>
      </c>
      <c r="C81" s="47" t="s">
        <v>104</v>
      </c>
      <c r="D81" s="48"/>
      <c r="E81" s="49"/>
      <c r="F81" s="49"/>
      <c r="G81" s="55"/>
      <c r="H81" s="55"/>
      <c r="I81" s="38"/>
      <c r="J81" s="39"/>
      <c r="K81" s="39"/>
      <c r="L81" s="39"/>
      <c r="M81" s="39"/>
      <c r="O81" s="39"/>
      <c r="P81" s="39"/>
      <c r="Q81" s="39"/>
      <c r="R81" s="39"/>
      <c r="S81" s="39"/>
      <c r="T81" s="39"/>
      <c r="U81" s="39"/>
      <c r="V81" s="39"/>
      <c r="W81" s="39"/>
      <c r="X81" s="39"/>
      <c r="Y81" s="39"/>
      <c r="Z81" s="39"/>
      <c r="AA81" s="39"/>
      <c r="AB81" s="39"/>
      <c r="AC81" s="39"/>
      <c r="AD81" s="39"/>
      <c r="AE81" s="39"/>
      <c r="AF81" s="39"/>
      <c r="AG81" s="39"/>
      <c r="AH81" s="39"/>
      <c r="AI81" s="39"/>
      <c r="AJ81" s="39"/>
      <c r="AK81" s="39"/>
    </row>
    <row r="82" spans="1:37" s="40" customFormat="1" ht="21" customHeight="1" x14ac:dyDescent="0.2">
      <c r="A82" s="51"/>
      <c r="B82" s="52" t="s">
        <v>105</v>
      </c>
      <c r="C82" s="53" t="s">
        <v>106</v>
      </c>
      <c r="D82" s="54" t="s">
        <v>40</v>
      </c>
      <c r="E82" s="55">
        <f>'[1]QUANTITY FINAL CIVIL'!I83</f>
        <v>2</v>
      </c>
      <c r="F82" s="55">
        <v>72.349999999999994</v>
      </c>
      <c r="G82" s="55">
        <f>F82*100/118</f>
        <v>61.313559322033889</v>
      </c>
      <c r="H82" s="55">
        <f t="shared" si="3"/>
        <v>122.62711864406778</v>
      </c>
      <c r="I82" s="38"/>
      <c r="J82" s="39"/>
      <c r="K82" s="39"/>
      <c r="L82" s="39"/>
      <c r="M82" s="39"/>
      <c r="O82" s="39"/>
      <c r="P82" s="39"/>
      <c r="Q82" s="39"/>
      <c r="R82" s="39"/>
      <c r="S82" s="39"/>
      <c r="T82" s="39"/>
      <c r="U82" s="39"/>
      <c r="V82" s="39"/>
      <c r="W82" s="39"/>
      <c r="X82" s="39"/>
      <c r="Y82" s="39"/>
      <c r="Z82" s="39"/>
      <c r="AA82" s="39"/>
      <c r="AB82" s="39"/>
      <c r="AC82" s="39"/>
      <c r="AD82" s="39"/>
      <c r="AE82" s="39"/>
      <c r="AF82" s="39"/>
      <c r="AG82" s="39"/>
      <c r="AH82" s="39"/>
      <c r="AI82" s="39"/>
      <c r="AJ82" s="39"/>
      <c r="AK82" s="39"/>
    </row>
    <row r="83" spans="1:37" s="40" customFormat="1" ht="147" customHeight="1" x14ac:dyDescent="0.2">
      <c r="A83" s="56">
        <v>39</v>
      </c>
      <c r="B83" s="57">
        <v>10.28</v>
      </c>
      <c r="C83" s="84" t="s">
        <v>223</v>
      </c>
      <c r="D83" s="43" t="s">
        <v>224</v>
      </c>
      <c r="E83" s="44">
        <f>'[1]QUANTITY FINAL CIVIL'!I84</f>
        <v>116.67</v>
      </c>
      <c r="F83" s="44">
        <v>772.4</v>
      </c>
      <c r="G83" s="55">
        <f>F83*100/118</f>
        <v>654.57627118644064</v>
      </c>
      <c r="H83" s="55">
        <f t="shared" si="3"/>
        <v>76369.413559322027</v>
      </c>
      <c r="I83" s="38"/>
      <c r="J83" s="39"/>
      <c r="K83" s="39"/>
      <c r="L83" s="39"/>
      <c r="M83" s="39"/>
      <c r="O83" s="39"/>
      <c r="P83" s="39"/>
      <c r="Q83" s="39"/>
      <c r="R83" s="39"/>
      <c r="S83" s="39"/>
      <c r="T83" s="39"/>
      <c r="U83" s="39"/>
      <c r="V83" s="39"/>
      <c r="W83" s="39"/>
      <c r="X83" s="39"/>
      <c r="Y83" s="39"/>
      <c r="Z83" s="39"/>
      <c r="AA83" s="39"/>
      <c r="AB83" s="39"/>
      <c r="AC83" s="39"/>
      <c r="AD83" s="39"/>
      <c r="AE83" s="39"/>
      <c r="AF83" s="39"/>
      <c r="AG83" s="39"/>
      <c r="AH83" s="39"/>
      <c r="AI83" s="39"/>
      <c r="AJ83" s="39"/>
      <c r="AK83" s="39"/>
    </row>
    <row r="84" spans="1:37" s="40" customFormat="1" ht="18.75" customHeight="1" x14ac:dyDescent="0.2">
      <c r="A84" s="56"/>
      <c r="B84" s="57"/>
      <c r="C84" s="66" t="s">
        <v>107</v>
      </c>
      <c r="D84" s="43"/>
      <c r="E84" s="44"/>
      <c r="F84" s="44"/>
      <c r="G84" s="55"/>
      <c r="H84" s="55"/>
      <c r="I84" s="38"/>
      <c r="J84" s="39"/>
      <c r="K84" s="39"/>
      <c r="L84" s="39"/>
      <c r="M84" s="39"/>
      <c r="O84" s="39"/>
      <c r="P84" s="39"/>
      <c r="Q84" s="39"/>
      <c r="R84" s="39"/>
      <c r="S84" s="39"/>
      <c r="T84" s="39"/>
      <c r="U84" s="39"/>
      <c r="V84" s="39"/>
      <c r="W84" s="39"/>
      <c r="X84" s="39"/>
      <c r="Y84" s="39"/>
      <c r="Z84" s="39"/>
      <c r="AA84" s="39"/>
      <c r="AB84" s="39"/>
      <c r="AC84" s="39"/>
      <c r="AD84" s="39"/>
      <c r="AE84" s="39"/>
      <c r="AF84" s="39"/>
      <c r="AG84" s="39"/>
      <c r="AH84" s="39"/>
      <c r="AI84" s="39"/>
      <c r="AJ84" s="39"/>
      <c r="AK84" s="39"/>
    </row>
    <row r="85" spans="1:37" s="40" customFormat="1" ht="33.75" customHeight="1" x14ac:dyDescent="0.2">
      <c r="A85" s="56">
        <v>40</v>
      </c>
      <c r="B85" s="57">
        <v>13.26</v>
      </c>
      <c r="C85" s="58" t="s">
        <v>225</v>
      </c>
      <c r="D85" s="43" t="s">
        <v>33</v>
      </c>
      <c r="E85" s="44">
        <f>'[1]QUANTITY FINAL CIVIL'!I86</f>
        <v>1434.5158550000001</v>
      </c>
      <c r="F85" s="44">
        <v>262.7</v>
      </c>
      <c r="G85" s="55">
        <f>F85*100/118</f>
        <v>222.62711864406779</v>
      </c>
      <c r="H85" s="55">
        <f t="shared" si="3"/>
        <v>319362.13144788134</v>
      </c>
      <c r="I85" s="38"/>
      <c r="J85" s="39"/>
      <c r="K85" s="39"/>
      <c r="L85" s="39"/>
      <c r="M85" s="39"/>
      <c r="O85" s="39"/>
      <c r="P85" s="39"/>
      <c r="Q85" s="39"/>
      <c r="R85" s="39"/>
      <c r="S85" s="39"/>
      <c r="T85" s="39"/>
      <c r="U85" s="39"/>
      <c r="V85" s="39"/>
      <c r="W85" s="39"/>
      <c r="X85" s="39"/>
      <c r="Y85" s="39"/>
      <c r="Z85" s="39"/>
      <c r="AA85" s="39"/>
      <c r="AB85" s="39"/>
      <c r="AC85" s="39"/>
      <c r="AD85" s="39"/>
      <c r="AE85" s="39"/>
      <c r="AF85" s="39"/>
      <c r="AG85" s="39"/>
      <c r="AH85" s="39"/>
      <c r="AI85" s="39"/>
      <c r="AJ85" s="39"/>
      <c r="AK85" s="39"/>
    </row>
    <row r="86" spans="1:37" s="40" customFormat="1" ht="58.5" customHeight="1" x14ac:dyDescent="0.2">
      <c r="A86" s="45">
        <v>41</v>
      </c>
      <c r="B86" s="89">
        <v>13.83</v>
      </c>
      <c r="C86" s="47" t="s">
        <v>226</v>
      </c>
      <c r="D86" s="48"/>
      <c r="E86" s="49"/>
      <c r="F86" s="49"/>
      <c r="G86" s="55"/>
      <c r="H86" s="55"/>
      <c r="I86" s="38"/>
      <c r="J86" s="39"/>
      <c r="K86" s="39"/>
      <c r="L86" s="39"/>
      <c r="M86" s="39"/>
      <c r="O86" s="39"/>
      <c r="P86" s="39"/>
      <c r="Q86" s="39"/>
      <c r="R86" s="39"/>
      <c r="S86" s="39"/>
      <c r="T86" s="39"/>
      <c r="U86" s="39"/>
      <c r="V86" s="39"/>
      <c r="W86" s="39"/>
      <c r="X86" s="39"/>
      <c r="Y86" s="39"/>
      <c r="Z86" s="39"/>
      <c r="AA86" s="39"/>
      <c r="AB86" s="39"/>
      <c r="AC86" s="39"/>
      <c r="AD86" s="39"/>
      <c r="AE86" s="39"/>
      <c r="AF86" s="39"/>
      <c r="AG86" s="39"/>
      <c r="AH86" s="39"/>
      <c r="AI86" s="39"/>
      <c r="AJ86" s="39"/>
      <c r="AK86" s="39"/>
    </row>
    <row r="87" spans="1:37" s="40" customFormat="1" ht="22.5" customHeight="1" x14ac:dyDescent="0.2">
      <c r="A87" s="51"/>
      <c r="B87" s="52" t="s">
        <v>676</v>
      </c>
      <c r="C87" s="53" t="s">
        <v>677</v>
      </c>
      <c r="D87" s="54" t="s">
        <v>33</v>
      </c>
      <c r="E87" s="55">
        <f>'[1]QUANTITY FINAL CIVIL'!I88</f>
        <v>1434.5158550000001</v>
      </c>
      <c r="F87" s="55">
        <v>142.80000000000001</v>
      </c>
      <c r="G87" s="55">
        <f>F87*100/118</f>
        <v>121.0169491525424</v>
      </c>
      <c r="H87" s="55">
        <f t="shared" si="3"/>
        <v>173600.73228305089</v>
      </c>
      <c r="I87" s="38"/>
      <c r="J87" s="39"/>
      <c r="K87" s="39"/>
      <c r="L87" s="39"/>
      <c r="M87" s="39"/>
      <c r="O87" s="39"/>
      <c r="P87" s="39"/>
      <c r="Q87" s="39"/>
      <c r="R87" s="39"/>
      <c r="S87" s="39"/>
      <c r="T87" s="39"/>
      <c r="U87" s="39"/>
      <c r="V87" s="39"/>
      <c r="W87" s="39"/>
      <c r="X87" s="39"/>
      <c r="Y87" s="39"/>
      <c r="Z87" s="39"/>
      <c r="AA87" s="39"/>
      <c r="AB87" s="39"/>
      <c r="AC87" s="39"/>
      <c r="AD87" s="39"/>
      <c r="AE87" s="39"/>
      <c r="AF87" s="39"/>
      <c r="AG87" s="39"/>
      <c r="AH87" s="39"/>
      <c r="AI87" s="39"/>
      <c r="AJ87" s="39"/>
      <c r="AK87" s="39"/>
    </row>
    <row r="88" spans="1:37" s="40" customFormat="1" ht="35.25" customHeight="1" x14ac:dyDescent="0.2">
      <c r="A88" s="45">
        <v>42</v>
      </c>
      <c r="B88" s="46">
        <v>13.47</v>
      </c>
      <c r="C88" s="47" t="s">
        <v>108</v>
      </c>
      <c r="D88" s="48"/>
      <c r="E88" s="49"/>
      <c r="F88" s="49"/>
      <c r="G88" s="55"/>
      <c r="H88" s="55"/>
      <c r="I88" s="38"/>
      <c r="J88" s="39"/>
      <c r="K88" s="39"/>
      <c r="L88" s="39"/>
      <c r="M88" s="39"/>
      <c r="O88" s="39"/>
      <c r="P88" s="39"/>
      <c r="Q88" s="39"/>
      <c r="R88" s="39"/>
      <c r="S88" s="39"/>
      <c r="T88" s="39"/>
      <c r="U88" s="39"/>
      <c r="V88" s="39"/>
      <c r="W88" s="39"/>
      <c r="X88" s="39"/>
      <c r="Y88" s="39"/>
      <c r="Z88" s="39"/>
      <c r="AA88" s="39"/>
      <c r="AB88" s="39"/>
      <c r="AC88" s="39"/>
      <c r="AD88" s="39"/>
      <c r="AE88" s="39"/>
      <c r="AF88" s="39"/>
      <c r="AG88" s="39"/>
      <c r="AH88" s="39"/>
      <c r="AI88" s="39"/>
      <c r="AJ88" s="39"/>
      <c r="AK88" s="39"/>
    </row>
    <row r="89" spans="1:37" s="40" customFormat="1" ht="47.25" customHeight="1" x14ac:dyDescent="0.2">
      <c r="A89" s="51"/>
      <c r="B89" s="52" t="s">
        <v>227</v>
      </c>
      <c r="C89" s="53" t="s">
        <v>109</v>
      </c>
      <c r="D89" s="54" t="s">
        <v>33</v>
      </c>
      <c r="E89" s="55">
        <f>'[1]QUANTITY FINAL CIVIL'!I90</f>
        <v>803.38349999999991</v>
      </c>
      <c r="F89" s="55">
        <v>171.1</v>
      </c>
      <c r="G89" s="55">
        <f>F89*100/118</f>
        <v>145</v>
      </c>
      <c r="H89" s="55">
        <f t="shared" si="3"/>
        <v>116490.60749999998</v>
      </c>
      <c r="I89" s="38"/>
      <c r="J89" s="39"/>
      <c r="K89" s="39"/>
      <c r="L89" s="39"/>
      <c r="M89" s="39"/>
      <c r="O89" s="39"/>
      <c r="P89" s="39"/>
      <c r="Q89" s="39"/>
      <c r="R89" s="39"/>
      <c r="S89" s="39"/>
      <c r="T89" s="39"/>
      <c r="U89" s="39"/>
      <c r="V89" s="39"/>
      <c r="W89" s="39"/>
      <c r="X89" s="39"/>
      <c r="Y89" s="39"/>
      <c r="Z89" s="39"/>
      <c r="AA89" s="39"/>
      <c r="AB89" s="39"/>
      <c r="AC89" s="39"/>
      <c r="AD89" s="39"/>
      <c r="AE89" s="39"/>
      <c r="AF89" s="39"/>
      <c r="AG89" s="39"/>
      <c r="AH89" s="39"/>
      <c r="AI89" s="39"/>
      <c r="AJ89" s="39"/>
      <c r="AK89" s="39"/>
    </row>
    <row r="90" spans="1:37" s="537" customFormat="1" ht="33.75" customHeight="1" x14ac:dyDescent="0.2">
      <c r="A90" s="553">
        <v>43</v>
      </c>
      <c r="B90" s="554">
        <v>13.61</v>
      </c>
      <c r="C90" s="555" t="s">
        <v>110</v>
      </c>
      <c r="D90" s="556"/>
      <c r="E90" s="557"/>
      <c r="F90" s="557"/>
      <c r="G90" s="534"/>
      <c r="H90" s="534"/>
      <c r="I90" s="535"/>
      <c r="J90" s="536"/>
      <c r="K90" s="536"/>
      <c r="L90" s="536"/>
      <c r="M90" s="536"/>
      <c r="O90" s="536"/>
      <c r="P90" s="536"/>
      <c r="Q90" s="536"/>
      <c r="R90" s="536"/>
      <c r="S90" s="536"/>
      <c r="T90" s="536"/>
      <c r="U90" s="536"/>
      <c r="V90" s="536"/>
      <c r="W90" s="536"/>
      <c r="X90" s="536"/>
      <c r="Y90" s="536"/>
      <c r="Z90" s="536"/>
      <c r="AA90" s="536"/>
      <c r="AB90" s="536"/>
      <c r="AC90" s="536"/>
      <c r="AD90" s="536"/>
      <c r="AE90" s="536"/>
      <c r="AF90" s="536"/>
      <c r="AG90" s="536"/>
      <c r="AH90" s="536"/>
      <c r="AI90" s="536"/>
      <c r="AJ90" s="536"/>
      <c r="AK90" s="536"/>
    </row>
    <row r="91" spans="1:37" s="537" customFormat="1" ht="33" customHeight="1" x14ac:dyDescent="0.2">
      <c r="A91" s="558"/>
      <c r="B91" s="559" t="s">
        <v>228</v>
      </c>
      <c r="C91" s="560" t="s">
        <v>111</v>
      </c>
      <c r="D91" s="561" t="s">
        <v>33</v>
      </c>
      <c r="E91" s="534">
        <f>'[1]QUANTITY FINAL CIVIL'!I92</f>
        <v>20.068125000000002</v>
      </c>
      <c r="F91" s="534">
        <v>300.45</v>
      </c>
      <c r="G91" s="534">
        <f>F91*100/118</f>
        <v>254.61864406779662</v>
      </c>
      <c r="H91" s="534">
        <f t="shared" si="3"/>
        <v>5109.7187764830514</v>
      </c>
      <c r="I91" s="535"/>
      <c r="J91" s="536"/>
      <c r="K91" s="536"/>
      <c r="L91" s="536"/>
      <c r="M91" s="536"/>
      <c r="O91" s="536"/>
      <c r="P91" s="536"/>
      <c r="Q91" s="536"/>
      <c r="R91" s="536"/>
      <c r="S91" s="536"/>
      <c r="T91" s="536"/>
      <c r="U91" s="536"/>
      <c r="V91" s="536"/>
      <c r="W91" s="536"/>
      <c r="X91" s="536"/>
      <c r="Y91" s="536"/>
      <c r="Z91" s="536"/>
      <c r="AA91" s="536"/>
      <c r="AB91" s="536"/>
      <c r="AC91" s="536"/>
      <c r="AD91" s="536"/>
      <c r="AE91" s="536"/>
      <c r="AF91" s="536"/>
      <c r="AG91" s="536"/>
      <c r="AH91" s="536"/>
      <c r="AI91" s="536"/>
      <c r="AJ91" s="536"/>
      <c r="AK91" s="536"/>
    </row>
    <row r="92" spans="1:37" s="40" customFormat="1" ht="23.25" customHeight="1" x14ac:dyDescent="0.2">
      <c r="A92" s="56"/>
      <c r="B92" s="57"/>
      <c r="C92" s="66" t="s">
        <v>112</v>
      </c>
      <c r="D92" s="43" t="s">
        <v>58</v>
      </c>
      <c r="E92" s="44"/>
      <c r="F92" s="44" t="s">
        <v>58</v>
      </c>
      <c r="G92" s="55"/>
      <c r="H92" s="55"/>
      <c r="I92" s="38"/>
      <c r="J92" s="39"/>
      <c r="K92" s="39"/>
      <c r="L92" s="39"/>
      <c r="M92" s="39"/>
      <c r="O92" s="39"/>
      <c r="P92" s="39"/>
      <c r="Q92" s="39"/>
      <c r="R92" s="39"/>
      <c r="S92" s="39"/>
      <c r="T92" s="39"/>
      <c r="U92" s="39"/>
      <c r="V92" s="39"/>
      <c r="W92" s="39"/>
      <c r="X92" s="39"/>
      <c r="Y92" s="39"/>
      <c r="Z92" s="39"/>
      <c r="AA92" s="39"/>
      <c r="AB92" s="39"/>
      <c r="AC92" s="39"/>
      <c r="AD92" s="39"/>
      <c r="AE92" s="39"/>
      <c r="AF92" s="39"/>
      <c r="AG92" s="39"/>
      <c r="AH92" s="39"/>
      <c r="AI92" s="39"/>
      <c r="AJ92" s="39"/>
      <c r="AK92" s="39"/>
    </row>
    <row r="93" spans="1:37" s="40" customFormat="1" ht="87" customHeight="1" x14ac:dyDescent="0.2">
      <c r="A93" s="56">
        <v>44</v>
      </c>
      <c r="B93" s="57">
        <v>10.18</v>
      </c>
      <c r="C93" s="58" t="s">
        <v>115</v>
      </c>
      <c r="D93" s="43" t="s">
        <v>40</v>
      </c>
      <c r="E93" s="44">
        <f>'[1]QUANTITY FINAL CIVIL'!I94</f>
        <v>24</v>
      </c>
      <c r="F93" s="44">
        <v>220.65</v>
      </c>
      <c r="G93" s="55">
        <f>F93*100/118</f>
        <v>186.9915254237288</v>
      </c>
      <c r="H93" s="55">
        <f t="shared" si="3"/>
        <v>4487.796610169491</v>
      </c>
      <c r="I93" s="38"/>
      <c r="J93" s="39"/>
      <c r="K93" s="39"/>
      <c r="L93" s="39"/>
      <c r="M93" s="39"/>
      <c r="O93" s="39"/>
      <c r="P93" s="39"/>
      <c r="Q93" s="39"/>
      <c r="R93" s="39"/>
      <c r="S93" s="39"/>
      <c r="T93" s="39"/>
      <c r="U93" s="39"/>
      <c r="V93" s="39"/>
      <c r="W93" s="39"/>
      <c r="X93" s="39"/>
      <c r="Y93" s="39"/>
      <c r="Z93" s="39"/>
      <c r="AA93" s="39"/>
      <c r="AB93" s="39"/>
      <c r="AC93" s="39"/>
      <c r="AD93" s="39"/>
      <c r="AE93" s="39"/>
      <c r="AF93" s="39"/>
      <c r="AG93" s="39"/>
      <c r="AH93" s="39"/>
      <c r="AI93" s="39"/>
      <c r="AJ93" s="39"/>
      <c r="AK93" s="39"/>
    </row>
    <row r="94" spans="1:37" s="40" customFormat="1" ht="150" customHeight="1" x14ac:dyDescent="0.2">
      <c r="A94" s="90">
        <v>45</v>
      </c>
      <c r="B94" s="57">
        <v>22.5</v>
      </c>
      <c r="C94" s="58" t="s">
        <v>229</v>
      </c>
      <c r="D94" s="43" t="s">
        <v>33</v>
      </c>
      <c r="E94" s="44">
        <f>'[1]QUANTITY FINAL CIVIL'!I95</f>
        <v>39.880899999999997</v>
      </c>
      <c r="F94" s="44">
        <v>617.04999999999995</v>
      </c>
      <c r="G94" s="55">
        <f>F94*100/118</f>
        <v>522.92372881355925</v>
      </c>
      <c r="H94" s="55">
        <f t="shared" si="3"/>
        <v>20854.668936440674</v>
      </c>
      <c r="I94" s="38"/>
      <c r="J94" s="39"/>
      <c r="K94" s="39"/>
      <c r="L94" s="39"/>
      <c r="M94" s="39"/>
      <c r="O94" s="39"/>
      <c r="P94" s="39"/>
      <c r="Q94" s="39"/>
      <c r="R94" s="39"/>
      <c r="S94" s="39"/>
      <c r="T94" s="39"/>
      <c r="U94" s="39"/>
      <c r="V94" s="39"/>
      <c r="W94" s="39"/>
      <c r="X94" s="39"/>
      <c r="Y94" s="39"/>
      <c r="Z94" s="39"/>
      <c r="AA94" s="39"/>
      <c r="AB94" s="39"/>
      <c r="AC94" s="39"/>
      <c r="AD94" s="39"/>
      <c r="AE94" s="39"/>
      <c r="AF94" s="39"/>
      <c r="AG94" s="39"/>
      <c r="AH94" s="39"/>
      <c r="AI94" s="39"/>
      <c r="AJ94" s="39"/>
      <c r="AK94" s="39"/>
    </row>
    <row r="95" spans="1:37" s="40" customFormat="1" ht="45" customHeight="1" x14ac:dyDescent="0.2">
      <c r="A95" s="45">
        <v>46</v>
      </c>
      <c r="B95" s="46">
        <v>22.7</v>
      </c>
      <c r="C95" s="47" t="s">
        <v>113</v>
      </c>
      <c r="D95" s="48"/>
      <c r="E95" s="49"/>
      <c r="F95" s="49"/>
      <c r="G95" s="55"/>
      <c r="H95" s="55"/>
      <c r="I95" s="38"/>
      <c r="J95" s="39"/>
      <c r="K95" s="39"/>
      <c r="L95" s="39"/>
      <c r="M95" s="39"/>
      <c r="O95" s="39"/>
      <c r="P95" s="39"/>
      <c r="Q95" s="39"/>
      <c r="R95" s="39"/>
      <c r="S95" s="39"/>
      <c r="T95" s="39"/>
      <c r="U95" s="39"/>
      <c r="V95" s="39"/>
      <c r="W95" s="39"/>
      <c r="X95" s="39"/>
      <c r="Y95" s="39"/>
      <c r="Z95" s="39"/>
      <c r="AA95" s="39"/>
      <c r="AB95" s="39"/>
      <c r="AC95" s="39"/>
      <c r="AD95" s="39"/>
      <c r="AE95" s="39"/>
      <c r="AF95" s="39"/>
      <c r="AG95" s="39"/>
      <c r="AH95" s="39"/>
      <c r="AI95" s="39"/>
      <c r="AJ95" s="39"/>
      <c r="AK95" s="39"/>
    </row>
    <row r="96" spans="1:37" s="40" customFormat="1" ht="81" customHeight="1" x14ac:dyDescent="0.2">
      <c r="A96" s="72"/>
      <c r="B96" s="73"/>
      <c r="C96" s="74" t="s">
        <v>230</v>
      </c>
      <c r="D96" s="75"/>
      <c r="E96" s="76"/>
      <c r="F96" s="76"/>
      <c r="G96" s="55"/>
      <c r="H96" s="55"/>
      <c r="I96" s="38"/>
      <c r="J96" s="39"/>
      <c r="K96" s="39"/>
      <c r="L96" s="39"/>
      <c r="M96" s="39"/>
      <c r="O96" s="39"/>
      <c r="P96" s="39"/>
      <c r="Q96" s="39"/>
      <c r="R96" s="39"/>
      <c r="S96" s="39"/>
      <c r="T96" s="39"/>
      <c r="U96" s="39"/>
      <c r="V96" s="39"/>
      <c r="W96" s="39"/>
      <c r="X96" s="39"/>
      <c r="Y96" s="39"/>
      <c r="Z96" s="39"/>
      <c r="AA96" s="39"/>
      <c r="AB96" s="39"/>
      <c r="AC96" s="39"/>
      <c r="AD96" s="39"/>
      <c r="AE96" s="39"/>
      <c r="AF96" s="39"/>
      <c r="AG96" s="39"/>
      <c r="AH96" s="39"/>
      <c r="AI96" s="39"/>
      <c r="AJ96" s="39"/>
      <c r="AK96" s="39"/>
    </row>
    <row r="97" spans="1:37" s="40" customFormat="1" ht="119.25" customHeight="1" x14ac:dyDescent="0.2">
      <c r="A97" s="72"/>
      <c r="B97" s="73"/>
      <c r="C97" s="74" t="s">
        <v>231</v>
      </c>
      <c r="D97" s="75"/>
      <c r="E97" s="76"/>
      <c r="F97" s="76"/>
      <c r="G97" s="55"/>
      <c r="H97" s="55"/>
      <c r="I97" s="38"/>
      <c r="J97" s="39"/>
      <c r="K97" s="39"/>
      <c r="L97" s="39"/>
      <c r="M97" s="39"/>
      <c r="O97" s="39"/>
      <c r="P97" s="39"/>
      <c r="Q97" s="39"/>
      <c r="R97" s="39"/>
      <c r="S97" s="39"/>
      <c r="T97" s="39"/>
      <c r="U97" s="39"/>
      <c r="V97" s="39"/>
      <c r="W97" s="39"/>
      <c r="X97" s="39"/>
      <c r="Y97" s="39"/>
      <c r="Z97" s="39"/>
      <c r="AA97" s="39"/>
      <c r="AB97" s="39"/>
      <c r="AC97" s="39"/>
      <c r="AD97" s="39"/>
      <c r="AE97" s="39"/>
      <c r="AF97" s="39"/>
      <c r="AG97" s="39"/>
      <c r="AH97" s="39"/>
      <c r="AI97" s="39"/>
      <c r="AJ97" s="39"/>
      <c r="AK97" s="39"/>
    </row>
    <row r="98" spans="1:37" s="40" customFormat="1" ht="53.25" customHeight="1" x14ac:dyDescent="0.2">
      <c r="A98" s="72"/>
      <c r="B98" s="73"/>
      <c r="C98" s="74" t="s">
        <v>232</v>
      </c>
      <c r="D98" s="75"/>
      <c r="E98" s="76"/>
      <c r="F98" s="76"/>
      <c r="G98" s="55"/>
      <c r="H98" s="55"/>
      <c r="I98" s="38"/>
      <c r="J98" s="39"/>
      <c r="K98" s="39"/>
      <c r="L98" s="39"/>
      <c r="M98" s="39"/>
      <c r="O98" s="39"/>
      <c r="P98" s="39"/>
      <c r="Q98" s="39"/>
      <c r="R98" s="39"/>
      <c r="S98" s="39"/>
      <c r="T98" s="39"/>
      <c r="U98" s="39"/>
      <c r="V98" s="39"/>
      <c r="W98" s="39"/>
      <c r="X98" s="39"/>
      <c r="Y98" s="39"/>
      <c r="Z98" s="39"/>
      <c r="AA98" s="39"/>
      <c r="AB98" s="39"/>
      <c r="AC98" s="39"/>
      <c r="AD98" s="39"/>
      <c r="AE98" s="39"/>
      <c r="AF98" s="39"/>
      <c r="AG98" s="39"/>
      <c r="AH98" s="39"/>
      <c r="AI98" s="39"/>
      <c r="AJ98" s="39"/>
      <c r="AK98" s="39"/>
    </row>
    <row r="99" spans="1:37" s="40" customFormat="1" ht="101.25" customHeight="1" x14ac:dyDescent="0.2">
      <c r="A99" s="72"/>
      <c r="B99" s="73"/>
      <c r="C99" s="74" t="s">
        <v>233</v>
      </c>
      <c r="D99" s="75"/>
      <c r="E99" s="76"/>
      <c r="F99" s="76"/>
      <c r="G99" s="55"/>
      <c r="H99" s="55"/>
      <c r="I99" s="38"/>
      <c r="J99" s="39"/>
      <c r="K99" s="39"/>
      <c r="L99" s="39"/>
      <c r="M99" s="39"/>
      <c r="O99" s="39"/>
      <c r="P99" s="39"/>
      <c r="Q99" s="39"/>
      <c r="R99" s="39"/>
      <c r="S99" s="39"/>
      <c r="T99" s="39"/>
      <c r="U99" s="39"/>
      <c r="V99" s="39"/>
      <c r="W99" s="39"/>
      <c r="X99" s="39"/>
      <c r="Y99" s="39"/>
      <c r="Z99" s="39"/>
      <c r="AA99" s="39"/>
      <c r="AB99" s="39"/>
      <c r="AC99" s="39"/>
      <c r="AD99" s="39"/>
      <c r="AE99" s="39"/>
      <c r="AF99" s="39"/>
      <c r="AG99" s="39"/>
      <c r="AH99" s="39"/>
      <c r="AI99" s="39"/>
      <c r="AJ99" s="39"/>
      <c r="AK99" s="39"/>
    </row>
    <row r="100" spans="1:37" s="40" customFormat="1" ht="60.75" customHeight="1" x14ac:dyDescent="0.2">
      <c r="A100" s="72"/>
      <c r="B100" s="73"/>
      <c r="C100" s="74" t="s">
        <v>234</v>
      </c>
      <c r="D100" s="75"/>
      <c r="E100" s="76"/>
      <c r="F100" s="76"/>
      <c r="G100" s="55"/>
      <c r="H100" s="55"/>
      <c r="I100" s="38"/>
      <c r="J100" s="39"/>
      <c r="K100" s="39"/>
      <c r="L100" s="39"/>
      <c r="M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row>
    <row r="101" spans="1:37" s="40" customFormat="1" ht="42.75" x14ac:dyDescent="0.2">
      <c r="A101" s="72"/>
      <c r="B101" s="73"/>
      <c r="C101" s="74" t="s">
        <v>235</v>
      </c>
      <c r="D101" s="75"/>
      <c r="E101" s="76"/>
      <c r="F101" s="76"/>
      <c r="G101" s="55"/>
      <c r="H101" s="55"/>
      <c r="I101" s="38"/>
      <c r="J101" s="39"/>
      <c r="K101" s="39"/>
      <c r="L101" s="39"/>
      <c r="M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row>
    <row r="102" spans="1:37" s="40" customFormat="1" ht="14.25" x14ac:dyDescent="0.2">
      <c r="A102" s="51"/>
      <c r="B102" s="52" t="s">
        <v>114</v>
      </c>
      <c r="C102" s="53" t="s">
        <v>236</v>
      </c>
      <c r="D102" s="54" t="s">
        <v>33</v>
      </c>
      <c r="E102" s="55">
        <f>'[1]QUANTITY FINAL CIVIL'!I103</f>
        <v>167.25</v>
      </c>
      <c r="F102" s="55">
        <v>1684.6</v>
      </c>
      <c r="G102" s="55">
        <f>F102*100/118</f>
        <v>1427.6271186440679</v>
      </c>
      <c r="H102" s="55">
        <f t="shared" si="3"/>
        <v>238770.63559322036</v>
      </c>
      <c r="I102" s="38"/>
      <c r="J102" s="39"/>
      <c r="K102" s="39"/>
      <c r="L102" s="39"/>
      <c r="M102" s="39"/>
      <c r="N102" s="50"/>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row>
    <row r="103" spans="1:37" s="40" customFormat="1" ht="76.5" customHeight="1" x14ac:dyDescent="0.2">
      <c r="A103" s="56">
        <v>47</v>
      </c>
      <c r="B103" s="57">
        <v>4.17</v>
      </c>
      <c r="C103" s="58" t="s">
        <v>116</v>
      </c>
      <c r="D103" s="43" t="s">
        <v>33</v>
      </c>
      <c r="E103" s="44">
        <f>'[1]QUANTITY FINAL CIVIL'!I104</f>
        <v>68.261250000000004</v>
      </c>
      <c r="F103" s="44">
        <v>749.3</v>
      </c>
      <c r="G103" s="55">
        <f>F103*100/118</f>
        <v>635</v>
      </c>
      <c r="H103" s="55">
        <f t="shared" si="3"/>
        <v>43345.893750000003</v>
      </c>
      <c r="I103" s="38"/>
      <c r="J103" s="39"/>
      <c r="K103" s="39"/>
      <c r="L103" s="39"/>
      <c r="M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37" s="40" customFormat="1" ht="92.25" customHeight="1" x14ac:dyDescent="0.25">
      <c r="A104" s="56">
        <v>48</v>
      </c>
      <c r="B104" s="57">
        <v>12.22</v>
      </c>
      <c r="C104" s="58" t="s">
        <v>237</v>
      </c>
      <c r="D104" s="43" t="s">
        <v>40</v>
      </c>
      <c r="E104" s="44">
        <f>'[1]QUANTITY FINAL CIVIL'!I105</f>
        <v>4</v>
      </c>
      <c r="F104" s="44">
        <v>298.25</v>
      </c>
      <c r="G104" s="55">
        <f>F104*100/118</f>
        <v>252.75423728813558</v>
      </c>
      <c r="H104" s="55">
        <f t="shared" si="3"/>
        <v>1011.0169491525423</v>
      </c>
      <c r="I104" s="38"/>
      <c r="J104" s="39"/>
      <c r="K104" s="39"/>
      <c r="L104" s="39"/>
      <c r="M104" s="91"/>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row>
    <row r="105" spans="1:37" s="40" customFormat="1" ht="20.100000000000001" customHeight="1" x14ac:dyDescent="0.25">
      <c r="A105" s="56"/>
      <c r="B105" s="57"/>
      <c r="C105" s="37" t="s">
        <v>678</v>
      </c>
      <c r="D105" s="43"/>
      <c r="E105" s="37"/>
      <c r="F105" s="37"/>
      <c r="G105" s="37"/>
      <c r="H105" s="37">
        <f>SUM(H6:H104)</f>
        <v>12080525.234485209</v>
      </c>
      <c r="I105" s="62"/>
      <c r="J105" s="92"/>
      <c r="K105" s="92"/>
      <c r="L105" s="92"/>
      <c r="M105" s="91"/>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row>
    <row r="106" spans="1:37" s="95" customFormat="1" ht="20.100000000000001" customHeight="1" x14ac:dyDescent="0.2">
      <c r="A106" s="93"/>
      <c r="B106" s="94"/>
      <c r="D106" s="96"/>
      <c r="E106" s="96"/>
      <c r="F106" s="96"/>
      <c r="G106" s="96"/>
      <c r="H106" s="96"/>
      <c r="I106" s="96"/>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row>
    <row r="107" spans="1:37" s="95" customFormat="1" ht="20.100000000000001" customHeight="1" x14ac:dyDescent="0.2">
      <c r="A107" s="93"/>
      <c r="B107" s="94"/>
      <c r="D107" s="96"/>
      <c r="E107" s="96"/>
      <c r="F107" s="96"/>
      <c r="G107" s="96"/>
      <c r="H107" s="96"/>
      <c r="I107" s="96"/>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row>
    <row r="108" spans="1:37" ht="20.100000000000001" customHeight="1" x14ac:dyDescent="0.2">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row>
    <row r="109" spans="1:37" ht="20.100000000000001" customHeight="1" x14ac:dyDescent="0.2">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row>
    <row r="110" spans="1:37" ht="20.100000000000001" customHeight="1" x14ac:dyDescent="0.2">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row>
    <row r="111" spans="1:37" ht="20.100000000000001" customHeight="1" x14ac:dyDescent="0.2">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row>
    <row r="112" spans="1:37" ht="20.100000000000001" customHeight="1" x14ac:dyDescent="0.2">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row>
    <row r="113" spans="10:37" ht="20.100000000000001" customHeight="1" x14ac:dyDescent="0.2">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row>
    <row r="114" spans="10:37" ht="20.100000000000001" customHeight="1" x14ac:dyDescent="0.2">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row>
    <row r="115" spans="10:37" ht="20.100000000000001" customHeight="1" x14ac:dyDescent="0.2">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row>
    <row r="116" spans="10:37" ht="20.100000000000001" customHeight="1" x14ac:dyDescent="0.2">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row>
    <row r="117" spans="10:37" ht="20.100000000000001" customHeight="1" x14ac:dyDescent="0.2">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row>
    <row r="118" spans="10:37" ht="20.100000000000001" customHeight="1" x14ac:dyDescent="0.2">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row>
    <row r="119" spans="10:37" ht="20.100000000000001" customHeight="1" x14ac:dyDescent="0.2">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row>
    <row r="120" spans="10:37" ht="20.100000000000001" customHeight="1" x14ac:dyDescent="0.2">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row>
    <row r="121" spans="10:37" ht="20.100000000000001" customHeight="1" x14ac:dyDescent="0.2">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row>
    <row r="122" spans="10:37" ht="20.100000000000001" customHeight="1" x14ac:dyDescent="0.2">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row>
    <row r="123" spans="10:37" ht="20.100000000000001" customHeight="1" x14ac:dyDescent="0.2">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row>
    <row r="124" spans="10:37" ht="20.100000000000001" customHeight="1" x14ac:dyDescent="0.2">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row>
    <row r="125" spans="10:37" ht="20.100000000000001" customHeight="1" x14ac:dyDescent="0.2">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row>
    <row r="126" spans="10:37" ht="20.100000000000001" customHeight="1" x14ac:dyDescent="0.2">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row>
    <row r="127" spans="10:37" ht="20.100000000000001" customHeight="1" x14ac:dyDescent="0.2">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row>
    <row r="128" spans="10:37" ht="20.100000000000001" customHeight="1" x14ac:dyDescent="0.2">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row>
    <row r="129" spans="10:37" ht="20.100000000000001" customHeight="1" x14ac:dyDescent="0.2">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row>
    <row r="130" spans="10:37" ht="20.100000000000001" customHeight="1" x14ac:dyDescent="0.2">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row>
    <row r="131" spans="10:37" ht="20.100000000000001" customHeight="1" x14ac:dyDescent="0.2">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row>
    <row r="132" spans="10:37" ht="20.100000000000001" customHeight="1" x14ac:dyDescent="0.2">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row>
    <row r="133" spans="10:37" ht="20.100000000000001" customHeight="1" x14ac:dyDescent="0.2">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row>
    <row r="134" spans="10:37" ht="20.100000000000001" customHeight="1" x14ac:dyDescent="0.2">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row>
    <row r="135" spans="10:37" ht="20.100000000000001" customHeight="1" x14ac:dyDescent="0.2">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row>
    <row r="136" spans="10:37" ht="20.100000000000001" customHeight="1" x14ac:dyDescent="0.2">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row>
    <row r="137" spans="10:37" ht="20.100000000000001" customHeight="1" x14ac:dyDescent="0.2">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c r="AI137" s="100"/>
      <c r="AJ137" s="100"/>
      <c r="AK137" s="100"/>
    </row>
    <row r="138" spans="10:37" ht="20.100000000000001" customHeight="1" x14ac:dyDescent="0.2">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row>
    <row r="139" spans="10:37" ht="20.100000000000001" customHeight="1" x14ac:dyDescent="0.2">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row>
    <row r="140" spans="10:37" ht="20.100000000000001" customHeight="1" x14ac:dyDescent="0.2">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row>
    <row r="141" spans="10:37" ht="20.100000000000001" customHeight="1" x14ac:dyDescent="0.2">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row>
    <row r="142" spans="10:37" ht="20.100000000000001" customHeight="1" x14ac:dyDescent="0.2">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row>
    <row r="143" spans="10:37" ht="20.100000000000001" customHeight="1" x14ac:dyDescent="0.2">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row>
    <row r="144" spans="10:37" ht="20.100000000000001" customHeight="1" x14ac:dyDescent="0.2">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row>
    <row r="145" spans="10:37" ht="20.100000000000001" customHeight="1" x14ac:dyDescent="0.2">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row>
    <row r="146" spans="10:37" ht="20.100000000000001" customHeight="1" x14ac:dyDescent="0.2">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row>
    <row r="147" spans="10:37" ht="20.100000000000001" customHeight="1" x14ac:dyDescent="0.2">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row>
    <row r="148" spans="10:37" ht="20.100000000000001" customHeight="1" x14ac:dyDescent="0.2">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row>
    <row r="149" spans="10:37" ht="20.100000000000001" customHeight="1" x14ac:dyDescent="0.2">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row>
    <row r="150" spans="10:37" ht="20.100000000000001" customHeight="1" x14ac:dyDescent="0.2">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row>
    <row r="151" spans="10:37" ht="20.100000000000001" customHeight="1" x14ac:dyDescent="0.2">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row>
    <row r="152" spans="10:37" ht="20.100000000000001" customHeight="1" x14ac:dyDescent="0.2">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row>
    <row r="153" spans="10:37" ht="20.100000000000001" customHeight="1" x14ac:dyDescent="0.2">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row>
    <row r="154" spans="10:37" ht="20.100000000000001" customHeight="1" x14ac:dyDescent="0.2">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row>
    <row r="155" spans="10:37" ht="20.100000000000001" customHeight="1" x14ac:dyDescent="0.2">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row>
    <row r="156" spans="10:37" ht="20.100000000000001" customHeight="1" x14ac:dyDescent="0.2">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row>
    <row r="157" spans="10:37" ht="20.100000000000001" customHeight="1" x14ac:dyDescent="0.2">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row>
    <row r="158" spans="10:37" ht="20.100000000000001" customHeight="1" x14ac:dyDescent="0.2">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row>
    <row r="159" spans="10:37" ht="20.100000000000001" customHeight="1" x14ac:dyDescent="0.2">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row>
    <row r="160" spans="10:37" ht="20.100000000000001" customHeight="1" x14ac:dyDescent="0.2">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00"/>
    </row>
    <row r="161" spans="10:37" ht="20.100000000000001" customHeight="1" x14ac:dyDescent="0.2">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row>
    <row r="162" spans="10:37" ht="20.100000000000001" customHeight="1" x14ac:dyDescent="0.2">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row>
    <row r="163" spans="10:37" ht="20.100000000000001" customHeight="1" x14ac:dyDescent="0.2">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row>
    <row r="164" spans="10:37" ht="20.100000000000001" customHeight="1" x14ac:dyDescent="0.2">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row>
    <row r="165" spans="10:37" ht="20.100000000000001" customHeight="1" x14ac:dyDescent="0.2">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row>
    <row r="166" spans="10:37" ht="20.100000000000001" customHeight="1" x14ac:dyDescent="0.2">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row>
    <row r="167" spans="10:37" ht="20.100000000000001" customHeight="1" x14ac:dyDescent="0.2">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row>
    <row r="168" spans="10:37" ht="20.100000000000001" customHeight="1" x14ac:dyDescent="0.2">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row>
    <row r="169" spans="10:37" ht="20.100000000000001" customHeight="1" x14ac:dyDescent="0.2">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row>
    <row r="170" spans="10:37" ht="20.100000000000001" customHeight="1" x14ac:dyDescent="0.2">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row>
    <row r="171" spans="10:37" ht="20.100000000000001" customHeight="1" x14ac:dyDescent="0.2">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row>
    <row r="172" spans="10:37" ht="20.100000000000001" customHeight="1" x14ac:dyDescent="0.2">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row>
    <row r="173" spans="10:37" ht="20.100000000000001" customHeight="1" x14ac:dyDescent="0.2">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row>
    <row r="174" spans="10:37" ht="20.100000000000001" customHeight="1" x14ac:dyDescent="0.2">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row>
    <row r="175" spans="10:37" ht="20.100000000000001" customHeight="1" x14ac:dyDescent="0.2">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row>
    <row r="176" spans="10:37" ht="20.100000000000001" customHeight="1" x14ac:dyDescent="0.2">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row>
    <row r="177" spans="10:37" ht="20.100000000000001" customHeight="1" x14ac:dyDescent="0.2">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row>
    <row r="178" spans="10:37" ht="20.100000000000001" customHeight="1" x14ac:dyDescent="0.2">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100"/>
    </row>
    <row r="179" spans="10:37" ht="20.100000000000001" customHeight="1" x14ac:dyDescent="0.2">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row>
    <row r="180" spans="10:37" ht="20.100000000000001" customHeight="1" x14ac:dyDescent="0.2">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100"/>
    </row>
    <row r="181" spans="10:37" ht="20.100000000000001" customHeight="1" x14ac:dyDescent="0.2">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c r="AI181" s="100"/>
      <c r="AJ181" s="100"/>
      <c r="AK181" s="100"/>
    </row>
    <row r="182" spans="10:37" ht="20.100000000000001" customHeight="1" x14ac:dyDescent="0.2">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row>
    <row r="183" spans="10:37" ht="20.100000000000001" customHeight="1" x14ac:dyDescent="0.2">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row>
    <row r="184" spans="10:37" ht="20.100000000000001" customHeight="1" x14ac:dyDescent="0.2">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row>
    <row r="185" spans="10:37" ht="20.100000000000001" customHeight="1" x14ac:dyDescent="0.2">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row>
    <row r="186" spans="10:37" ht="20.100000000000001" customHeight="1" x14ac:dyDescent="0.2">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row>
    <row r="187" spans="10:37" ht="20.100000000000001" customHeight="1" x14ac:dyDescent="0.2">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row>
    <row r="188" spans="10:37" ht="20.100000000000001" customHeight="1" x14ac:dyDescent="0.2">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row>
    <row r="189" spans="10:37" ht="20.100000000000001" customHeight="1" x14ac:dyDescent="0.2">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row>
    <row r="190" spans="10:37" ht="20.100000000000001" customHeight="1" x14ac:dyDescent="0.2">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row>
    <row r="191" spans="10:37" ht="20.100000000000001" customHeight="1" x14ac:dyDescent="0.2">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row>
    <row r="192" spans="10:37" ht="20.100000000000001" customHeight="1" x14ac:dyDescent="0.2">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row>
    <row r="193" spans="10:37" ht="20.100000000000001" customHeight="1" x14ac:dyDescent="0.2">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row>
    <row r="194" spans="10:37" ht="20.100000000000001" customHeight="1" x14ac:dyDescent="0.2">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row>
    <row r="195" spans="10:37" ht="20.100000000000001" customHeight="1" x14ac:dyDescent="0.2">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row>
    <row r="196" spans="10:37" ht="20.100000000000001" customHeight="1" x14ac:dyDescent="0.2">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row>
    <row r="197" spans="10:37" ht="20.100000000000001" customHeight="1" x14ac:dyDescent="0.2">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row>
    <row r="198" spans="10:37" ht="20.100000000000001" customHeight="1" x14ac:dyDescent="0.2">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row>
    <row r="199" spans="10:37" ht="20.100000000000001" customHeight="1" x14ac:dyDescent="0.2">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row>
    <row r="200" spans="10:37" ht="20.100000000000001" customHeight="1" x14ac:dyDescent="0.2">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row>
    <row r="201" spans="10:37" ht="20.100000000000001" customHeight="1" x14ac:dyDescent="0.2">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row>
    <row r="202" spans="10:37" ht="20.100000000000001" customHeight="1" x14ac:dyDescent="0.2">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row>
    <row r="203" spans="10:37" ht="20.100000000000001" customHeight="1" x14ac:dyDescent="0.2">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row>
    <row r="204" spans="10:37" ht="20.100000000000001" customHeight="1" x14ac:dyDescent="0.2">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row>
    <row r="205" spans="10:37" ht="20.100000000000001" customHeight="1" x14ac:dyDescent="0.2">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row>
    <row r="206" spans="10:37" ht="20.100000000000001" customHeight="1" x14ac:dyDescent="0.2">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100"/>
    </row>
    <row r="207" spans="10:37" ht="20.100000000000001" customHeight="1" x14ac:dyDescent="0.2">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row>
    <row r="208" spans="10:37" ht="20.100000000000001" customHeight="1" x14ac:dyDescent="0.2">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100"/>
      <c r="AK208" s="100"/>
    </row>
    <row r="209" spans="10:37" ht="20.100000000000001" customHeight="1" x14ac:dyDescent="0.2">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row>
    <row r="210" spans="10:37" ht="20.100000000000001" customHeight="1" x14ac:dyDescent="0.2">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row>
    <row r="211" spans="10:37" ht="20.100000000000001" customHeight="1" x14ac:dyDescent="0.2">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row>
    <row r="212" spans="10:37" ht="20.100000000000001" customHeight="1" x14ac:dyDescent="0.2">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row>
    <row r="213" spans="10:37" ht="20.100000000000001" customHeight="1" x14ac:dyDescent="0.2">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row>
    <row r="214" spans="10:37" ht="20.100000000000001" customHeight="1" x14ac:dyDescent="0.2">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100"/>
    </row>
    <row r="215" spans="10:37" ht="20.100000000000001" customHeight="1" x14ac:dyDescent="0.2">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row>
    <row r="216" spans="10:37" ht="20.100000000000001" customHeight="1" x14ac:dyDescent="0.2">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100"/>
    </row>
    <row r="217" spans="10:37" ht="20.100000000000001" customHeight="1" x14ac:dyDescent="0.2">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100"/>
    </row>
    <row r="218" spans="10:37" ht="20.100000000000001" customHeight="1" x14ac:dyDescent="0.2">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row>
    <row r="219" spans="10:37" ht="20.100000000000001" customHeight="1" x14ac:dyDescent="0.2">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row>
    <row r="220" spans="10:37" ht="20.100000000000001" customHeight="1" x14ac:dyDescent="0.2">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row>
    <row r="221" spans="10:37" ht="20.100000000000001" customHeight="1" x14ac:dyDescent="0.2">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00"/>
    </row>
    <row r="222" spans="10:37" ht="20.100000000000001" customHeight="1" x14ac:dyDescent="0.2">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row>
    <row r="223" spans="10:37" ht="20.100000000000001" customHeight="1" x14ac:dyDescent="0.2">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row>
    <row r="224" spans="10:37" ht="20.100000000000001" customHeight="1" x14ac:dyDescent="0.2">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row>
    <row r="225" spans="10:37" ht="20.100000000000001" customHeight="1" x14ac:dyDescent="0.2">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row>
    <row r="226" spans="10:37" ht="20.100000000000001" customHeight="1" x14ac:dyDescent="0.2">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row>
    <row r="227" spans="10:37" ht="20.100000000000001" customHeight="1" x14ac:dyDescent="0.2">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row>
    <row r="228" spans="10:37" ht="20.100000000000001" customHeight="1" x14ac:dyDescent="0.2">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row>
    <row r="229" spans="10:37" ht="20.100000000000001" customHeight="1" x14ac:dyDescent="0.2">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row>
    <row r="230" spans="10:37" ht="20.100000000000001" customHeight="1" x14ac:dyDescent="0.2">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row>
    <row r="231" spans="10:37" ht="20.100000000000001" customHeight="1" x14ac:dyDescent="0.2">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row>
    <row r="232" spans="10:37" ht="20.100000000000001" customHeight="1" x14ac:dyDescent="0.2">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row>
    <row r="233" spans="10:37" ht="20.100000000000001" customHeight="1" x14ac:dyDescent="0.2">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row>
    <row r="234" spans="10:37" ht="20.100000000000001" customHeight="1" x14ac:dyDescent="0.2">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c r="AK234" s="100"/>
    </row>
    <row r="235" spans="10:37" ht="20.100000000000001" customHeight="1" x14ac:dyDescent="0.2">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row>
    <row r="236" spans="10:37" ht="20.100000000000001" customHeight="1" x14ac:dyDescent="0.2">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row>
    <row r="237" spans="10:37" ht="20.100000000000001" customHeight="1" x14ac:dyDescent="0.2">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row>
    <row r="238" spans="10:37" ht="20.100000000000001" customHeight="1" x14ac:dyDescent="0.2">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row>
    <row r="239" spans="10:37" ht="20.100000000000001" customHeight="1" x14ac:dyDescent="0.2">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row>
    <row r="240" spans="10:37" ht="20.100000000000001" customHeight="1" x14ac:dyDescent="0.2">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row>
    <row r="241" spans="10:37" ht="20.100000000000001" customHeight="1" x14ac:dyDescent="0.2">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00"/>
    </row>
    <row r="242" spans="10:37" ht="20.100000000000001" customHeight="1" x14ac:dyDescent="0.2">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c r="AG242" s="100"/>
      <c r="AH242" s="100"/>
      <c r="AI242" s="100"/>
      <c r="AJ242" s="100"/>
      <c r="AK242" s="100"/>
    </row>
    <row r="243" spans="10:37" ht="20.100000000000001" customHeight="1" x14ac:dyDescent="0.2">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0"/>
      <c r="AG243" s="100"/>
      <c r="AH243" s="100"/>
      <c r="AI243" s="100"/>
      <c r="AJ243" s="100"/>
      <c r="AK243" s="100"/>
    </row>
    <row r="244" spans="10:37" ht="20.100000000000001" customHeight="1" x14ac:dyDescent="0.2">
      <c r="J244" s="100"/>
      <c r="K244" s="100"/>
      <c r="L244" s="100"/>
      <c r="M244" s="100"/>
      <c r="N244" s="100"/>
      <c r="O244" s="100"/>
      <c r="P244" s="100"/>
      <c r="Q244" s="100"/>
      <c r="R244" s="100"/>
      <c r="S244" s="100"/>
      <c r="T244" s="100"/>
      <c r="U244" s="100"/>
      <c r="V244" s="100"/>
      <c r="W244" s="100"/>
      <c r="X244" s="100"/>
      <c r="Y244" s="100"/>
      <c r="Z244" s="100"/>
      <c r="AA244" s="100"/>
      <c r="AB244" s="100"/>
      <c r="AC244" s="100"/>
      <c r="AD244" s="100"/>
      <c r="AE244" s="100"/>
      <c r="AF244" s="100"/>
      <c r="AG244" s="100"/>
      <c r="AH244" s="100"/>
      <c r="AI244" s="100"/>
      <c r="AJ244" s="100"/>
      <c r="AK244" s="100"/>
    </row>
    <row r="245" spans="10:37" ht="20.100000000000001" customHeight="1" x14ac:dyDescent="0.2">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E245" s="100"/>
      <c r="AF245" s="100"/>
      <c r="AG245" s="100"/>
      <c r="AH245" s="100"/>
      <c r="AI245" s="100"/>
      <c r="AJ245" s="100"/>
      <c r="AK245" s="100"/>
    </row>
    <row r="246" spans="10:37" ht="20.100000000000001" customHeight="1" x14ac:dyDescent="0.2">
      <c r="J246" s="100"/>
      <c r="K246" s="100"/>
      <c r="L246" s="100"/>
      <c r="M246" s="100"/>
      <c r="N246" s="100"/>
      <c r="O246" s="100"/>
      <c r="P246" s="100"/>
      <c r="Q246" s="100"/>
      <c r="R246" s="100"/>
      <c r="S246" s="100"/>
      <c r="T246" s="100"/>
      <c r="U246" s="100"/>
      <c r="V246" s="100"/>
      <c r="W246" s="100"/>
      <c r="X246" s="100"/>
      <c r="Y246" s="100"/>
      <c r="Z246" s="100"/>
      <c r="AA246" s="100"/>
      <c r="AB246" s="100"/>
      <c r="AC246" s="100"/>
      <c r="AD246" s="100"/>
      <c r="AE246" s="100"/>
      <c r="AF246" s="100"/>
      <c r="AG246" s="100"/>
      <c r="AH246" s="100"/>
      <c r="AI246" s="100"/>
      <c r="AJ246" s="100"/>
      <c r="AK246" s="100"/>
    </row>
    <row r="247" spans="10:37" ht="20.100000000000001" customHeight="1" x14ac:dyDescent="0.2">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c r="AG247" s="100"/>
      <c r="AH247" s="100"/>
      <c r="AI247" s="100"/>
      <c r="AJ247" s="100"/>
      <c r="AK247" s="100"/>
    </row>
    <row r="248" spans="10:37" ht="20.100000000000001" customHeight="1" x14ac:dyDescent="0.2">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c r="AG248" s="100"/>
      <c r="AH248" s="100"/>
      <c r="AI248" s="100"/>
      <c r="AJ248" s="100"/>
      <c r="AK248" s="100"/>
    </row>
    <row r="249" spans="10:37" ht="20.100000000000001" customHeight="1" x14ac:dyDescent="0.2">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row>
    <row r="250" spans="10:37" ht="20.100000000000001" customHeight="1" x14ac:dyDescent="0.2">
      <c r="J250" s="100"/>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c r="AG250" s="100"/>
      <c r="AH250" s="100"/>
      <c r="AI250" s="100"/>
      <c r="AJ250" s="100"/>
      <c r="AK250" s="100"/>
    </row>
    <row r="251" spans="10:37" ht="20.100000000000001" customHeight="1" x14ac:dyDescent="0.2">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c r="AG251" s="100"/>
      <c r="AH251" s="100"/>
      <c r="AI251" s="100"/>
      <c r="AJ251" s="100"/>
      <c r="AK251" s="100"/>
    </row>
    <row r="252" spans="10:37" ht="20.100000000000001" customHeight="1" x14ac:dyDescent="0.2">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0"/>
    </row>
    <row r="253" spans="10:37" ht="20.100000000000001" customHeight="1" x14ac:dyDescent="0.2">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c r="AG253" s="100"/>
      <c r="AH253" s="100"/>
      <c r="AI253" s="100"/>
      <c r="AJ253" s="100"/>
      <c r="AK253" s="100"/>
    </row>
    <row r="254" spans="10:37" ht="20.100000000000001" customHeight="1" x14ac:dyDescent="0.2">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c r="AG254" s="100"/>
      <c r="AH254" s="100"/>
      <c r="AI254" s="100"/>
      <c r="AJ254" s="100"/>
      <c r="AK254" s="100"/>
    </row>
    <row r="255" spans="10:37" ht="20.100000000000001" customHeight="1" x14ac:dyDescent="0.2">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row>
    <row r="256" spans="10:37" ht="20.100000000000001" customHeight="1" x14ac:dyDescent="0.2">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c r="AG256" s="100"/>
      <c r="AH256" s="100"/>
      <c r="AI256" s="100"/>
      <c r="AJ256" s="100"/>
      <c r="AK256" s="100"/>
    </row>
    <row r="257" spans="10:37" ht="20.100000000000001" customHeight="1" x14ac:dyDescent="0.2">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c r="AK257" s="100"/>
    </row>
    <row r="258" spans="10:37" ht="20.100000000000001" customHeight="1" x14ac:dyDescent="0.2">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c r="AG258" s="100"/>
      <c r="AH258" s="100"/>
      <c r="AI258" s="100"/>
      <c r="AJ258" s="100"/>
      <c r="AK258" s="100"/>
    </row>
    <row r="259" spans="10:37" ht="20.100000000000001" customHeight="1" x14ac:dyDescent="0.2">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c r="AG259" s="100"/>
      <c r="AH259" s="100"/>
      <c r="AI259" s="100"/>
      <c r="AJ259" s="100"/>
      <c r="AK259" s="100"/>
    </row>
    <row r="260" spans="10:37" ht="20.100000000000001" customHeight="1" x14ac:dyDescent="0.2">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row>
    <row r="261" spans="10:37" ht="20.100000000000001" customHeight="1" x14ac:dyDescent="0.2">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row>
    <row r="262" spans="10:37" ht="20.100000000000001" customHeight="1" x14ac:dyDescent="0.2">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row>
    <row r="263" spans="10:37" ht="20.100000000000001" customHeight="1" x14ac:dyDescent="0.2">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row>
    <row r="264" spans="10:37" ht="20.100000000000001" customHeight="1" x14ac:dyDescent="0.2">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c r="AG264" s="100"/>
      <c r="AH264" s="100"/>
      <c r="AI264" s="100"/>
      <c r="AJ264" s="100"/>
      <c r="AK264" s="100"/>
    </row>
    <row r="265" spans="10:37" ht="20.100000000000001" customHeight="1" x14ac:dyDescent="0.2">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row>
    <row r="266" spans="10:37" ht="20.100000000000001" customHeight="1" x14ac:dyDescent="0.2">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row>
    <row r="267" spans="10:37" ht="20.100000000000001" customHeight="1" x14ac:dyDescent="0.2">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100"/>
      <c r="AK267" s="100"/>
    </row>
    <row r="268" spans="10:37" ht="20.100000000000001" customHeight="1" x14ac:dyDescent="0.2">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c r="AG268" s="100"/>
      <c r="AH268" s="100"/>
      <c r="AI268" s="100"/>
      <c r="AJ268" s="100"/>
      <c r="AK268" s="100"/>
    </row>
    <row r="269" spans="10:37" ht="20.100000000000001" customHeight="1" x14ac:dyDescent="0.2">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c r="AG269" s="100"/>
      <c r="AH269" s="100"/>
      <c r="AI269" s="100"/>
      <c r="AJ269" s="100"/>
      <c r="AK269" s="100"/>
    </row>
    <row r="270" spans="10:37" ht="20.100000000000001" customHeight="1" x14ac:dyDescent="0.2">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row>
    <row r="271" spans="10:37" ht="20.100000000000001" customHeight="1" x14ac:dyDescent="0.2">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c r="AG271" s="100"/>
      <c r="AH271" s="100"/>
      <c r="AI271" s="100"/>
      <c r="AJ271" s="100"/>
      <c r="AK271" s="100"/>
    </row>
    <row r="272" spans="10:37" ht="20.100000000000001" customHeight="1" x14ac:dyDescent="0.2">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row>
    <row r="273" spans="10:37" ht="20.100000000000001" customHeight="1" x14ac:dyDescent="0.2">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row>
    <row r="274" spans="10:37" ht="20.100000000000001" customHeight="1" x14ac:dyDescent="0.2">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row>
    <row r="275" spans="10:37" ht="20.100000000000001" customHeight="1" x14ac:dyDescent="0.2">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row>
    <row r="276" spans="10:37" ht="20.100000000000001" customHeight="1" x14ac:dyDescent="0.2">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row>
    <row r="277" spans="10:37" ht="20.100000000000001" customHeight="1" x14ac:dyDescent="0.2">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row>
    <row r="278" spans="10:37" ht="20.100000000000001" customHeight="1" x14ac:dyDescent="0.2">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row>
    <row r="279" spans="10:37" ht="20.100000000000001" customHeight="1" x14ac:dyDescent="0.2">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row>
    <row r="280" spans="10:37" ht="20.100000000000001" customHeight="1" x14ac:dyDescent="0.2">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row>
    <row r="281" spans="10:37" ht="20.100000000000001" customHeight="1" x14ac:dyDescent="0.2">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row>
    <row r="282" spans="10:37" ht="20.100000000000001" customHeight="1" x14ac:dyDescent="0.2">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row>
    <row r="283" spans="10:37" ht="20.100000000000001" customHeight="1" x14ac:dyDescent="0.2">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row>
    <row r="284" spans="10:37" ht="20.100000000000001" customHeight="1" x14ac:dyDescent="0.2">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row>
    <row r="285" spans="10:37" ht="20.100000000000001" customHeight="1" x14ac:dyDescent="0.2">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row>
    <row r="286" spans="10:37" ht="20.100000000000001" customHeight="1" x14ac:dyDescent="0.2">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row>
    <row r="287" spans="10:37" ht="20.100000000000001" customHeight="1" x14ac:dyDescent="0.2">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row>
    <row r="288" spans="10:37" ht="20.100000000000001" customHeight="1" x14ac:dyDescent="0.2">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row>
    <row r="289" spans="10:37" ht="20.100000000000001" customHeight="1" x14ac:dyDescent="0.2">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row>
    <row r="290" spans="10:37" ht="20.100000000000001" customHeight="1" x14ac:dyDescent="0.2">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100"/>
      <c r="AK290" s="100"/>
    </row>
    <row r="291" spans="10:37" ht="20.100000000000001" customHeight="1" x14ac:dyDescent="0.2">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row>
    <row r="292" spans="10:37" ht="20.100000000000001" customHeight="1" x14ac:dyDescent="0.2">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c r="AG292" s="100"/>
      <c r="AH292" s="100"/>
      <c r="AI292" s="100"/>
      <c r="AJ292" s="100"/>
      <c r="AK292" s="100"/>
    </row>
    <row r="293" spans="10:37" ht="20.100000000000001" customHeight="1" x14ac:dyDescent="0.2">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100"/>
    </row>
    <row r="294" spans="10:37" ht="20.100000000000001" customHeight="1" x14ac:dyDescent="0.2">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row>
    <row r="295" spans="10:37" ht="20.100000000000001" customHeight="1" x14ac:dyDescent="0.2">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c r="AG295" s="100"/>
      <c r="AH295" s="100"/>
      <c r="AI295" s="100"/>
      <c r="AJ295" s="100"/>
      <c r="AK295" s="100"/>
    </row>
    <row r="296" spans="10:37" ht="20.100000000000001" customHeight="1" x14ac:dyDescent="0.2">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c r="AG296" s="100"/>
      <c r="AH296" s="100"/>
      <c r="AI296" s="100"/>
      <c r="AJ296" s="100"/>
      <c r="AK296" s="100"/>
    </row>
    <row r="297" spans="10:37" ht="20.100000000000001" customHeight="1" x14ac:dyDescent="0.2">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c r="AG297" s="100"/>
      <c r="AH297" s="100"/>
      <c r="AI297" s="100"/>
      <c r="AJ297" s="100"/>
      <c r="AK297" s="100"/>
    </row>
    <row r="298" spans="10:37" ht="20.100000000000001" customHeight="1" x14ac:dyDescent="0.2">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0"/>
    </row>
    <row r="299" spans="10:37" ht="20.100000000000001" customHeight="1" x14ac:dyDescent="0.2">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0"/>
    </row>
    <row r="300" spans="10:37" ht="20.100000000000001" customHeight="1" x14ac:dyDescent="0.2">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c r="AG300" s="100"/>
      <c r="AH300" s="100"/>
      <c r="AI300" s="100"/>
      <c r="AJ300" s="100"/>
      <c r="AK300" s="100"/>
    </row>
    <row r="301" spans="10:37" ht="20.100000000000001" customHeight="1" x14ac:dyDescent="0.2">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c r="AG301" s="100"/>
      <c r="AH301" s="100"/>
      <c r="AI301" s="100"/>
      <c r="AJ301" s="100"/>
      <c r="AK301" s="100"/>
    </row>
    <row r="302" spans="10:37" ht="20.100000000000001" customHeight="1" x14ac:dyDescent="0.2">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c r="AG302" s="100"/>
      <c r="AH302" s="100"/>
      <c r="AI302" s="100"/>
      <c r="AJ302" s="100"/>
      <c r="AK302" s="100"/>
    </row>
    <row r="303" spans="10:37" ht="20.100000000000001" customHeight="1" x14ac:dyDescent="0.2">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c r="AG303" s="100"/>
      <c r="AH303" s="100"/>
      <c r="AI303" s="100"/>
      <c r="AJ303" s="100"/>
      <c r="AK303" s="100"/>
    </row>
    <row r="304" spans="10:37" ht="20.100000000000001" customHeight="1" x14ac:dyDescent="0.2">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row>
    <row r="305" spans="10:37" ht="20.100000000000001" customHeight="1" x14ac:dyDescent="0.2">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c r="AG305" s="100"/>
      <c r="AH305" s="100"/>
      <c r="AI305" s="100"/>
      <c r="AJ305" s="100"/>
      <c r="AK305" s="100"/>
    </row>
    <row r="306" spans="10:37" ht="20.100000000000001" customHeight="1" x14ac:dyDescent="0.2">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c r="AG306" s="100"/>
      <c r="AH306" s="100"/>
      <c r="AI306" s="100"/>
      <c r="AJ306" s="100"/>
      <c r="AK306" s="100"/>
    </row>
    <row r="307" spans="10:37" ht="20.100000000000001" customHeight="1" x14ac:dyDescent="0.2">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row>
    <row r="308" spans="10:37" ht="20.100000000000001" customHeight="1" x14ac:dyDescent="0.2">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row>
    <row r="309" spans="10:37" ht="20.100000000000001" customHeight="1" x14ac:dyDescent="0.2">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row>
    <row r="310" spans="10:37" ht="20.100000000000001" customHeight="1" x14ac:dyDescent="0.2">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c r="AG310" s="100"/>
      <c r="AH310" s="100"/>
      <c r="AI310" s="100"/>
      <c r="AJ310" s="100"/>
      <c r="AK310" s="100"/>
    </row>
    <row r="311" spans="10:37" ht="20.100000000000001" customHeight="1" x14ac:dyDescent="0.2">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c r="AG311" s="100"/>
      <c r="AH311" s="100"/>
      <c r="AI311" s="100"/>
      <c r="AJ311" s="100"/>
      <c r="AK311" s="100"/>
    </row>
    <row r="312" spans="10:37" ht="20.100000000000001" customHeight="1" x14ac:dyDescent="0.2">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row>
    <row r="313" spans="10:37" ht="20.100000000000001" customHeight="1" x14ac:dyDescent="0.2">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c r="AG313" s="100"/>
      <c r="AH313" s="100"/>
      <c r="AI313" s="100"/>
      <c r="AJ313" s="100"/>
      <c r="AK313" s="100"/>
    </row>
    <row r="314" spans="10:37" ht="20.100000000000001" customHeight="1" x14ac:dyDescent="0.2">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0"/>
      <c r="AH314" s="100"/>
      <c r="AI314" s="100"/>
      <c r="AJ314" s="100"/>
      <c r="AK314" s="100"/>
    </row>
    <row r="315" spans="10:37" ht="20.100000000000001" customHeight="1" x14ac:dyDescent="0.2">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0"/>
      <c r="AH315" s="100"/>
      <c r="AI315" s="100"/>
      <c r="AJ315" s="100"/>
      <c r="AK315" s="100"/>
    </row>
    <row r="316" spans="10:37" ht="20.100000000000001" customHeight="1" x14ac:dyDescent="0.2">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row>
    <row r="317" spans="10:37" ht="20.100000000000001" customHeight="1" x14ac:dyDescent="0.2">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c r="AG317" s="100"/>
      <c r="AH317" s="100"/>
      <c r="AI317" s="100"/>
      <c r="AJ317" s="100"/>
      <c r="AK317" s="100"/>
    </row>
    <row r="318" spans="10:37" ht="20.100000000000001" customHeight="1" x14ac:dyDescent="0.2">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c r="AG318" s="100"/>
      <c r="AH318" s="100"/>
      <c r="AI318" s="100"/>
      <c r="AJ318" s="100"/>
      <c r="AK318" s="100"/>
    </row>
    <row r="319" spans="10:37" ht="20.100000000000001" customHeight="1" x14ac:dyDescent="0.2">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c r="AG319" s="100"/>
      <c r="AH319" s="100"/>
      <c r="AI319" s="100"/>
      <c r="AJ319" s="100"/>
      <c r="AK319" s="100"/>
    </row>
    <row r="320" spans="10:37" ht="20.100000000000001" customHeight="1" x14ac:dyDescent="0.2">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c r="AG320" s="100"/>
      <c r="AH320" s="100"/>
      <c r="AI320" s="100"/>
      <c r="AJ320" s="100"/>
      <c r="AK320" s="100"/>
    </row>
    <row r="321" spans="10:37" ht="20.100000000000001" customHeight="1" x14ac:dyDescent="0.2">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c r="AG321" s="100"/>
      <c r="AH321" s="100"/>
      <c r="AI321" s="100"/>
      <c r="AJ321" s="100"/>
      <c r="AK321" s="100"/>
    </row>
    <row r="322" spans="10:37" ht="20.100000000000001" customHeight="1" x14ac:dyDescent="0.2">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c r="AG322" s="100"/>
      <c r="AH322" s="100"/>
      <c r="AI322" s="100"/>
      <c r="AJ322" s="100"/>
      <c r="AK322" s="100"/>
    </row>
    <row r="323" spans="10:37" ht="20.100000000000001" customHeight="1" x14ac:dyDescent="0.2">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c r="AG323" s="100"/>
      <c r="AH323" s="100"/>
      <c r="AI323" s="100"/>
      <c r="AJ323" s="100"/>
      <c r="AK323" s="100"/>
    </row>
    <row r="324" spans="10:37" ht="20.100000000000001" customHeight="1" x14ac:dyDescent="0.2">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00"/>
    </row>
    <row r="325" spans="10:37" ht="20.100000000000001" customHeight="1" x14ac:dyDescent="0.2">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0"/>
    </row>
    <row r="326" spans="10:37" ht="20.100000000000001" customHeight="1" x14ac:dyDescent="0.2">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row>
    <row r="327" spans="10:37" ht="20.100000000000001" customHeight="1" x14ac:dyDescent="0.2">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c r="AG327" s="100"/>
      <c r="AH327" s="100"/>
      <c r="AI327" s="100"/>
      <c r="AJ327" s="100"/>
      <c r="AK327" s="100"/>
    </row>
    <row r="328" spans="10:37" ht="20.100000000000001" customHeight="1" x14ac:dyDescent="0.2">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c r="AG328" s="100"/>
      <c r="AH328" s="100"/>
      <c r="AI328" s="100"/>
      <c r="AJ328" s="100"/>
      <c r="AK328" s="100"/>
    </row>
    <row r="329" spans="10:37" ht="20.100000000000001" customHeight="1" x14ac:dyDescent="0.2">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c r="AG329" s="100"/>
      <c r="AH329" s="100"/>
      <c r="AI329" s="100"/>
      <c r="AJ329" s="100"/>
      <c r="AK329" s="100"/>
    </row>
    <row r="330" spans="10:37" ht="20.100000000000001" customHeight="1" x14ac:dyDescent="0.2">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c r="AG330" s="100"/>
      <c r="AH330" s="100"/>
      <c r="AI330" s="100"/>
      <c r="AJ330" s="100"/>
      <c r="AK330" s="100"/>
    </row>
    <row r="331" spans="10:37" ht="20.100000000000001" customHeight="1" x14ac:dyDescent="0.2">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100"/>
    </row>
    <row r="332" spans="10:37" ht="20.100000000000001" customHeight="1" x14ac:dyDescent="0.2">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row>
    <row r="333" spans="10:37" ht="20.100000000000001" customHeight="1" x14ac:dyDescent="0.2">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row>
    <row r="334" spans="10:37" ht="20.100000000000001" customHeight="1" x14ac:dyDescent="0.2">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row>
    <row r="335" spans="10:37" ht="20.100000000000001" customHeight="1" x14ac:dyDescent="0.2">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row>
    <row r="336" spans="10:37" ht="20.100000000000001" customHeight="1" x14ac:dyDescent="0.2">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row>
    <row r="337" spans="10:37" ht="20.100000000000001" customHeight="1" x14ac:dyDescent="0.2">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row>
    <row r="338" spans="10:37" ht="20.100000000000001" customHeight="1" x14ac:dyDescent="0.2">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row>
    <row r="339" spans="10:37" ht="20.100000000000001" customHeight="1" x14ac:dyDescent="0.2">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row>
    <row r="340" spans="10:37" ht="20.100000000000001" customHeight="1" x14ac:dyDescent="0.2">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c r="AG340" s="100"/>
      <c r="AH340" s="100"/>
      <c r="AI340" s="100"/>
      <c r="AJ340" s="100"/>
      <c r="AK340" s="100"/>
    </row>
    <row r="341" spans="10:37" ht="20.100000000000001" customHeight="1" x14ac:dyDescent="0.2">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c r="AG341" s="100"/>
      <c r="AH341" s="100"/>
      <c r="AI341" s="100"/>
      <c r="AJ341" s="100"/>
      <c r="AK341" s="100"/>
    </row>
    <row r="342" spans="10:37" ht="20.100000000000001" customHeight="1" x14ac:dyDescent="0.2">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row>
    <row r="343" spans="10:37" ht="20.100000000000001" customHeight="1" x14ac:dyDescent="0.2">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row>
    <row r="344" spans="10:37" ht="20.100000000000001" customHeight="1" x14ac:dyDescent="0.2">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row>
    <row r="345" spans="10:37" ht="20.100000000000001" customHeight="1" x14ac:dyDescent="0.2">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c r="AG345" s="100"/>
      <c r="AH345" s="100"/>
      <c r="AI345" s="100"/>
      <c r="AJ345" s="100"/>
      <c r="AK345" s="100"/>
    </row>
    <row r="346" spans="10:37" ht="20.100000000000001" customHeight="1" x14ac:dyDescent="0.2">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row>
    <row r="347" spans="10:37" ht="20.100000000000001" customHeight="1" x14ac:dyDescent="0.2">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c r="AG347" s="100"/>
      <c r="AH347" s="100"/>
      <c r="AI347" s="100"/>
      <c r="AJ347" s="100"/>
      <c r="AK347" s="100"/>
    </row>
    <row r="348" spans="10:37" ht="20.100000000000001" customHeight="1" x14ac:dyDescent="0.2">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c r="AG348" s="100"/>
      <c r="AH348" s="100"/>
      <c r="AI348" s="100"/>
      <c r="AJ348" s="100"/>
      <c r="AK348" s="100"/>
    </row>
    <row r="349" spans="10:37" ht="20.100000000000001" customHeight="1" x14ac:dyDescent="0.2">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c r="AG349" s="100"/>
      <c r="AH349" s="100"/>
      <c r="AI349" s="100"/>
      <c r="AJ349" s="100"/>
      <c r="AK349" s="100"/>
    </row>
    <row r="350" spans="10:37" ht="20.100000000000001" customHeight="1" x14ac:dyDescent="0.2">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row>
    <row r="351" spans="10:37" ht="20.100000000000001" customHeight="1" x14ac:dyDescent="0.2">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c r="AJ351" s="100"/>
      <c r="AK351" s="100"/>
    </row>
    <row r="352" spans="10:37" ht="20.100000000000001" customHeight="1" x14ac:dyDescent="0.2">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c r="AG352" s="100"/>
      <c r="AH352" s="100"/>
      <c r="AI352" s="100"/>
      <c r="AJ352" s="100"/>
      <c r="AK352" s="100"/>
    </row>
    <row r="353" spans="10:37" ht="20.100000000000001" customHeight="1" x14ac:dyDescent="0.2">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row>
    <row r="354" spans="10:37" ht="20.100000000000001" customHeight="1" x14ac:dyDescent="0.2">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c r="AG354" s="100"/>
      <c r="AH354" s="100"/>
      <c r="AI354" s="100"/>
      <c r="AJ354" s="100"/>
      <c r="AK354" s="100"/>
    </row>
    <row r="355" spans="10:37" ht="20.100000000000001" customHeight="1" x14ac:dyDescent="0.2">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row>
    <row r="356" spans="10:37" ht="20.100000000000001" customHeight="1" x14ac:dyDescent="0.2">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c r="AG356" s="100"/>
      <c r="AH356" s="100"/>
      <c r="AI356" s="100"/>
      <c r="AJ356" s="100"/>
      <c r="AK356" s="100"/>
    </row>
    <row r="357" spans="10:37" ht="20.100000000000001" customHeight="1" x14ac:dyDescent="0.2">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row>
    <row r="358" spans="10:37" ht="20.100000000000001" customHeight="1" x14ac:dyDescent="0.2">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0"/>
    </row>
    <row r="359" spans="10:37" ht="20.100000000000001" customHeight="1" x14ac:dyDescent="0.2">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c r="AG359" s="100"/>
      <c r="AH359" s="100"/>
      <c r="AI359" s="100"/>
      <c r="AJ359" s="100"/>
      <c r="AK359" s="100"/>
    </row>
    <row r="360" spans="10:37" ht="20.100000000000001" customHeight="1" x14ac:dyDescent="0.2">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c r="AG360" s="100"/>
      <c r="AH360" s="100"/>
      <c r="AI360" s="100"/>
      <c r="AJ360" s="100"/>
      <c r="AK360" s="100"/>
    </row>
    <row r="361" spans="10:37" ht="20.100000000000001" customHeight="1" x14ac:dyDescent="0.2">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row>
    <row r="362" spans="10:37" ht="20.100000000000001" customHeight="1" x14ac:dyDescent="0.2">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c r="AG362" s="100"/>
      <c r="AH362" s="100"/>
      <c r="AI362" s="100"/>
      <c r="AJ362" s="100"/>
      <c r="AK362" s="100"/>
    </row>
    <row r="363" spans="10:37" ht="20.100000000000001" customHeight="1" x14ac:dyDescent="0.2">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0"/>
    </row>
    <row r="364" spans="10:37" ht="20.100000000000001" customHeight="1" x14ac:dyDescent="0.2">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c r="AG364" s="100"/>
      <c r="AH364" s="100"/>
      <c r="AI364" s="100"/>
      <c r="AJ364" s="100"/>
      <c r="AK364" s="100"/>
    </row>
    <row r="365" spans="10:37" ht="20.100000000000001" customHeight="1" x14ac:dyDescent="0.2">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c r="AG365" s="100"/>
      <c r="AH365" s="100"/>
      <c r="AI365" s="100"/>
      <c r="AJ365" s="100"/>
      <c r="AK365" s="100"/>
    </row>
    <row r="366" spans="10:37" ht="20.100000000000001" customHeight="1" x14ac:dyDescent="0.2">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row>
    <row r="367" spans="10:37" ht="20.100000000000001" customHeight="1" x14ac:dyDescent="0.2">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c r="AG367" s="100"/>
      <c r="AH367" s="100"/>
      <c r="AI367" s="100"/>
      <c r="AJ367" s="100"/>
      <c r="AK367" s="100"/>
    </row>
    <row r="368" spans="10:37" ht="20.100000000000001" customHeight="1" x14ac:dyDescent="0.2">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row>
    <row r="369" spans="10:37" ht="20.100000000000001" customHeight="1" x14ac:dyDescent="0.2">
      <c r="J369" s="100"/>
      <c r="K369" s="100"/>
      <c r="L369" s="100"/>
      <c r="M369" s="100"/>
      <c r="N369" s="100"/>
      <c r="O369" s="100"/>
      <c r="P369" s="100"/>
      <c r="Q369" s="100"/>
      <c r="R369" s="100"/>
      <c r="S369" s="100"/>
      <c r="T369" s="100"/>
      <c r="U369" s="100"/>
      <c r="V369" s="100"/>
      <c r="W369" s="100"/>
      <c r="X369" s="100"/>
      <c r="Y369" s="100"/>
      <c r="Z369" s="100"/>
      <c r="AA369" s="100"/>
      <c r="AB369" s="100"/>
      <c r="AC369" s="100"/>
      <c r="AD369" s="100"/>
      <c r="AE369" s="100"/>
      <c r="AF369" s="100"/>
      <c r="AG369" s="100"/>
      <c r="AH369" s="100"/>
      <c r="AI369" s="100"/>
      <c r="AJ369" s="100"/>
      <c r="AK369" s="100"/>
    </row>
    <row r="370" spans="10:37" ht="20.100000000000001" customHeight="1" x14ac:dyDescent="0.2">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c r="AG370" s="100"/>
      <c r="AH370" s="100"/>
      <c r="AI370" s="100"/>
      <c r="AJ370" s="100"/>
      <c r="AK370" s="100"/>
    </row>
    <row r="371" spans="10:37" ht="20.100000000000001" customHeight="1" x14ac:dyDescent="0.2">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c r="AG371" s="100"/>
      <c r="AH371" s="100"/>
      <c r="AI371" s="100"/>
      <c r="AJ371" s="100"/>
      <c r="AK371" s="100"/>
    </row>
    <row r="372" spans="10:37" ht="20.100000000000001" customHeight="1" x14ac:dyDescent="0.2">
      <c r="J372" s="100"/>
      <c r="K372" s="100"/>
      <c r="L372" s="100"/>
      <c r="M372" s="100"/>
      <c r="N372" s="100"/>
      <c r="O372" s="100"/>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row>
    <row r="373" spans="10:37" ht="20.100000000000001" customHeight="1" x14ac:dyDescent="0.2">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c r="AG373" s="100"/>
      <c r="AH373" s="100"/>
      <c r="AI373" s="100"/>
      <c r="AJ373" s="100"/>
      <c r="AK373" s="100"/>
    </row>
    <row r="374" spans="10:37" ht="20.100000000000001" customHeight="1" x14ac:dyDescent="0.2">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0"/>
    </row>
    <row r="375" spans="10:37" ht="20.100000000000001" customHeight="1" x14ac:dyDescent="0.2">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row>
    <row r="376" spans="10:37" ht="20.100000000000001" customHeight="1" x14ac:dyDescent="0.2">
      <c r="J376" s="100"/>
      <c r="K376" s="100"/>
      <c r="L376" s="100"/>
      <c r="M376" s="100"/>
      <c r="N376" s="100"/>
      <c r="O376" s="100"/>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00"/>
    </row>
    <row r="377" spans="10:37" ht="20.100000000000001" customHeight="1" x14ac:dyDescent="0.2">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00"/>
    </row>
    <row r="378" spans="10:37" ht="20.100000000000001" customHeight="1" x14ac:dyDescent="0.2">
      <c r="J378" s="100"/>
      <c r="K378" s="100"/>
      <c r="L378" s="100"/>
      <c r="M378" s="100"/>
      <c r="N378" s="100"/>
      <c r="O378" s="100"/>
      <c r="P378" s="100"/>
      <c r="Q378" s="100"/>
      <c r="R378" s="100"/>
      <c r="S378" s="100"/>
      <c r="T378" s="100"/>
      <c r="U378" s="100"/>
      <c r="V378" s="100"/>
      <c r="W378" s="100"/>
      <c r="X378" s="100"/>
      <c r="Y378" s="100"/>
      <c r="Z378" s="100"/>
      <c r="AA378" s="100"/>
      <c r="AB378" s="100"/>
      <c r="AC378" s="100"/>
      <c r="AD378" s="100"/>
      <c r="AE378" s="100"/>
      <c r="AF378" s="100"/>
      <c r="AG378" s="100"/>
      <c r="AH378" s="100"/>
      <c r="AI378" s="100"/>
      <c r="AJ378" s="100"/>
      <c r="AK378" s="100"/>
    </row>
    <row r="379" spans="10:37" ht="20.100000000000001" customHeight="1" x14ac:dyDescent="0.2">
      <c r="J379" s="100"/>
      <c r="K379" s="100"/>
      <c r="L379" s="100"/>
      <c r="M379" s="100"/>
      <c r="N379" s="100"/>
      <c r="O379" s="100"/>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00"/>
    </row>
    <row r="380" spans="10:37" ht="20.100000000000001" customHeight="1" x14ac:dyDescent="0.2">
      <c r="J380" s="100"/>
      <c r="K380" s="100"/>
      <c r="L380" s="100"/>
      <c r="M380" s="100"/>
      <c r="N380" s="100"/>
      <c r="O380" s="100"/>
      <c r="P380" s="100"/>
      <c r="Q380" s="100"/>
      <c r="R380" s="100"/>
      <c r="S380" s="100"/>
      <c r="T380" s="100"/>
      <c r="U380" s="100"/>
      <c r="V380" s="100"/>
      <c r="W380" s="100"/>
      <c r="X380" s="100"/>
      <c r="Y380" s="100"/>
      <c r="Z380" s="100"/>
      <c r="AA380" s="100"/>
      <c r="AB380" s="100"/>
      <c r="AC380" s="100"/>
      <c r="AD380" s="100"/>
      <c r="AE380" s="100"/>
      <c r="AF380" s="100"/>
      <c r="AG380" s="100"/>
      <c r="AH380" s="100"/>
      <c r="AI380" s="100"/>
      <c r="AJ380" s="100"/>
      <c r="AK380" s="100"/>
    </row>
    <row r="381" spans="10:37" ht="20.100000000000001" customHeight="1" x14ac:dyDescent="0.2">
      <c r="J381" s="100"/>
      <c r="K381" s="100"/>
      <c r="L381" s="100"/>
      <c r="M381" s="100"/>
      <c r="N381" s="100"/>
      <c r="O381" s="100"/>
      <c r="P381" s="100"/>
      <c r="Q381" s="100"/>
      <c r="R381" s="100"/>
      <c r="S381" s="100"/>
      <c r="T381" s="100"/>
      <c r="U381" s="100"/>
      <c r="V381" s="100"/>
      <c r="W381" s="100"/>
      <c r="X381" s="100"/>
      <c r="Y381" s="100"/>
      <c r="Z381" s="100"/>
      <c r="AA381" s="100"/>
      <c r="AB381" s="100"/>
      <c r="AC381" s="100"/>
      <c r="AD381" s="100"/>
      <c r="AE381" s="100"/>
      <c r="AF381" s="100"/>
      <c r="AG381" s="100"/>
      <c r="AH381" s="100"/>
      <c r="AI381" s="100"/>
      <c r="AJ381" s="100"/>
      <c r="AK381" s="100"/>
    </row>
    <row r="382" spans="10:37" ht="20.100000000000001" customHeight="1" x14ac:dyDescent="0.2">
      <c r="J382" s="100"/>
      <c r="K382" s="100"/>
      <c r="L382" s="100"/>
      <c r="M382" s="100"/>
      <c r="N382" s="100"/>
      <c r="O382" s="100"/>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row>
    <row r="383" spans="10:37" ht="20.100000000000001" customHeight="1" x14ac:dyDescent="0.2">
      <c r="J383" s="100"/>
      <c r="K383" s="100"/>
      <c r="L383" s="100"/>
      <c r="M383" s="100"/>
      <c r="N383" s="100"/>
      <c r="O383" s="100"/>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row>
    <row r="384" spans="10:37" ht="20.100000000000001" customHeight="1" x14ac:dyDescent="0.2">
      <c r="J384" s="100"/>
      <c r="K384" s="100"/>
      <c r="L384" s="100"/>
      <c r="M384" s="100"/>
      <c r="N384" s="100"/>
      <c r="O384" s="100"/>
      <c r="P384" s="100"/>
      <c r="Q384" s="100"/>
      <c r="R384" s="100"/>
      <c r="S384" s="100"/>
      <c r="T384" s="100"/>
      <c r="U384" s="100"/>
      <c r="V384" s="100"/>
      <c r="W384" s="100"/>
      <c r="X384" s="100"/>
      <c r="Y384" s="100"/>
      <c r="Z384" s="100"/>
      <c r="AA384" s="100"/>
      <c r="AB384" s="100"/>
      <c r="AC384" s="100"/>
      <c r="AD384" s="100"/>
      <c r="AE384" s="100"/>
      <c r="AF384" s="100"/>
      <c r="AG384" s="100"/>
      <c r="AH384" s="100"/>
      <c r="AI384" s="100"/>
      <c r="AJ384" s="100"/>
      <c r="AK384" s="100"/>
    </row>
    <row r="385" spans="10:37" ht="20.100000000000001" customHeight="1" x14ac:dyDescent="0.2">
      <c r="J385" s="100"/>
      <c r="K385" s="100"/>
      <c r="L385" s="100"/>
      <c r="M385" s="100"/>
      <c r="N385" s="100"/>
      <c r="O385" s="100"/>
      <c r="P385" s="100"/>
      <c r="Q385" s="100"/>
      <c r="R385" s="100"/>
      <c r="S385" s="100"/>
      <c r="T385" s="100"/>
      <c r="U385" s="100"/>
      <c r="V385" s="100"/>
      <c r="W385" s="100"/>
      <c r="X385" s="100"/>
      <c r="Y385" s="100"/>
      <c r="Z385" s="100"/>
      <c r="AA385" s="100"/>
      <c r="AB385" s="100"/>
      <c r="AC385" s="100"/>
      <c r="AD385" s="100"/>
      <c r="AE385" s="100"/>
      <c r="AF385" s="100"/>
      <c r="AG385" s="100"/>
      <c r="AH385" s="100"/>
      <c r="AI385" s="100"/>
      <c r="AJ385" s="100"/>
      <c r="AK385" s="100"/>
    </row>
    <row r="386" spans="10:37" ht="20.100000000000001" customHeight="1" x14ac:dyDescent="0.2">
      <c r="J386" s="100"/>
      <c r="K386" s="100"/>
      <c r="L386" s="100"/>
      <c r="M386" s="100"/>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row>
    <row r="387" spans="10:37" ht="20.100000000000001" customHeight="1" x14ac:dyDescent="0.2">
      <c r="J387" s="100"/>
      <c r="K387" s="100"/>
      <c r="L387" s="100"/>
      <c r="M387" s="100"/>
      <c r="N387" s="100"/>
      <c r="O387" s="100"/>
      <c r="P387" s="100"/>
      <c r="Q387" s="100"/>
      <c r="R387" s="100"/>
      <c r="S387" s="100"/>
      <c r="T387" s="100"/>
      <c r="U387" s="100"/>
      <c r="V387" s="100"/>
      <c r="W387" s="100"/>
      <c r="X387" s="100"/>
      <c r="Y387" s="100"/>
      <c r="Z387" s="100"/>
      <c r="AA387" s="100"/>
      <c r="AB387" s="100"/>
      <c r="AC387" s="100"/>
      <c r="AD387" s="100"/>
      <c r="AE387" s="100"/>
      <c r="AF387" s="100"/>
      <c r="AG387" s="100"/>
      <c r="AH387" s="100"/>
      <c r="AI387" s="100"/>
      <c r="AJ387" s="100"/>
      <c r="AK387" s="100"/>
    </row>
    <row r="388" spans="10:37" ht="20.100000000000001" customHeight="1" x14ac:dyDescent="0.2">
      <c r="J388" s="100"/>
      <c r="K388" s="100"/>
      <c r="L388" s="100"/>
      <c r="M388" s="100"/>
      <c r="N388" s="100"/>
      <c r="O388" s="100"/>
      <c r="P388" s="100"/>
      <c r="Q388" s="100"/>
      <c r="R388" s="100"/>
      <c r="S388" s="100"/>
      <c r="T388" s="100"/>
      <c r="U388" s="100"/>
      <c r="V388" s="100"/>
      <c r="W388" s="100"/>
      <c r="X388" s="100"/>
      <c r="Y388" s="100"/>
      <c r="Z388" s="100"/>
      <c r="AA388" s="100"/>
      <c r="AB388" s="100"/>
      <c r="AC388" s="100"/>
      <c r="AD388" s="100"/>
      <c r="AE388" s="100"/>
      <c r="AF388" s="100"/>
      <c r="AG388" s="100"/>
      <c r="AH388" s="100"/>
      <c r="AI388" s="100"/>
      <c r="AJ388" s="100"/>
      <c r="AK388" s="100"/>
    </row>
    <row r="389" spans="10:37" ht="20.100000000000001" customHeight="1" x14ac:dyDescent="0.2">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row>
    <row r="390" spans="10:37" ht="20.100000000000001" customHeight="1" x14ac:dyDescent="0.2">
      <c r="J390" s="100"/>
      <c r="K390" s="100"/>
      <c r="L390" s="100"/>
      <c r="M390" s="100"/>
      <c r="N390" s="100"/>
      <c r="O390" s="100"/>
      <c r="P390" s="100"/>
      <c r="Q390" s="100"/>
      <c r="R390" s="100"/>
      <c r="S390" s="100"/>
      <c r="T390" s="100"/>
      <c r="U390" s="100"/>
      <c r="V390" s="100"/>
      <c r="W390" s="100"/>
      <c r="X390" s="100"/>
      <c r="Y390" s="100"/>
      <c r="Z390" s="100"/>
      <c r="AA390" s="100"/>
      <c r="AB390" s="100"/>
      <c r="AC390" s="100"/>
      <c r="AD390" s="100"/>
      <c r="AE390" s="100"/>
      <c r="AF390" s="100"/>
      <c r="AG390" s="100"/>
      <c r="AH390" s="100"/>
      <c r="AI390" s="100"/>
      <c r="AJ390" s="100"/>
      <c r="AK390" s="100"/>
    </row>
    <row r="391" spans="10:37" ht="20.100000000000001" customHeight="1" x14ac:dyDescent="0.2">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row>
    <row r="392" spans="10:37" ht="20.100000000000001" customHeight="1" x14ac:dyDescent="0.2">
      <c r="J392" s="100"/>
      <c r="K392" s="100"/>
      <c r="L392" s="100"/>
      <c r="M392" s="100"/>
      <c r="N392" s="100"/>
      <c r="O392" s="100"/>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row>
    <row r="393" spans="10:37" ht="20.100000000000001" customHeight="1" x14ac:dyDescent="0.2">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row>
    <row r="394" spans="10:37" ht="20.100000000000001" customHeight="1" x14ac:dyDescent="0.2">
      <c r="J394" s="100"/>
      <c r="K394" s="100"/>
      <c r="L394" s="100"/>
      <c r="M394" s="100"/>
      <c r="N394" s="100"/>
      <c r="O394" s="100"/>
      <c r="P394" s="100"/>
      <c r="Q394" s="100"/>
      <c r="R394" s="100"/>
      <c r="S394" s="100"/>
      <c r="T394" s="100"/>
      <c r="U394" s="100"/>
      <c r="V394" s="100"/>
      <c r="W394" s="100"/>
      <c r="X394" s="100"/>
      <c r="Y394" s="100"/>
      <c r="Z394" s="100"/>
      <c r="AA394" s="100"/>
      <c r="AB394" s="100"/>
      <c r="AC394" s="100"/>
      <c r="AD394" s="100"/>
      <c r="AE394" s="100"/>
      <c r="AF394" s="100"/>
      <c r="AG394" s="100"/>
      <c r="AH394" s="100"/>
      <c r="AI394" s="100"/>
      <c r="AJ394" s="100"/>
      <c r="AK394" s="100"/>
    </row>
    <row r="395" spans="10:37" ht="20.100000000000001" customHeight="1" x14ac:dyDescent="0.2">
      <c r="J395" s="100"/>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0"/>
      <c r="AH395" s="100"/>
      <c r="AI395" s="100"/>
      <c r="AJ395" s="100"/>
      <c r="AK395" s="100"/>
    </row>
    <row r="396" spans="10:37" ht="20.100000000000001" customHeight="1" x14ac:dyDescent="0.2">
      <c r="J396" s="100"/>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row>
    <row r="397" spans="10:37" ht="20.100000000000001" customHeight="1" x14ac:dyDescent="0.2">
      <c r="J397" s="100"/>
      <c r="K397" s="100"/>
      <c r="L397" s="100"/>
      <c r="M397" s="100"/>
      <c r="N397" s="100"/>
      <c r="O397" s="100"/>
      <c r="P397" s="100"/>
      <c r="Q397" s="100"/>
      <c r="R397" s="100"/>
      <c r="S397" s="100"/>
      <c r="T397" s="100"/>
      <c r="U397" s="100"/>
      <c r="V397" s="100"/>
      <c r="W397" s="100"/>
      <c r="X397" s="100"/>
      <c r="Y397" s="100"/>
      <c r="Z397" s="100"/>
      <c r="AA397" s="100"/>
      <c r="AB397" s="100"/>
      <c r="AC397" s="100"/>
      <c r="AD397" s="100"/>
      <c r="AE397" s="100"/>
      <c r="AF397" s="100"/>
      <c r="AG397" s="100"/>
      <c r="AH397" s="100"/>
      <c r="AI397" s="100"/>
      <c r="AJ397" s="100"/>
      <c r="AK397" s="100"/>
    </row>
    <row r="398" spans="10:37" ht="20.100000000000001" customHeight="1" x14ac:dyDescent="0.2">
      <c r="J398" s="100"/>
      <c r="K398" s="100"/>
      <c r="L398" s="100"/>
      <c r="M398" s="100"/>
      <c r="N398" s="100"/>
      <c r="O398" s="100"/>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c r="AK398" s="100"/>
    </row>
    <row r="399" spans="10:37" ht="20.100000000000001" customHeight="1" x14ac:dyDescent="0.2">
      <c r="J399" s="100"/>
      <c r="K399" s="100"/>
      <c r="L399" s="100"/>
      <c r="M399" s="100"/>
      <c r="N399" s="100"/>
      <c r="O399" s="100"/>
      <c r="P399" s="100"/>
      <c r="Q399" s="100"/>
      <c r="R399" s="100"/>
      <c r="S399" s="100"/>
      <c r="T399" s="100"/>
      <c r="U399" s="100"/>
      <c r="V399" s="100"/>
      <c r="W399" s="100"/>
      <c r="X399" s="100"/>
      <c r="Y399" s="100"/>
      <c r="Z399" s="100"/>
      <c r="AA399" s="100"/>
      <c r="AB399" s="100"/>
      <c r="AC399" s="100"/>
      <c r="AD399" s="100"/>
      <c r="AE399" s="100"/>
      <c r="AF399" s="100"/>
      <c r="AG399" s="100"/>
      <c r="AH399" s="100"/>
      <c r="AI399" s="100"/>
      <c r="AJ399" s="100"/>
      <c r="AK399" s="100"/>
    </row>
    <row r="400" spans="10:37" ht="20.100000000000001" customHeight="1" x14ac:dyDescent="0.2">
      <c r="J400" s="100"/>
      <c r="K400" s="100"/>
      <c r="L400" s="100"/>
      <c r="M400" s="100"/>
      <c r="N400" s="100"/>
      <c r="O400" s="100"/>
      <c r="P400" s="100"/>
      <c r="Q400" s="100"/>
      <c r="R400" s="100"/>
      <c r="S400" s="100"/>
      <c r="T400" s="100"/>
      <c r="U400" s="100"/>
      <c r="V400" s="100"/>
      <c r="W400" s="100"/>
      <c r="X400" s="100"/>
      <c r="Y400" s="100"/>
      <c r="Z400" s="100"/>
      <c r="AA400" s="100"/>
      <c r="AB400" s="100"/>
      <c r="AC400" s="100"/>
      <c r="AD400" s="100"/>
      <c r="AE400" s="100"/>
      <c r="AF400" s="100"/>
      <c r="AG400" s="100"/>
      <c r="AH400" s="100"/>
      <c r="AI400" s="100"/>
      <c r="AJ400" s="100"/>
      <c r="AK400" s="100"/>
    </row>
    <row r="401" spans="10:37" ht="20.100000000000001" customHeight="1" x14ac:dyDescent="0.2">
      <c r="J401" s="100"/>
      <c r="K401" s="100"/>
      <c r="L401" s="100"/>
      <c r="M401" s="100"/>
      <c r="N401" s="100"/>
      <c r="O401" s="100"/>
      <c r="P401" s="100"/>
      <c r="Q401" s="100"/>
      <c r="R401" s="100"/>
      <c r="S401" s="100"/>
      <c r="T401" s="100"/>
      <c r="U401" s="100"/>
      <c r="V401" s="100"/>
      <c r="W401" s="100"/>
      <c r="X401" s="100"/>
      <c r="Y401" s="100"/>
      <c r="Z401" s="100"/>
      <c r="AA401" s="100"/>
      <c r="AB401" s="100"/>
      <c r="AC401" s="100"/>
      <c r="AD401" s="100"/>
      <c r="AE401" s="100"/>
      <c r="AF401" s="100"/>
      <c r="AG401" s="100"/>
      <c r="AH401" s="100"/>
      <c r="AI401" s="100"/>
      <c r="AJ401" s="100"/>
      <c r="AK401" s="100"/>
    </row>
    <row r="402" spans="10:37" ht="20.100000000000001" customHeight="1" x14ac:dyDescent="0.2">
      <c r="J402" s="100"/>
      <c r="K402" s="100"/>
      <c r="L402" s="100"/>
      <c r="M402" s="100"/>
      <c r="N402" s="100"/>
      <c r="O402" s="100"/>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0"/>
    </row>
    <row r="403" spans="10:37" ht="20.100000000000001" customHeight="1" x14ac:dyDescent="0.2">
      <c r="J403" s="100"/>
      <c r="K403" s="100"/>
      <c r="L403" s="100"/>
      <c r="M403" s="100"/>
      <c r="N403" s="100"/>
      <c r="O403" s="100"/>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c r="AK403" s="100"/>
    </row>
    <row r="404" spans="10:37" ht="20.100000000000001" customHeight="1" x14ac:dyDescent="0.2">
      <c r="J404" s="100"/>
      <c r="K404" s="100"/>
      <c r="L404" s="100"/>
      <c r="M404" s="100"/>
      <c r="N404" s="100"/>
      <c r="O404" s="100"/>
      <c r="P404" s="100"/>
      <c r="Q404" s="100"/>
      <c r="R404" s="100"/>
      <c r="S404" s="100"/>
      <c r="T404" s="100"/>
      <c r="U404" s="100"/>
      <c r="V404" s="100"/>
      <c r="W404" s="100"/>
      <c r="X404" s="100"/>
      <c r="Y404" s="100"/>
      <c r="Z404" s="100"/>
      <c r="AA404" s="100"/>
      <c r="AB404" s="100"/>
      <c r="AC404" s="100"/>
      <c r="AD404" s="100"/>
      <c r="AE404" s="100"/>
      <c r="AF404" s="100"/>
      <c r="AG404" s="100"/>
      <c r="AH404" s="100"/>
      <c r="AI404" s="100"/>
      <c r="AJ404" s="100"/>
      <c r="AK404" s="100"/>
    </row>
    <row r="405" spans="10:37" ht="20.100000000000001" customHeight="1" x14ac:dyDescent="0.2">
      <c r="J405" s="100"/>
      <c r="K405" s="100"/>
      <c r="L405" s="100"/>
      <c r="M405" s="100"/>
      <c r="N405" s="100"/>
      <c r="O405" s="100"/>
      <c r="P405" s="100"/>
      <c r="Q405" s="100"/>
      <c r="R405" s="100"/>
      <c r="S405" s="100"/>
      <c r="T405" s="100"/>
      <c r="U405" s="100"/>
      <c r="V405" s="100"/>
      <c r="W405" s="100"/>
      <c r="X405" s="100"/>
      <c r="Y405" s="100"/>
      <c r="Z405" s="100"/>
      <c r="AA405" s="100"/>
      <c r="AB405" s="100"/>
      <c r="AC405" s="100"/>
      <c r="AD405" s="100"/>
      <c r="AE405" s="100"/>
      <c r="AF405" s="100"/>
      <c r="AG405" s="100"/>
      <c r="AH405" s="100"/>
      <c r="AI405" s="100"/>
      <c r="AJ405" s="100"/>
      <c r="AK405" s="100"/>
    </row>
    <row r="406" spans="10:37" ht="20.100000000000001" customHeight="1" x14ac:dyDescent="0.2">
      <c r="J406" s="100"/>
      <c r="K406" s="100"/>
      <c r="L406" s="100"/>
      <c r="M406" s="100"/>
      <c r="N406" s="100"/>
      <c r="O406" s="100"/>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0"/>
    </row>
    <row r="407" spans="10:37" ht="20.100000000000001" customHeight="1" x14ac:dyDescent="0.2">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100"/>
    </row>
    <row r="408" spans="10:37" ht="20.100000000000001" customHeight="1" x14ac:dyDescent="0.2">
      <c r="J408" s="100"/>
      <c r="K408" s="100"/>
      <c r="L408" s="100"/>
      <c r="M408" s="100"/>
      <c r="N408" s="100"/>
      <c r="O408" s="100"/>
      <c r="P408" s="100"/>
      <c r="Q408" s="100"/>
      <c r="R408" s="100"/>
      <c r="S408" s="100"/>
      <c r="T408" s="100"/>
      <c r="U408" s="100"/>
      <c r="V408" s="100"/>
      <c r="W408" s="100"/>
      <c r="X408" s="100"/>
      <c r="Y408" s="100"/>
      <c r="Z408" s="100"/>
      <c r="AA408" s="100"/>
      <c r="AB408" s="100"/>
      <c r="AC408" s="100"/>
      <c r="AD408" s="100"/>
      <c r="AE408" s="100"/>
      <c r="AF408" s="100"/>
      <c r="AG408" s="100"/>
      <c r="AH408" s="100"/>
      <c r="AI408" s="100"/>
      <c r="AJ408" s="100"/>
      <c r="AK408" s="100"/>
    </row>
    <row r="409" spans="10:37" ht="20.100000000000001" customHeight="1" x14ac:dyDescent="0.2">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c r="AK409" s="100"/>
    </row>
    <row r="410" spans="10:37" ht="20.100000000000001" customHeight="1" x14ac:dyDescent="0.2">
      <c r="J410" s="100"/>
      <c r="K410" s="100"/>
      <c r="L410" s="100"/>
      <c r="M410" s="100"/>
      <c r="N410" s="100"/>
      <c r="O410" s="100"/>
      <c r="P410" s="100"/>
      <c r="Q410" s="100"/>
      <c r="R410" s="100"/>
      <c r="S410" s="100"/>
      <c r="T410" s="100"/>
      <c r="U410" s="100"/>
      <c r="V410" s="100"/>
      <c r="W410" s="100"/>
      <c r="X410" s="100"/>
      <c r="Y410" s="100"/>
      <c r="Z410" s="100"/>
      <c r="AA410" s="100"/>
      <c r="AB410" s="100"/>
      <c r="AC410" s="100"/>
      <c r="AD410" s="100"/>
      <c r="AE410" s="100"/>
      <c r="AF410" s="100"/>
      <c r="AG410" s="100"/>
      <c r="AH410" s="100"/>
      <c r="AI410" s="100"/>
      <c r="AJ410" s="100"/>
      <c r="AK410" s="100"/>
    </row>
    <row r="411" spans="10:37" ht="20.100000000000001" customHeight="1" x14ac:dyDescent="0.2">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row>
    <row r="412" spans="10:37" ht="20.100000000000001" customHeight="1" x14ac:dyDescent="0.2">
      <c r="J412" s="100"/>
      <c r="K412" s="100"/>
      <c r="L412" s="100"/>
      <c r="M412" s="100"/>
      <c r="N412" s="100"/>
      <c r="O412" s="100"/>
      <c r="P412" s="100"/>
      <c r="Q412" s="100"/>
      <c r="R412" s="100"/>
      <c r="S412" s="100"/>
      <c r="T412" s="100"/>
      <c r="U412" s="100"/>
      <c r="V412" s="100"/>
      <c r="W412" s="100"/>
      <c r="X412" s="100"/>
      <c r="Y412" s="100"/>
      <c r="Z412" s="100"/>
      <c r="AA412" s="100"/>
      <c r="AB412" s="100"/>
      <c r="AC412" s="100"/>
      <c r="AD412" s="100"/>
      <c r="AE412" s="100"/>
      <c r="AF412" s="100"/>
      <c r="AG412" s="100"/>
      <c r="AH412" s="100"/>
      <c r="AI412" s="100"/>
      <c r="AJ412" s="100"/>
      <c r="AK412" s="100"/>
    </row>
    <row r="413" spans="10:37" ht="20.100000000000001" customHeight="1" x14ac:dyDescent="0.2">
      <c r="J413" s="100"/>
      <c r="K413" s="100"/>
      <c r="L413" s="100"/>
      <c r="M413" s="100"/>
      <c r="N413" s="100"/>
      <c r="O413" s="100"/>
      <c r="P413" s="100"/>
      <c r="Q413" s="100"/>
      <c r="R413" s="100"/>
      <c r="S413" s="100"/>
      <c r="T413" s="100"/>
      <c r="U413" s="100"/>
      <c r="V413" s="100"/>
      <c r="W413" s="100"/>
      <c r="X413" s="100"/>
      <c r="Y413" s="100"/>
      <c r="Z413" s="100"/>
      <c r="AA413" s="100"/>
      <c r="AB413" s="100"/>
      <c r="AC413" s="100"/>
      <c r="AD413" s="100"/>
      <c r="AE413" s="100"/>
      <c r="AF413" s="100"/>
      <c r="AG413" s="100"/>
      <c r="AH413" s="100"/>
      <c r="AI413" s="100"/>
      <c r="AJ413" s="100"/>
      <c r="AK413" s="100"/>
    </row>
    <row r="414" spans="10:37" ht="20.100000000000001" customHeight="1" x14ac:dyDescent="0.2">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row>
    <row r="415" spans="10:37" ht="20.100000000000001" customHeight="1" x14ac:dyDescent="0.2">
      <c r="J415" s="100"/>
      <c r="K415" s="100"/>
      <c r="L415" s="100"/>
      <c r="M415" s="100"/>
      <c r="N415" s="100"/>
      <c r="O415" s="100"/>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row>
    <row r="416" spans="10:37" ht="20.100000000000001" customHeight="1" x14ac:dyDescent="0.2">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row>
    <row r="417" spans="10:37" ht="20.100000000000001" customHeight="1" x14ac:dyDescent="0.2">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row>
    <row r="418" spans="10:37" ht="20.100000000000001" customHeight="1" x14ac:dyDescent="0.2">
      <c r="J418" s="100"/>
      <c r="K418" s="100"/>
      <c r="L418" s="100"/>
      <c r="M418" s="100"/>
      <c r="N418" s="100"/>
      <c r="O418" s="100"/>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row>
    <row r="419" spans="10:37" ht="20.100000000000001" customHeight="1" x14ac:dyDescent="0.2">
      <c r="J419" s="100"/>
      <c r="K419" s="100"/>
      <c r="L419" s="100"/>
      <c r="M419" s="100"/>
      <c r="N419" s="100"/>
      <c r="O419" s="100"/>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row>
    <row r="420" spans="10:37" ht="20.100000000000001" customHeight="1" x14ac:dyDescent="0.2">
      <c r="J420" s="100"/>
      <c r="K420" s="100"/>
      <c r="L420" s="100"/>
      <c r="M420" s="100"/>
      <c r="N420" s="100"/>
      <c r="O420" s="100"/>
      <c r="P420" s="100"/>
      <c r="Q420" s="100"/>
      <c r="R420" s="100"/>
      <c r="S420" s="100"/>
      <c r="T420" s="100"/>
      <c r="U420" s="100"/>
      <c r="V420" s="100"/>
      <c r="W420" s="100"/>
      <c r="X420" s="100"/>
      <c r="Y420" s="100"/>
      <c r="Z420" s="100"/>
      <c r="AA420" s="100"/>
      <c r="AB420" s="100"/>
      <c r="AC420" s="100"/>
      <c r="AD420" s="100"/>
      <c r="AE420" s="100"/>
      <c r="AF420" s="100"/>
      <c r="AG420" s="100"/>
      <c r="AH420" s="100"/>
      <c r="AI420" s="100"/>
      <c r="AJ420" s="100"/>
      <c r="AK420" s="100"/>
    </row>
    <row r="421" spans="10:37" ht="20.100000000000001" customHeight="1" x14ac:dyDescent="0.2">
      <c r="J421" s="100"/>
      <c r="K421" s="100"/>
      <c r="L421" s="100"/>
      <c r="M421" s="100"/>
      <c r="N421" s="100"/>
      <c r="O421" s="100"/>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row>
    <row r="422" spans="10:37" ht="20.100000000000001" customHeight="1" x14ac:dyDescent="0.2">
      <c r="J422" s="100"/>
      <c r="K422" s="100"/>
      <c r="L422" s="100"/>
      <c r="M422" s="100"/>
      <c r="N422" s="100"/>
      <c r="O422" s="100"/>
      <c r="P422" s="100"/>
      <c r="Q422" s="100"/>
      <c r="R422" s="100"/>
      <c r="S422" s="100"/>
      <c r="T422" s="100"/>
      <c r="U422" s="100"/>
      <c r="V422" s="100"/>
      <c r="W422" s="100"/>
      <c r="X422" s="100"/>
      <c r="Y422" s="100"/>
      <c r="Z422" s="100"/>
      <c r="AA422" s="100"/>
      <c r="AB422" s="100"/>
      <c r="AC422" s="100"/>
      <c r="AD422" s="100"/>
      <c r="AE422" s="100"/>
      <c r="AF422" s="100"/>
      <c r="AG422" s="100"/>
      <c r="AH422" s="100"/>
      <c r="AI422" s="100"/>
      <c r="AJ422" s="100"/>
      <c r="AK422" s="100"/>
    </row>
    <row r="423" spans="10:37" ht="20.100000000000001" customHeight="1" x14ac:dyDescent="0.2">
      <c r="J423" s="100"/>
      <c r="K423" s="100"/>
      <c r="L423" s="100"/>
      <c r="M423" s="100"/>
      <c r="N423" s="100"/>
      <c r="O423" s="100"/>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100"/>
    </row>
    <row r="424" spans="10:37" ht="20.100000000000001" customHeight="1" x14ac:dyDescent="0.2">
      <c r="J424" s="100"/>
      <c r="K424" s="100"/>
      <c r="L424" s="100"/>
      <c r="M424" s="100"/>
      <c r="N424" s="100"/>
      <c r="O424" s="100"/>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100"/>
    </row>
    <row r="425" spans="10:37" ht="20.100000000000001" customHeight="1" x14ac:dyDescent="0.2">
      <c r="J425" s="100"/>
      <c r="K425" s="100"/>
      <c r="L425" s="100"/>
      <c r="M425" s="100"/>
      <c r="N425" s="100"/>
      <c r="O425" s="100"/>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c r="AK425" s="100"/>
    </row>
    <row r="426" spans="10:37" ht="20.100000000000001" customHeight="1" x14ac:dyDescent="0.2">
      <c r="J426" s="100"/>
      <c r="K426" s="100"/>
      <c r="L426" s="100"/>
      <c r="M426" s="100"/>
      <c r="N426" s="100"/>
      <c r="O426" s="100"/>
      <c r="P426" s="100"/>
      <c r="Q426" s="100"/>
      <c r="R426" s="100"/>
      <c r="S426" s="100"/>
      <c r="T426" s="100"/>
      <c r="U426" s="100"/>
      <c r="V426" s="100"/>
      <c r="W426" s="100"/>
      <c r="X426" s="100"/>
      <c r="Y426" s="100"/>
      <c r="Z426" s="100"/>
      <c r="AA426" s="100"/>
      <c r="AB426" s="100"/>
      <c r="AC426" s="100"/>
      <c r="AD426" s="100"/>
      <c r="AE426" s="100"/>
      <c r="AF426" s="100"/>
      <c r="AG426" s="100"/>
      <c r="AH426" s="100"/>
      <c r="AI426" s="100"/>
      <c r="AJ426" s="100"/>
      <c r="AK426" s="100"/>
    </row>
    <row r="427" spans="10:37" ht="20.100000000000001" customHeight="1" x14ac:dyDescent="0.2">
      <c r="J427" s="100"/>
      <c r="K427" s="100"/>
      <c r="L427" s="100"/>
      <c r="M427" s="100"/>
      <c r="N427" s="100"/>
      <c r="O427" s="100"/>
      <c r="P427" s="100"/>
      <c r="Q427" s="100"/>
      <c r="R427" s="100"/>
      <c r="S427" s="100"/>
      <c r="T427" s="100"/>
      <c r="U427" s="100"/>
      <c r="V427" s="100"/>
      <c r="W427" s="100"/>
      <c r="X427" s="100"/>
      <c r="Y427" s="100"/>
      <c r="Z427" s="100"/>
      <c r="AA427" s="100"/>
      <c r="AB427" s="100"/>
      <c r="AC427" s="100"/>
      <c r="AD427" s="100"/>
      <c r="AE427" s="100"/>
      <c r="AF427" s="100"/>
      <c r="AG427" s="100"/>
      <c r="AH427" s="100"/>
      <c r="AI427" s="100"/>
      <c r="AJ427" s="100"/>
      <c r="AK427" s="100"/>
    </row>
    <row r="428" spans="10:37" ht="20.100000000000001" customHeight="1" x14ac:dyDescent="0.2">
      <c r="J428" s="100"/>
      <c r="K428" s="100"/>
      <c r="L428" s="100"/>
      <c r="M428" s="100"/>
      <c r="N428" s="100"/>
      <c r="O428" s="100"/>
      <c r="P428" s="100"/>
      <c r="Q428" s="100"/>
      <c r="R428" s="100"/>
      <c r="S428" s="100"/>
      <c r="T428" s="100"/>
      <c r="U428" s="100"/>
      <c r="V428" s="100"/>
      <c r="W428" s="100"/>
      <c r="X428" s="100"/>
      <c r="Y428" s="100"/>
      <c r="Z428" s="100"/>
      <c r="AA428" s="100"/>
      <c r="AB428" s="100"/>
      <c r="AC428" s="100"/>
      <c r="AD428" s="100"/>
      <c r="AE428" s="100"/>
      <c r="AF428" s="100"/>
      <c r="AG428" s="100"/>
      <c r="AH428" s="100"/>
      <c r="AI428" s="100"/>
      <c r="AJ428" s="100"/>
      <c r="AK428" s="100"/>
    </row>
    <row r="429" spans="10:37" ht="20.100000000000001" customHeight="1" x14ac:dyDescent="0.2">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row>
    <row r="430" spans="10:37" ht="20.100000000000001" customHeight="1" x14ac:dyDescent="0.2">
      <c r="J430" s="100"/>
      <c r="K430" s="100"/>
      <c r="L430" s="100"/>
      <c r="M430" s="100"/>
      <c r="N430" s="100"/>
      <c r="O430" s="100"/>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row>
    <row r="431" spans="10:37" ht="20.100000000000001" customHeight="1" x14ac:dyDescent="0.2">
      <c r="J431" s="100"/>
      <c r="K431" s="100"/>
      <c r="L431" s="100"/>
      <c r="M431" s="100"/>
      <c r="N431" s="100"/>
      <c r="O431" s="100"/>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c r="AK431" s="100"/>
    </row>
    <row r="432" spans="10:37" ht="20.100000000000001" customHeight="1" x14ac:dyDescent="0.2">
      <c r="J432" s="100"/>
      <c r="K432" s="100"/>
      <c r="L432" s="100"/>
      <c r="M432" s="100"/>
      <c r="N432" s="100"/>
      <c r="O432" s="100"/>
      <c r="P432" s="100"/>
      <c r="Q432" s="100"/>
      <c r="R432" s="100"/>
      <c r="S432" s="100"/>
      <c r="T432" s="100"/>
      <c r="U432" s="100"/>
      <c r="V432" s="100"/>
      <c r="W432" s="100"/>
      <c r="X432" s="100"/>
      <c r="Y432" s="100"/>
      <c r="Z432" s="100"/>
      <c r="AA432" s="100"/>
      <c r="AB432" s="100"/>
      <c r="AC432" s="100"/>
      <c r="AD432" s="100"/>
      <c r="AE432" s="100"/>
      <c r="AF432" s="100"/>
      <c r="AG432" s="100"/>
      <c r="AH432" s="100"/>
      <c r="AI432" s="100"/>
      <c r="AJ432" s="100"/>
      <c r="AK432" s="100"/>
    </row>
    <row r="433" spans="10:37" ht="20.100000000000001" customHeight="1" x14ac:dyDescent="0.2">
      <c r="J433" s="100"/>
      <c r="K433" s="100"/>
      <c r="L433" s="100"/>
      <c r="M433" s="100"/>
      <c r="N433" s="100"/>
      <c r="O433" s="100"/>
      <c r="P433" s="100"/>
      <c r="Q433" s="100"/>
      <c r="R433" s="100"/>
      <c r="S433" s="100"/>
      <c r="T433" s="100"/>
      <c r="U433" s="100"/>
      <c r="V433" s="100"/>
      <c r="W433" s="100"/>
      <c r="X433" s="100"/>
      <c r="Y433" s="100"/>
      <c r="Z433" s="100"/>
      <c r="AA433" s="100"/>
      <c r="AB433" s="100"/>
      <c r="AC433" s="100"/>
      <c r="AD433" s="100"/>
      <c r="AE433" s="100"/>
      <c r="AF433" s="100"/>
      <c r="AG433" s="100"/>
      <c r="AH433" s="100"/>
      <c r="AI433" s="100"/>
      <c r="AJ433" s="100"/>
      <c r="AK433" s="100"/>
    </row>
    <row r="434" spans="10:37" ht="20.100000000000001" customHeight="1" x14ac:dyDescent="0.2">
      <c r="J434" s="100"/>
      <c r="K434" s="100"/>
      <c r="L434" s="100"/>
      <c r="M434" s="100"/>
      <c r="N434" s="100"/>
      <c r="O434" s="100"/>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100"/>
    </row>
    <row r="435" spans="10:37" ht="20.100000000000001" customHeight="1" x14ac:dyDescent="0.2">
      <c r="J435" s="100"/>
      <c r="K435" s="100"/>
      <c r="L435" s="100"/>
      <c r="M435" s="100"/>
      <c r="N435" s="100"/>
      <c r="O435" s="100"/>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0"/>
    </row>
    <row r="436" spans="10:37" ht="20.100000000000001" customHeight="1" x14ac:dyDescent="0.2">
      <c r="J436" s="100"/>
      <c r="K436" s="100"/>
      <c r="L436" s="100"/>
      <c r="M436" s="100"/>
      <c r="N436" s="100"/>
      <c r="O436" s="100"/>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row>
    <row r="437" spans="10:37" ht="20.100000000000001" customHeight="1" x14ac:dyDescent="0.2">
      <c r="J437" s="100"/>
      <c r="K437" s="100"/>
      <c r="L437" s="100"/>
      <c r="M437" s="100"/>
      <c r="N437" s="100"/>
      <c r="O437" s="100"/>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row>
    <row r="438" spans="10:37" ht="20.100000000000001" customHeight="1" x14ac:dyDescent="0.2">
      <c r="J438" s="100"/>
      <c r="K438" s="100"/>
      <c r="L438" s="100"/>
      <c r="M438" s="100"/>
      <c r="N438" s="100"/>
      <c r="O438" s="100"/>
      <c r="P438" s="100"/>
      <c r="Q438" s="100"/>
      <c r="R438" s="100"/>
      <c r="S438" s="100"/>
      <c r="T438" s="100"/>
      <c r="U438" s="100"/>
      <c r="V438" s="100"/>
      <c r="W438" s="100"/>
      <c r="X438" s="100"/>
      <c r="Y438" s="100"/>
      <c r="Z438" s="100"/>
      <c r="AA438" s="100"/>
      <c r="AB438" s="100"/>
      <c r="AC438" s="100"/>
      <c r="AD438" s="100"/>
      <c r="AE438" s="100"/>
      <c r="AF438" s="100"/>
      <c r="AG438" s="100"/>
      <c r="AH438" s="100"/>
      <c r="AI438" s="100"/>
      <c r="AJ438" s="100"/>
      <c r="AK438" s="100"/>
    </row>
    <row r="439" spans="10:37" ht="20.100000000000001" customHeight="1" x14ac:dyDescent="0.2">
      <c r="J439" s="100"/>
      <c r="K439" s="100"/>
      <c r="L439" s="100"/>
      <c r="M439" s="100"/>
      <c r="N439" s="100"/>
      <c r="O439" s="100"/>
      <c r="P439" s="100"/>
      <c r="Q439" s="100"/>
      <c r="R439" s="100"/>
      <c r="S439" s="100"/>
      <c r="T439" s="100"/>
      <c r="U439" s="100"/>
      <c r="V439" s="100"/>
      <c r="W439" s="100"/>
      <c r="X439" s="100"/>
      <c r="Y439" s="100"/>
      <c r="Z439" s="100"/>
      <c r="AA439" s="100"/>
      <c r="AB439" s="100"/>
      <c r="AC439" s="100"/>
      <c r="AD439" s="100"/>
      <c r="AE439" s="100"/>
      <c r="AF439" s="100"/>
      <c r="AG439" s="100"/>
      <c r="AH439" s="100"/>
      <c r="AI439" s="100"/>
      <c r="AJ439" s="100"/>
      <c r="AK439" s="100"/>
    </row>
    <row r="440" spans="10:37" ht="20.100000000000001" customHeight="1" x14ac:dyDescent="0.2">
      <c r="J440" s="100"/>
      <c r="K440" s="100"/>
      <c r="L440" s="100"/>
      <c r="M440" s="100"/>
      <c r="N440" s="100"/>
      <c r="O440" s="100"/>
      <c r="P440" s="100"/>
      <c r="Q440" s="100"/>
      <c r="R440" s="100"/>
      <c r="S440" s="100"/>
      <c r="T440" s="100"/>
      <c r="U440" s="100"/>
      <c r="V440" s="100"/>
      <c r="W440" s="100"/>
      <c r="X440" s="100"/>
      <c r="Y440" s="100"/>
      <c r="Z440" s="100"/>
      <c r="AA440" s="100"/>
      <c r="AB440" s="100"/>
      <c r="AC440" s="100"/>
      <c r="AD440" s="100"/>
      <c r="AE440" s="100"/>
      <c r="AF440" s="100"/>
      <c r="AG440" s="100"/>
      <c r="AH440" s="100"/>
      <c r="AI440" s="100"/>
      <c r="AJ440" s="100"/>
      <c r="AK440" s="100"/>
    </row>
    <row r="441" spans="10:37" ht="20.100000000000001" customHeight="1" x14ac:dyDescent="0.2">
      <c r="J441" s="100"/>
      <c r="K441" s="100"/>
      <c r="L441" s="100"/>
      <c r="M441" s="100"/>
      <c r="N441" s="100"/>
      <c r="O441" s="100"/>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100"/>
    </row>
    <row r="442" spans="10:37" ht="20.100000000000001" customHeight="1" x14ac:dyDescent="0.2">
      <c r="J442" s="100"/>
      <c r="K442" s="100"/>
      <c r="L442" s="100"/>
      <c r="M442" s="100"/>
      <c r="N442" s="100"/>
      <c r="O442" s="100"/>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c r="AK442" s="100"/>
    </row>
    <row r="443" spans="10:37" ht="20.100000000000001" customHeight="1" x14ac:dyDescent="0.2">
      <c r="J443" s="100"/>
      <c r="K443" s="100"/>
      <c r="L443" s="100"/>
      <c r="M443" s="100"/>
      <c r="N443" s="100"/>
      <c r="O443" s="100"/>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row>
    <row r="444" spans="10:37" ht="20.100000000000001" customHeight="1" x14ac:dyDescent="0.2">
      <c r="J444" s="100"/>
      <c r="K444" s="100"/>
      <c r="L444" s="100"/>
      <c r="M444" s="100"/>
      <c r="N444" s="100"/>
      <c r="O444" s="100"/>
      <c r="P444" s="100"/>
      <c r="Q444" s="100"/>
      <c r="R444" s="100"/>
      <c r="S444" s="100"/>
      <c r="T444" s="100"/>
      <c r="U444" s="100"/>
      <c r="V444" s="100"/>
      <c r="W444" s="100"/>
      <c r="X444" s="100"/>
      <c r="Y444" s="100"/>
      <c r="Z444" s="100"/>
      <c r="AA444" s="100"/>
      <c r="AB444" s="100"/>
      <c r="AC444" s="100"/>
      <c r="AD444" s="100"/>
      <c r="AE444" s="100"/>
      <c r="AF444" s="100"/>
      <c r="AG444" s="100"/>
      <c r="AH444" s="100"/>
      <c r="AI444" s="100"/>
      <c r="AJ444" s="100"/>
      <c r="AK444" s="100"/>
    </row>
    <row r="445" spans="10:37" ht="20.100000000000001" customHeight="1" x14ac:dyDescent="0.2">
      <c r="J445" s="100"/>
      <c r="K445" s="100"/>
      <c r="L445" s="100"/>
      <c r="M445" s="100"/>
      <c r="N445" s="100"/>
      <c r="O445" s="100"/>
      <c r="P445" s="100"/>
      <c r="Q445" s="100"/>
      <c r="R445" s="100"/>
      <c r="S445" s="100"/>
      <c r="T445" s="100"/>
      <c r="U445" s="100"/>
      <c r="V445" s="100"/>
      <c r="W445" s="100"/>
      <c r="X445" s="100"/>
      <c r="Y445" s="100"/>
      <c r="Z445" s="100"/>
      <c r="AA445" s="100"/>
      <c r="AB445" s="100"/>
      <c r="AC445" s="100"/>
      <c r="AD445" s="100"/>
      <c r="AE445" s="100"/>
      <c r="AF445" s="100"/>
      <c r="AG445" s="100"/>
      <c r="AH445" s="100"/>
      <c r="AI445" s="100"/>
      <c r="AJ445" s="100"/>
      <c r="AK445" s="100"/>
    </row>
    <row r="446" spans="10:37" ht="20.100000000000001" customHeight="1" x14ac:dyDescent="0.2">
      <c r="J446" s="100"/>
      <c r="K446" s="100"/>
      <c r="L446" s="100"/>
      <c r="M446" s="100"/>
      <c r="N446" s="100"/>
      <c r="O446" s="100"/>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row>
    <row r="447" spans="10:37" ht="20.100000000000001" customHeight="1" x14ac:dyDescent="0.2">
      <c r="J447" s="100"/>
      <c r="K447" s="100"/>
      <c r="L447" s="100"/>
      <c r="M447" s="100"/>
      <c r="N447" s="100"/>
      <c r="O447" s="100"/>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row>
    <row r="448" spans="10:37" ht="20.100000000000001" customHeight="1" x14ac:dyDescent="0.2">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row>
    <row r="449" spans="10:37" ht="20.100000000000001" customHeight="1" x14ac:dyDescent="0.2">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row>
    <row r="450" spans="10:37" ht="20.100000000000001" customHeight="1" x14ac:dyDescent="0.2">
      <c r="J450" s="100"/>
      <c r="K450" s="100"/>
      <c r="L450" s="100"/>
      <c r="M450" s="100"/>
      <c r="N450" s="100"/>
      <c r="O450" s="100"/>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row>
    <row r="451" spans="10:37" ht="20.100000000000001" customHeight="1" x14ac:dyDescent="0.2">
      <c r="J451" s="100"/>
      <c r="K451" s="100"/>
      <c r="L451" s="100"/>
      <c r="M451" s="100"/>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row>
    <row r="452" spans="10:37" ht="20.100000000000001" customHeight="1" x14ac:dyDescent="0.2">
      <c r="J452" s="100"/>
      <c r="K452" s="100"/>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row>
    <row r="453" spans="10:37" ht="20.100000000000001" customHeight="1" x14ac:dyDescent="0.2">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row>
    <row r="454" spans="10:37" ht="20.100000000000001" customHeight="1" x14ac:dyDescent="0.2">
      <c r="J454" s="100"/>
      <c r="K454" s="100"/>
      <c r="L454" s="100"/>
      <c r="M454" s="100"/>
      <c r="N454" s="100"/>
      <c r="O454" s="100"/>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row>
    <row r="455" spans="10:37" ht="20.100000000000001" customHeight="1" x14ac:dyDescent="0.2">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row>
    <row r="456" spans="10:37" ht="20.100000000000001" customHeight="1" x14ac:dyDescent="0.2">
      <c r="J456" s="100"/>
      <c r="K456" s="100"/>
      <c r="L456" s="100"/>
      <c r="M456" s="100"/>
      <c r="N456" s="100"/>
      <c r="O456" s="100"/>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100"/>
    </row>
    <row r="457" spans="10:37" ht="20.100000000000001" customHeight="1" x14ac:dyDescent="0.2">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100"/>
    </row>
    <row r="458" spans="10:37" ht="20.100000000000001" customHeight="1" x14ac:dyDescent="0.2">
      <c r="J458" s="100"/>
      <c r="K458" s="100"/>
      <c r="L458" s="100"/>
      <c r="M458" s="100"/>
      <c r="N458" s="100"/>
      <c r="O458" s="100"/>
      <c r="P458" s="100"/>
      <c r="Q458" s="100"/>
      <c r="R458" s="100"/>
      <c r="S458" s="100"/>
      <c r="T458" s="100"/>
      <c r="U458" s="100"/>
      <c r="V458" s="100"/>
      <c r="W458" s="100"/>
      <c r="X458" s="100"/>
      <c r="Y458" s="100"/>
      <c r="Z458" s="100"/>
      <c r="AA458" s="100"/>
      <c r="AB458" s="100"/>
      <c r="AC458" s="100"/>
      <c r="AD458" s="100"/>
      <c r="AE458" s="100"/>
      <c r="AF458" s="100"/>
      <c r="AG458" s="100"/>
      <c r="AH458" s="100"/>
      <c r="AI458" s="100"/>
      <c r="AJ458" s="100"/>
      <c r="AK458" s="100"/>
    </row>
    <row r="459" spans="10:37" ht="20.100000000000001" customHeight="1" x14ac:dyDescent="0.2">
      <c r="J459" s="100"/>
      <c r="K459" s="100"/>
      <c r="L459" s="100"/>
      <c r="M459" s="100"/>
      <c r="N459" s="100"/>
      <c r="O459" s="100"/>
      <c r="P459" s="100"/>
      <c r="Q459" s="100"/>
      <c r="R459" s="100"/>
      <c r="S459" s="100"/>
      <c r="T459" s="100"/>
      <c r="U459" s="100"/>
      <c r="V459" s="100"/>
      <c r="W459" s="100"/>
      <c r="X459" s="100"/>
      <c r="Y459" s="100"/>
      <c r="Z459" s="100"/>
      <c r="AA459" s="100"/>
      <c r="AB459" s="100"/>
      <c r="AC459" s="100"/>
      <c r="AD459" s="100"/>
      <c r="AE459" s="100"/>
      <c r="AF459" s="100"/>
      <c r="AG459" s="100"/>
      <c r="AH459" s="100"/>
      <c r="AI459" s="100"/>
      <c r="AJ459" s="100"/>
      <c r="AK459" s="100"/>
    </row>
    <row r="460" spans="10:37" ht="20.100000000000001" customHeight="1" x14ac:dyDescent="0.2">
      <c r="J460" s="100"/>
      <c r="K460" s="100"/>
      <c r="L460" s="100"/>
      <c r="M460" s="100"/>
      <c r="N460" s="100"/>
      <c r="O460" s="100"/>
      <c r="P460" s="100"/>
      <c r="Q460" s="100"/>
      <c r="R460" s="100"/>
      <c r="S460" s="100"/>
      <c r="T460" s="100"/>
      <c r="U460" s="100"/>
      <c r="V460" s="100"/>
      <c r="W460" s="100"/>
      <c r="X460" s="100"/>
      <c r="Y460" s="100"/>
      <c r="Z460" s="100"/>
      <c r="AA460" s="100"/>
      <c r="AB460" s="100"/>
      <c r="AC460" s="100"/>
      <c r="AD460" s="100"/>
      <c r="AE460" s="100"/>
      <c r="AF460" s="100"/>
      <c r="AG460" s="100"/>
      <c r="AH460" s="100"/>
      <c r="AI460" s="100"/>
      <c r="AJ460" s="100"/>
      <c r="AK460" s="100"/>
    </row>
    <row r="461" spans="10:37" ht="20.100000000000001" customHeight="1" x14ac:dyDescent="0.2">
      <c r="J461" s="100"/>
      <c r="K461" s="100"/>
      <c r="L461" s="100"/>
      <c r="M461" s="100"/>
      <c r="N461" s="100"/>
      <c r="O461" s="100"/>
      <c r="P461" s="100"/>
      <c r="Q461" s="100"/>
      <c r="R461" s="100"/>
      <c r="S461" s="100"/>
      <c r="T461" s="100"/>
      <c r="U461" s="100"/>
      <c r="V461" s="100"/>
      <c r="W461" s="100"/>
      <c r="X461" s="100"/>
      <c r="Y461" s="100"/>
      <c r="Z461" s="100"/>
      <c r="AA461" s="100"/>
      <c r="AB461" s="100"/>
      <c r="AC461" s="100"/>
      <c r="AD461" s="100"/>
      <c r="AE461" s="100"/>
      <c r="AF461" s="100"/>
      <c r="AG461" s="100"/>
      <c r="AH461" s="100"/>
      <c r="AI461" s="100"/>
      <c r="AJ461" s="100"/>
      <c r="AK461" s="100"/>
    </row>
    <row r="462" spans="10:37" ht="20.100000000000001" customHeight="1" x14ac:dyDescent="0.2">
      <c r="J462" s="100"/>
      <c r="K462" s="100"/>
      <c r="L462" s="100"/>
      <c r="M462" s="100"/>
      <c r="N462" s="100"/>
      <c r="O462" s="100"/>
      <c r="P462" s="100"/>
      <c r="Q462" s="100"/>
      <c r="R462" s="100"/>
      <c r="S462" s="100"/>
      <c r="T462" s="100"/>
      <c r="U462" s="100"/>
      <c r="V462" s="100"/>
      <c r="W462" s="100"/>
      <c r="X462" s="100"/>
      <c r="Y462" s="100"/>
      <c r="Z462" s="100"/>
      <c r="AA462" s="100"/>
      <c r="AB462" s="100"/>
      <c r="AC462" s="100"/>
      <c r="AD462" s="100"/>
      <c r="AE462" s="100"/>
      <c r="AF462" s="100"/>
      <c r="AG462" s="100"/>
      <c r="AH462" s="100"/>
      <c r="AI462" s="100"/>
      <c r="AJ462" s="100"/>
      <c r="AK462" s="100"/>
    </row>
    <row r="463" spans="10:37" ht="20.100000000000001" customHeight="1" x14ac:dyDescent="0.2">
      <c r="J463" s="100"/>
      <c r="K463" s="100"/>
      <c r="L463" s="100"/>
      <c r="M463" s="100"/>
      <c r="N463" s="100"/>
      <c r="O463" s="100"/>
      <c r="P463" s="100"/>
      <c r="Q463" s="100"/>
      <c r="R463" s="100"/>
      <c r="S463" s="100"/>
      <c r="T463" s="100"/>
      <c r="U463" s="100"/>
      <c r="V463" s="100"/>
      <c r="W463" s="100"/>
      <c r="X463" s="100"/>
      <c r="Y463" s="100"/>
      <c r="Z463" s="100"/>
      <c r="AA463" s="100"/>
      <c r="AB463" s="100"/>
      <c r="AC463" s="100"/>
      <c r="AD463" s="100"/>
      <c r="AE463" s="100"/>
      <c r="AF463" s="100"/>
      <c r="AG463" s="100"/>
      <c r="AH463" s="100"/>
      <c r="AI463" s="100"/>
      <c r="AJ463" s="100"/>
      <c r="AK463" s="100"/>
    </row>
    <row r="464" spans="10:37" ht="20.100000000000001" customHeight="1" x14ac:dyDescent="0.2">
      <c r="J464" s="100"/>
      <c r="K464" s="100"/>
      <c r="L464" s="100"/>
      <c r="M464" s="100"/>
      <c r="N464" s="100"/>
      <c r="O464" s="100"/>
      <c r="P464" s="100"/>
      <c r="Q464" s="100"/>
      <c r="R464" s="100"/>
      <c r="S464" s="100"/>
      <c r="T464" s="100"/>
      <c r="U464" s="100"/>
      <c r="V464" s="100"/>
      <c r="W464" s="100"/>
      <c r="X464" s="100"/>
      <c r="Y464" s="100"/>
      <c r="Z464" s="100"/>
      <c r="AA464" s="100"/>
      <c r="AB464" s="100"/>
      <c r="AC464" s="100"/>
      <c r="AD464" s="100"/>
      <c r="AE464" s="100"/>
      <c r="AF464" s="100"/>
      <c r="AG464" s="100"/>
      <c r="AH464" s="100"/>
      <c r="AI464" s="100"/>
      <c r="AJ464" s="100"/>
      <c r="AK464" s="100"/>
    </row>
    <row r="465" spans="10:37" ht="20.100000000000001" customHeight="1" x14ac:dyDescent="0.2">
      <c r="J465" s="100"/>
      <c r="K465" s="100"/>
      <c r="L465" s="100"/>
      <c r="M465" s="100"/>
      <c r="N465" s="100"/>
      <c r="O465" s="100"/>
      <c r="P465" s="100"/>
      <c r="Q465" s="100"/>
      <c r="R465" s="100"/>
      <c r="S465" s="100"/>
      <c r="T465" s="100"/>
      <c r="U465" s="100"/>
      <c r="V465" s="100"/>
      <c r="W465" s="100"/>
      <c r="X465" s="100"/>
      <c r="Y465" s="100"/>
      <c r="Z465" s="100"/>
      <c r="AA465" s="100"/>
      <c r="AB465" s="100"/>
      <c r="AC465" s="100"/>
      <c r="AD465" s="100"/>
      <c r="AE465" s="100"/>
      <c r="AF465" s="100"/>
      <c r="AG465" s="100"/>
      <c r="AH465" s="100"/>
      <c r="AI465" s="100"/>
      <c r="AJ465" s="100"/>
      <c r="AK465" s="100"/>
    </row>
    <row r="466" spans="10:37" ht="20.100000000000001" customHeight="1" x14ac:dyDescent="0.2">
      <c r="J466" s="100"/>
      <c r="K466" s="100"/>
      <c r="L466" s="100"/>
      <c r="M466" s="100"/>
      <c r="N466" s="100"/>
      <c r="O466" s="100"/>
      <c r="P466" s="100"/>
      <c r="Q466" s="100"/>
      <c r="R466" s="100"/>
      <c r="S466" s="100"/>
      <c r="T466" s="100"/>
      <c r="U466" s="100"/>
      <c r="V466" s="100"/>
      <c r="W466" s="100"/>
      <c r="X466" s="100"/>
      <c r="Y466" s="100"/>
      <c r="Z466" s="100"/>
      <c r="AA466" s="100"/>
      <c r="AB466" s="100"/>
      <c r="AC466" s="100"/>
      <c r="AD466" s="100"/>
      <c r="AE466" s="100"/>
      <c r="AF466" s="100"/>
      <c r="AG466" s="100"/>
      <c r="AH466" s="100"/>
      <c r="AI466" s="100"/>
      <c r="AJ466" s="100"/>
      <c r="AK466" s="100"/>
    </row>
    <row r="467" spans="10:37" ht="20.100000000000001" customHeight="1" x14ac:dyDescent="0.2">
      <c r="J467" s="100"/>
      <c r="K467" s="100"/>
      <c r="L467" s="100"/>
      <c r="M467" s="100"/>
      <c r="N467" s="100"/>
      <c r="O467" s="100"/>
      <c r="P467" s="100"/>
      <c r="Q467" s="100"/>
      <c r="R467" s="100"/>
      <c r="S467" s="100"/>
      <c r="T467" s="100"/>
      <c r="U467" s="100"/>
      <c r="V467" s="100"/>
      <c r="W467" s="100"/>
      <c r="X467" s="100"/>
      <c r="Y467" s="100"/>
      <c r="Z467" s="100"/>
      <c r="AA467" s="100"/>
      <c r="AB467" s="100"/>
      <c r="AC467" s="100"/>
      <c r="AD467" s="100"/>
      <c r="AE467" s="100"/>
      <c r="AF467" s="100"/>
      <c r="AG467" s="100"/>
      <c r="AH467" s="100"/>
      <c r="AI467" s="100"/>
      <c r="AJ467" s="100"/>
      <c r="AK467" s="100"/>
    </row>
    <row r="468" spans="10:37" ht="20.100000000000001" customHeight="1" x14ac:dyDescent="0.2">
      <c r="J468" s="100"/>
      <c r="K468" s="100"/>
      <c r="L468" s="100"/>
      <c r="M468" s="100"/>
      <c r="N468" s="100"/>
      <c r="O468" s="100"/>
      <c r="P468" s="100"/>
      <c r="Q468" s="100"/>
      <c r="R468" s="100"/>
      <c r="S468" s="100"/>
      <c r="T468" s="100"/>
      <c r="U468" s="100"/>
      <c r="V468" s="100"/>
      <c r="W468" s="100"/>
      <c r="X468" s="100"/>
      <c r="Y468" s="100"/>
      <c r="Z468" s="100"/>
      <c r="AA468" s="100"/>
      <c r="AB468" s="100"/>
      <c r="AC468" s="100"/>
      <c r="AD468" s="100"/>
      <c r="AE468" s="100"/>
      <c r="AF468" s="100"/>
      <c r="AG468" s="100"/>
      <c r="AH468" s="100"/>
      <c r="AI468" s="100"/>
      <c r="AJ468" s="100"/>
      <c r="AK468" s="100"/>
    </row>
    <row r="469" spans="10:37" ht="20.100000000000001" customHeight="1" x14ac:dyDescent="0.2">
      <c r="J469" s="100"/>
      <c r="K469" s="100"/>
      <c r="L469" s="100"/>
      <c r="M469" s="100"/>
      <c r="N469" s="100"/>
      <c r="O469" s="100"/>
      <c r="P469" s="100"/>
      <c r="Q469" s="100"/>
      <c r="R469" s="100"/>
      <c r="S469" s="100"/>
      <c r="T469" s="100"/>
      <c r="U469" s="100"/>
      <c r="V469" s="100"/>
      <c r="W469" s="100"/>
      <c r="X469" s="100"/>
      <c r="Y469" s="100"/>
      <c r="Z469" s="100"/>
      <c r="AA469" s="100"/>
      <c r="AB469" s="100"/>
      <c r="AC469" s="100"/>
      <c r="AD469" s="100"/>
      <c r="AE469" s="100"/>
      <c r="AF469" s="100"/>
      <c r="AG469" s="100"/>
      <c r="AH469" s="100"/>
      <c r="AI469" s="100"/>
      <c r="AJ469" s="100"/>
      <c r="AK469" s="100"/>
    </row>
    <row r="470" spans="10:37" ht="20.100000000000001" customHeight="1" x14ac:dyDescent="0.2">
      <c r="J470" s="100"/>
      <c r="K470" s="100"/>
      <c r="L470" s="100"/>
      <c r="M470" s="100"/>
      <c r="N470" s="100"/>
      <c r="O470" s="100"/>
      <c r="P470" s="100"/>
      <c r="Q470" s="100"/>
      <c r="R470" s="100"/>
      <c r="S470" s="100"/>
      <c r="T470" s="100"/>
      <c r="U470" s="100"/>
      <c r="V470" s="100"/>
      <c r="W470" s="100"/>
      <c r="X470" s="100"/>
      <c r="Y470" s="100"/>
      <c r="Z470" s="100"/>
      <c r="AA470" s="100"/>
      <c r="AB470" s="100"/>
      <c r="AC470" s="100"/>
      <c r="AD470" s="100"/>
      <c r="AE470" s="100"/>
      <c r="AF470" s="100"/>
      <c r="AG470" s="100"/>
      <c r="AH470" s="100"/>
      <c r="AI470" s="100"/>
      <c r="AJ470" s="100"/>
      <c r="AK470" s="100"/>
    </row>
    <row r="471" spans="10:37" ht="20.100000000000001" customHeight="1" x14ac:dyDescent="0.2">
      <c r="J471" s="100"/>
      <c r="K471" s="100"/>
      <c r="L471" s="100"/>
      <c r="M471" s="100"/>
      <c r="N471" s="100"/>
      <c r="O471" s="100"/>
      <c r="P471" s="100"/>
      <c r="Q471" s="100"/>
      <c r="R471" s="100"/>
      <c r="S471" s="100"/>
      <c r="T471" s="100"/>
      <c r="U471" s="100"/>
      <c r="V471" s="100"/>
      <c r="W471" s="100"/>
      <c r="X471" s="100"/>
      <c r="Y471" s="100"/>
      <c r="Z471" s="100"/>
      <c r="AA471" s="100"/>
      <c r="AB471" s="100"/>
      <c r="AC471" s="100"/>
      <c r="AD471" s="100"/>
      <c r="AE471" s="100"/>
      <c r="AF471" s="100"/>
      <c r="AG471" s="100"/>
      <c r="AH471" s="100"/>
      <c r="AI471" s="100"/>
      <c r="AJ471" s="100"/>
      <c r="AK471" s="100"/>
    </row>
    <row r="472" spans="10:37" ht="20.100000000000001" customHeight="1" x14ac:dyDescent="0.2">
      <c r="J472" s="100"/>
      <c r="K472" s="100"/>
      <c r="L472" s="100"/>
      <c r="M472" s="100"/>
      <c r="N472" s="100"/>
      <c r="O472" s="100"/>
      <c r="P472" s="100"/>
      <c r="Q472" s="100"/>
      <c r="R472" s="100"/>
      <c r="S472" s="100"/>
      <c r="T472" s="100"/>
      <c r="U472" s="100"/>
      <c r="V472" s="100"/>
      <c r="W472" s="100"/>
      <c r="X472" s="100"/>
      <c r="Y472" s="100"/>
      <c r="Z472" s="100"/>
      <c r="AA472" s="100"/>
      <c r="AB472" s="100"/>
      <c r="AC472" s="100"/>
      <c r="AD472" s="100"/>
      <c r="AE472" s="100"/>
      <c r="AF472" s="100"/>
      <c r="AG472" s="100"/>
      <c r="AH472" s="100"/>
      <c r="AI472" s="100"/>
      <c r="AJ472" s="100"/>
      <c r="AK472" s="100"/>
    </row>
    <row r="473" spans="10:37" ht="20.100000000000001" customHeight="1" x14ac:dyDescent="0.2">
      <c r="J473" s="100"/>
      <c r="K473" s="100"/>
      <c r="L473" s="100"/>
      <c r="M473" s="100"/>
      <c r="N473" s="100"/>
      <c r="O473" s="100"/>
      <c r="P473" s="100"/>
      <c r="Q473" s="100"/>
      <c r="R473" s="100"/>
      <c r="S473" s="100"/>
      <c r="T473" s="100"/>
      <c r="U473" s="100"/>
      <c r="V473" s="100"/>
      <c r="W473" s="100"/>
      <c r="X473" s="100"/>
      <c r="Y473" s="100"/>
      <c r="Z473" s="100"/>
      <c r="AA473" s="100"/>
      <c r="AB473" s="100"/>
      <c r="AC473" s="100"/>
      <c r="AD473" s="100"/>
      <c r="AE473" s="100"/>
      <c r="AF473" s="100"/>
      <c r="AG473" s="100"/>
      <c r="AH473" s="100"/>
      <c r="AI473" s="100"/>
      <c r="AJ473" s="100"/>
      <c r="AK473" s="100"/>
    </row>
    <row r="474" spans="10:37" ht="20.100000000000001" customHeight="1" x14ac:dyDescent="0.2">
      <c r="J474" s="100"/>
      <c r="K474" s="100"/>
      <c r="L474" s="100"/>
      <c r="M474" s="100"/>
      <c r="N474" s="100"/>
      <c r="O474" s="100"/>
      <c r="P474" s="100"/>
      <c r="Q474" s="100"/>
      <c r="R474" s="100"/>
      <c r="S474" s="100"/>
      <c r="T474" s="100"/>
      <c r="U474" s="100"/>
      <c r="V474" s="100"/>
      <c r="W474" s="100"/>
      <c r="X474" s="100"/>
      <c r="Y474" s="100"/>
      <c r="Z474" s="100"/>
      <c r="AA474" s="100"/>
      <c r="AB474" s="100"/>
      <c r="AC474" s="100"/>
      <c r="AD474" s="100"/>
      <c r="AE474" s="100"/>
      <c r="AF474" s="100"/>
      <c r="AG474" s="100"/>
      <c r="AH474" s="100"/>
      <c r="AI474" s="100"/>
      <c r="AJ474" s="100"/>
      <c r="AK474" s="100"/>
    </row>
    <row r="475" spans="10:37" ht="20.100000000000001" customHeight="1" x14ac:dyDescent="0.2">
      <c r="J475" s="100"/>
      <c r="K475" s="100"/>
      <c r="L475" s="100"/>
      <c r="M475" s="100"/>
      <c r="N475" s="100"/>
      <c r="O475" s="100"/>
      <c r="P475" s="100"/>
      <c r="Q475" s="100"/>
      <c r="R475" s="100"/>
      <c r="S475" s="100"/>
      <c r="T475" s="100"/>
      <c r="U475" s="100"/>
      <c r="V475" s="100"/>
      <c r="W475" s="100"/>
      <c r="X475" s="100"/>
      <c r="Y475" s="100"/>
      <c r="Z475" s="100"/>
      <c r="AA475" s="100"/>
      <c r="AB475" s="100"/>
      <c r="AC475" s="100"/>
      <c r="AD475" s="100"/>
      <c r="AE475" s="100"/>
      <c r="AF475" s="100"/>
      <c r="AG475" s="100"/>
      <c r="AH475" s="100"/>
      <c r="AI475" s="100"/>
      <c r="AJ475" s="100"/>
      <c r="AK475" s="100"/>
    </row>
    <row r="476" spans="10:37" ht="20.100000000000001" customHeight="1" x14ac:dyDescent="0.2">
      <c r="J476" s="100"/>
      <c r="K476" s="100"/>
      <c r="L476" s="100"/>
      <c r="M476" s="100"/>
      <c r="N476" s="100"/>
      <c r="O476" s="100"/>
      <c r="P476" s="100"/>
      <c r="Q476" s="100"/>
      <c r="R476" s="100"/>
      <c r="S476" s="100"/>
      <c r="T476" s="100"/>
      <c r="U476" s="100"/>
      <c r="V476" s="100"/>
      <c r="W476" s="100"/>
      <c r="X476" s="100"/>
      <c r="Y476" s="100"/>
      <c r="Z476" s="100"/>
      <c r="AA476" s="100"/>
      <c r="AB476" s="100"/>
      <c r="AC476" s="100"/>
      <c r="AD476" s="100"/>
      <c r="AE476" s="100"/>
      <c r="AF476" s="100"/>
      <c r="AG476" s="100"/>
      <c r="AH476" s="100"/>
      <c r="AI476" s="100"/>
      <c r="AJ476" s="100"/>
      <c r="AK476" s="100"/>
    </row>
    <row r="477" spans="10:37" ht="20.100000000000001" customHeight="1" x14ac:dyDescent="0.2">
      <c r="J477" s="100"/>
      <c r="K477" s="100"/>
      <c r="L477" s="100"/>
      <c r="M477" s="100"/>
      <c r="N477" s="100"/>
      <c r="O477" s="100"/>
      <c r="P477" s="100"/>
      <c r="Q477" s="100"/>
      <c r="R477" s="100"/>
      <c r="S477" s="100"/>
      <c r="T477" s="100"/>
      <c r="U477" s="100"/>
      <c r="V477" s="100"/>
      <c r="W477" s="100"/>
      <c r="X477" s="100"/>
      <c r="Y477" s="100"/>
      <c r="Z477" s="100"/>
      <c r="AA477" s="100"/>
      <c r="AB477" s="100"/>
      <c r="AC477" s="100"/>
      <c r="AD477" s="100"/>
      <c r="AE477" s="100"/>
      <c r="AF477" s="100"/>
      <c r="AG477" s="100"/>
      <c r="AH477" s="100"/>
      <c r="AI477" s="100"/>
      <c r="AJ477" s="100"/>
      <c r="AK477" s="100"/>
    </row>
    <row r="478" spans="10:37" ht="20.100000000000001" customHeight="1" x14ac:dyDescent="0.2">
      <c r="J478" s="100"/>
      <c r="K478" s="100"/>
      <c r="L478" s="100"/>
      <c r="M478" s="100"/>
      <c r="N478" s="100"/>
      <c r="O478" s="100"/>
      <c r="P478" s="100"/>
      <c r="Q478" s="100"/>
      <c r="R478" s="100"/>
      <c r="S478" s="100"/>
      <c r="T478" s="100"/>
      <c r="U478" s="100"/>
      <c r="V478" s="100"/>
      <c r="W478" s="100"/>
      <c r="X478" s="100"/>
      <c r="Y478" s="100"/>
      <c r="Z478" s="100"/>
      <c r="AA478" s="100"/>
      <c r="AB478" s="100"/>
      <c r="AC478" s="100"/>
      <c r="AD478" s="100"/>
      <c r="AE478" s="100"/>
      <c r="AF478" s="100"/>
      <c r="AG478" s="100"/>
      <c r="AH478" s="100"/>
      <c r="AI478" s="100"/>
      <c r="AJ478" s="100"/>
      <c r="AK478" s="100"/>
    </row>
    <row r="479" spans="10:37" ht="20.100000000000001" customHeight="1" x14ac:dyDescent="0.2">
      <c r="J479" s="100"/>
      <c r="K479" s="100"/>
      <c r="L479" s="100"/>
      <c r="M479" s="100"/>
      <c r="N479" s="100"/>
      <c r="O479" s="100"/>
      <c r="P479" s="100"/>
      <c r="Q479" s="100"/>
      <c r="R479" s="100"/>
      <c r="S479" s="100"/>
      <c r="T479" s="100"/>
      <c r="U479" s="100"/>
      <c r="V479" s="100"/>
      <c r="W479" s="100"/>
      <c r="X479" s="100"/>
      <c r="Y479" s="100"/>
      <c r="Z479" s="100"/>
      <c r="AA479" s="100"/>
      <c r="AB479" s="100"/>
      <c r="AC479" s="100"/>
      <c r="AD479" s="100"/>
      <c r="AE479" s="100"/>
      <c r="AF479" s="100"/>
      <c r="AG479" s="100"/>
      <c r="AH479" s="100"/>
      <c r="AI479" s="100"/>
      <c r="AJ479" s="100"/>
      <c r="AK479" s="100"/>
    </row>
    <row r="480" spans="10:37" ht="20.100000000000001" customHeight="1" x14ac:dyDescent="0.2">
      <c r="J480" s="100"/>
      <c r="K480" s="100"/>
      <c r="L480" s="100"/>
      <c r="M480" s="100"/>
      <c r="N480" s="100"/>
      <c r="O480" s="100"/>
      <c r="P480" s="100"/>
      <c r="Q480" s="100"/>
      <c r="R480" s="100"/>
      <c r="S480" s="100"/>
      <c r="T480" s="100"/>
      <c r="U480" s="100"/>
      <c r="V480" s="100"/>
      <c r="W480" s="100"/>
      <c r="X480" s="100"/>
      <c r="Y480" s="100"/>
      <c r="Z480" s="100"/>
      <c r="AA480" s="100"/>
      <c r="AB480" s="100"/>
      <c r="AC480" s="100"/>
      <c r="AD480" s="100"/>
      <c r="AE480" s="100"/>
      <c r="AF480" s="100"/>
      <c r="AG480" s="100"/>
      <c r="AH480" s="100"/>
      <c r="AI480" s="100"/>
      <c r="AJ480" s="100"/>
      <c r="AK480" s="100"/>
    </row>
    <row r="481" spans="10:37" ht="20.100000000000001" customHeight="1" x14ac:dyDescent="0.2">
      <c r="J481" s="100"/>
      <c r="K481" s="100"/>
      <c r="L481" s="100"/>
      <c r="M481" s="100"/>
      <c r="N481" s="100"/>
      <c r="O481" s="100"/>
      <c r="P481" s="100"/>
      <c r="Q481" s="100"/>
      <c r="R481" s="100"/>
      <c r="S481" s="100"/>
      <c r="T481" s="100"/>
      <c r="U481" s="100"/>
      <c r="V481" s="100"/>
      <c r="W481" s="100"/>
      <c r="X481" s="100"/>
      <c r="Y481" s="100"/>
      <c r="Z481" s="100"/>
      <c r="AA481" s="100"/>
      <c r="AB481" s="100"/>
      <c r="AC481" s="100"/>
      <c r="AD481" s="100"/>
      <c r="AE481" s="100"/>
      <c r="AF481" s="100"/>
      <c r="AG481" s="100"/>
      <c r="AH481" s="100"/>
      <c r="AI481" s="100"/>
      <c r="AJ481" s="100"/>
      <c r="AK481" s="100"/>
    </row>
    <row r="482" spans="10:37" ht="20.100000000000001" customHeight="1" x14ac:dyDescent="0.2">
      <c r="J482" s="100"/>
      <c r="K482" s="100"/>
      <c r="L482" s="100"/>
      <c r="M482" s="100"/>
      <c r="N482" s="100"/>
      <c r="O482" s="100"/>
      <c r="P482" s="100"/>
      <c r="Q482" s="100"/>
      <c r="R482" s="100"/>
      <c r="S482" s="100"/>
      <c r="T482" s="100"/>
      <c r="U482" s="100"/>
      <c r="V482" s="100"/>
      <c r="W482" s="100"/>
      <c r="X482" s="100"/>
      <c r="Y482" s="100"/>
      <c r="Z482" s="100"/>
      <c r="AA482" s="100"/>
      <c r="AB482" s="100"/>
      <c r="AC482" s="100"/>
      <c r="AD482" s="100"/>
      <c r="AE482" s="100"/>
      <c r="AF482" s="100"/>
      <c r="AG482" s="100"/>
      <c r="AH482" s="100"/>
      <c r="AI482" s="100"/>
      <c r="AJ482" s="100"/>
      <c r="AK482" s="100"/>
    </row>
    <row r="483" spans="10:37" ht="20.100000000000001" customHeight="1" x14ac:dyDescent="0.2">
      <c r="J483" s="100"/>
      <c r="K483" s="100"/>
      <c r="L483" s="100"/>
      <c r="M483" s="100"/>
      <c r="N483" s="100"/>
      <c r="O483" s="100"/>
      <c r="P483" s="100"/>
      <c r="Q483" s="100"/>
      <c r="R483" s="100"/>
      <c r="S483" s="100"/>
      <c r="T483" s="100"/>
      <c r="U483" s="100"/>
      <c r="V483" s="100"/>
      <c r="W483" s="100"/>
      <c r="X483" s="100"/>
      <c r="Y483" s="100"/>
      <c r="Z483" s="100"/>
      <c r="AA483" s="100"/>
      <c r="AB483" s="100"/>
      <c r="AC483" s="100"/>
      <c r="AD483" s="100"/>
      <c r="AE483" s="100"/>
      <c r="AF483" s="100"/>
      <c r="AG483" s="100"/>
      <c r="AH483" s="100"/>
      <c r="AI483" s="100"/>
      <c r="AJ483" s="100"/>
      <c r="AK483" s="100"/>
    </row>
    <row r="484" spans="10:37" ht="20.100000000000001" customHeight="1" x14ac:dyDescent="0.2">
      <c r="J484" s="100"/>
      <c r="K484" s="100"/>
      <c r="L484" s="100"/>
      <c r="M484" s="100"/>
      <c r="N484" s="100"/>
      <c r="O484" s="100"/>
      <c r="P484" s="100"/>
      <c r="Q484" s="100"/>
      <c r="R484" s="100"/>
      <c r="S484" s="100"/>
      <c r="T484" s="100"/>
      <c r="U484" s="100"/>
      <c r="V484" s="100"/>
      <c r="W484" s="100"/>
      <c r="X484" s="100"/>
      <c r="Y484" s="100"/>
      <c r="Z484" s="100"/>
      <c r="AA484" s="100"/>
      <c r="AB484" s="100"/>
      <c r="AC484" s="100"/>
      <c r="AD484" s="100"/>
      <c r="AE484" s="100"/>
      <c r="AF484" s="100"/>
      <c r="AG484" s="100"/>
      <c r="AH484" s="100"/>
      <c r="AI484" s="100"/>
      <c r="AJ484" s="100"/>
      <c r="AK484" s="100"/>
    </row>
    <row r="485" spans="10:37" ht="20.100000000000001" customHeight="1" x14ac:dyDescent="0.2">
      <c r="J485" s="100"/>
      <c r="K485" s="100"/>
      <c r="L485" s="100"/>
      <c r="M485" s="100"/>
      <c r="N485" s="100"/>
      <c r="O485" s="100"/>
      <c r="P485" s="100"/>
      <c r="Q485" s="100"/>
      <c r="R485" s="100"/>
      <c r="S485" s="100"/>
      <c r="T485" s="100"/>
      <c r="U485" s="100"/>
      <c r="V485" s="100"/>
      <c r="W485" s="100"/>
      <c r="X485" s="100"/>
      <c r="Y485" s="100"/>
      <c r="Z485" s="100"/>
      <c r="AA485" s="100"/>
      <c r="AB485" s="100"/>
      <c r="AC485" s="100"/>
      <c r="AD485" s="100"/>
      <c r="AE485" s="100"/>
      <c r="AF485" s="100"/>
      <c r="AG485" s="100"/>
      <c r="AH485" s="100"/>
      <c r="AI485" s="100"/>
      <c r="AJ485" s="100"/>
      <c r="AK485" s="100"/>
    </row>
    <row r="486" spans="10:37" ht="20.100000000000001" customHeight="1" x14ac:dyDescent="0.2">
      <c r="J486" s="100"/>
      <c r="K486" s="100"/>
      <c r="L486" s="100"/>
      <c r="M486" s="100"/>
      <c r="N486" s="100"/>
      <c r="O486" s="100"/>
      <c r="P486" s="100"/>
      <c r="Q486" s="100"/>
      <c r="R486" s="100"/>
      <c r="S486" s="100"/>
      <c r="T486" s="100"/>
      <c r="U486" s="100"/>
      <c r="V486" s="100"/>
      <c r="W486" s="100"/>
      <c r="X486" s="100"/>
      <c r="Y486" s="100"/>
      <c r="Z486" s="100"/>
      <c r="AA486" s="100"/>
      <c r="AB486" s="100"/>
      <c r="AC486" s="100"/>
      <c r="AD486" s="100"/>
      <c r="AE486" s="100"/>
      <c r="AF486" s="100"/>
      <c r="AG486" s="100"/>
      <c r="AH486" s="100"/>
      <c r="AI486" s="100"/>
      <c r="AJ486" s="100"/>
      <c r="AK486" s="100"/>
    </row>
    <row r="487" spans="10:37" ht="20.100000000000001" customHeight="1" x14ac:dyDescent="0.2">
      <c r="J487" s="100"/>
      <c r="K487" s="100"/>
      <c r="L487" s="100"/>
      <c r="M487" s="100"/>
      <c r="N487" s="100"/>
      <c r="O487" s="100"/>
      <c r="P487" s="100"/>
      <c r="Q487" s="100"/>
      <c r="R487" s="100"/>
      <c r="S487" s="100"/>
      <c r="T487" s="100"/>
      <c r="U487" s="100"/>
      <c r="V487" s="100"/>
      <c r="W487" s="100"/>
      <c r="X487" s="100"/>
      <c r="Y487" s="100"/>
      <c r="Z487" s="100"/>
      <c r="AA487" s="100"/>
      <c r="AB487" s="100"/>
      <c r="AC487" s="100"/>
      <c r="AD487" s="100"/>
      <c r="AE487" s="100"/>
      <c r="AF487" s="100"/>
      <c r="AG487" s="100"/>
      <c r="AH487" s="100"/>
      <c r="AI487" s="100"/>
      <c r="AJ487" s="100"/>
      <c r="AK487" s="100"/>
    </row>
    <row r="488" spans="10:37" ht="20.100000000000001" customHeight="1" x14ac:dyDescent="0.2">
      <c r="J488" s="100"/>
      <c r="K488" s="100"/>
      <c r="L488" s="100"/>
      <c r="M488" s="100"/>
      <c r="N488" s="100"/>
      <c r="O488" s="100"/>
      <c r="P488" s="100"/>
      <c r="Q488" s="100"/>
      <c r="R488" s="100"/>
      <c r="S488" s="100"/>
      <c r="T488" s="100"/>
      <c r="U488" s="100"/>
      <c r="V488" s="100"/>
      <c r="W488" s="100"/>
      <c r="X488" s="100"/>
      <c r="Y488" s="100"/>
      <c r="Z488" s="100"/>
      <c r="AA488" s="100"/>
      <c r="AB488" s="100"/>
      <c r="AC488" s="100"/>
      <c r="AD488" s="100"/>
      <c r="AE488" s="100"/>
      <c r="AF488" s="100"/>
      <c r="AG488" s="100"/>
      <c r="AH488" s="100"/>
      <c r="AI488" s="100"/>
      <c r="AJ488" s="100"/>
      <c r="AK488" s="100"/>
    </row>
    <row r="489" spans="10:37" ht="20.100000000000001" customHeight="1" x14ac:dyDescent="0.2">
      <c r="J489" s="100"/>
      <c r="K489" s="100"/>
      <c r="L489" s="100"/>
      <c r="M489" s="100"/>
      <c r="N489" s="100"/>
      <c r="O489" s="100"/>
      <c r="P489" s="100"/>
      <c r="Q489" s="100"/>
      <c r="R489" s="100"/>
      <c r="S489" s="100"/>
      <c r="T489" s="100"/>
      <c r="U489" s="100"/>
      <c r="V489" s="100"/>
      <c r="W489" s="100"/>
      <c r="X489" s="100"/>
      <c r="Y489" s="100"/>
      <c r="Z489" s="100"/>
      <c r="AA489" s="100"/>
      <c r="AB489" s="100"/>
      <c r="AC489" s="100"/>
      <c r="AD489" s="100"/>
      <c r="AE489" s="100"/>
      <c r="AF489" s="100"/>
      <c r="AG489" s="100"/>
      <c r="AH489" s="100"/>
      <c r="AI489" s="100"/>
      <c r="AJ489" s="100"/>
      <c r="AK489" s="100"/>
    </row>
    <row r="490" spans="10:37" ht="20.100000000000001" customHeight="1" x14ac:dyDescent="0.2">
      <c r="J490" s="100"/>
      <c r="K490" s="100"/>
      <c r="L490" s="100"/>
      <c r="M490" s="100"/>
      <c r="N490" s="100"/>
      <c r="O490" s="100"/>
      <c r="P490" s="100"/>
      <c r="Q490" s="100"/>
      <c r="R490" s="100"/>
      <c r="S490" s="100"/>
      <c r="T490" s="100"/>
      <c r="U490" s="100"/>
      <c r="V490" s="100"/>
      <c r="W490" s="100"/>
      <c r="X490" s="100"/>
      <c r="Y490" s="100"/>
      <c r="Z490" s="100"/>
      <c r="AA490" s="100"/>
      <c r="AB490" s="100"/>
      <c r="AC490" s="100"/>
      <c r="AD490" s="100"/>
      <c r="AE490" s="100"/>
      <c r="AF490" s="100"/>
      <c r="AG490" s="100"/>
      <c r="AH490" s="100"/>
      <c r="AI490" s="100"/>
      <c r="AJ490" s="100"/>
      <c r="AK490" s="100"/>
    </row>
    <row r="491" spans="10:37" ht="20.100000000000001" customHeight="1" x14ac:dyDescent="0.2">
      <c r="J491" s="100"/>
      <c r="K491" s="100"/>
      <c r="L491" s="100"/>
      <c r="M491" s="100"/>
      <c r="N491" s="100"/>
      <c r="O491" s="100"/>
      <c r="P491" s="100"/>
      <c r="Q491" s="100"/>
      <c r="R491" s="100"/>
      <c r="S491" s="100"/>
      <c r="T491" s="100"/>
      <c r="U491" s="100"/>
      <c r="V491" s="100"/>
      <c r="W491" s="100"/>
      <c r="X491" s="100"/>
      <c r="Y491" s="100"/>
      <c r="Z491" s="100"/>
      <c r="AA491" s="100"/>
      <c r="AB491" s="100"/>
      <c r="AC491" s="100"/>
      <c r="AD491" s="100"/>
      <c r="AE491" s="100"/>
      <c r="AF491" s="100"/>
      <c r="AG491" s="100"/>
      <c r="AH491" s="100"/>
      <c r="AI491" s="100"/>
      <c r="AJ491" s="100"/>
      <c r="AK491" s="100"/>
    </row>
    <row r="492" spans="10:37" ht="20.100000000000001" customHeight="1" x14ac:dyDescent="0.2">
      <c r="J492" s="100"/>
      <c r="K492" s="100"/>
      <c r="L492" s="100"/>
      <c r="M492" s="100"/>
      <c r="N492" s="100"/>
      <c r="O492" s="100"/>
      <c r="P492" s="100"/>
      <c r="Q492" s="100"/>
      <c r="R492" s="100"/>
      <c r="S492" s="100"/>
      <c r="T492" s="100"/>
      <c r="U492" s="100"/>
      <c r="V492" s="100"/>
      <c r="W492" s="100"/>
      <c r="X492" s="100"/>
      <c r="Y492" s="100"/>
      <c r="Z492" s="100"/>
      <c r="AA492" s="100"/>
      <c r="AB492" s="100"/>
      <c r="AC492" s="100"/>
      <c r="AD492" s="100"/>
      <c r="AE492" s="100"/>
      <c r="AF492" s="100"/>
      <c r="AG492" s="100"/>
      <c r="AH492" s="100"/>
      <c r="AI492" s="100"/>
      <c r="AJ492" s="100"/>
      <c r="AK492" s="100"/>
    </row>
    <row r="493" spans="10:37" ht="20.100000000000001" customHeight="1" x14ac:dyDescent="0.2">
      <c r="J493" s="100"/>
      <c r="K493" s="100"/>
      <c r="L493" s="100"/>
      <c r="M493" s="100"/>
      <c r="N493" s="100"/>
      <c r="O493" s="100"/>
      <c r="P493" s="100"/>
      <c r="Q493" s="100"/>
      <c r="R493" s="100"/>
      <c r="S493" s="100"/>
      <c r="T493" s="100"/>
      <c r="U493" s="100"/>
      <c r="V493" s="100"/>
      <c r="W493" s="100"/>
      <c r="X493" s="100"/>
      <c r="Y493" s="100"/>
      <c r="Z493" s="100"/>
      <c r="AA493" s="100"/>
      <c r="AB493" s="100"/>
      <c r="AC493" s="100"/>
      <c r="AD493" s="100"/>
      <c r="AE493" s="100"/>
      <c r="AF493" s="100"/>
      <c r="AG493" s="100"/>
      <c r="AH493" s="100"/>
      <c r="AI493" s="100"/>
      <c r="AJ493" s="100"/>
      <c r="AK493" s="100"/>
    </row>
    <row r="494" spans="10:37" ht="20.100000000000001" customHeight="1" x14ac:dyDescent="0.2">
      <c r="J494" s="100"/>
      <c r="K494" s="100"/>
      <c r="L494" s="100"/>
      <c r="M494" s="100"/>
      <c r="N494" s="100"/>
      <c r="O494" s="100"/>
      <c r="P494" s="100"/>
      <c r="Q494" s="100"/>
      <c r="R494" s="100"/>
      <c r="S494" s="100"/>
      <c r="T494" s="100"/>
      <c r="U494" s="100"/>
      <c r="V494" s="100"/>
      <c r="W494" s="100"/>
      <c r="X494" s="100"/>
      <c r="Y494" s="100"/>
      <c r="Z494" s="100"/>
      <c r="AA494" s="100"/>
      <c r="AB494" s="100"/>
      <c r="AC494" s="100"/>
      <c r="AD494" s="100"/>
      <c r="AE494" s="100"/>
      <c r="AF494" s="100"/>
      <c r="AG494" s="100"/>
      <c r="AH494" s="100"/>
      <c r="AI494" s="100"/>
      <c r="AJ494" s="100"/>
      <c r="AK494" s="100"/>
    </row>
    <row r="495" spans="10:37" ht="20.100000000000001" customHeight="1" x14ac:dyDescent="0.2">
      <c r="J495" s="100"/>
      <c r="K495" s="100"/>
      <c r="L495" s="100"/>
      <c r="M495" s="100"/>
      <c r="N495" s="100"/>
      <c r="O495" s="100"/>
      <c r="P495" s="100"/>
      <c r="Q495" s="100"/>
      <c r="R495" s="100"/>
      <c r="S495" s="100"/>
      <c r="T495" s="100"/>
      <c r="U495" s="100"/>
      <c r="V495" s="100"/>
      <c r="W495" s="100"/>
      <c r="X495" s="100"/>
      <c r="Y495" s="100"/>
      <c r="Z495" s="100"/>
      <c r="AA495" s="100"/>
      <c r="AB495" s="100"/>
      <c r="AC495" s="100"/>
      <c r="AD495" s="100"/>
      <c r="AE495" s="100"/>
      <c r="AF495" s="100"/>
      <c r="AG495" s="100"/>
      <c r="AH495" s="100"/>
      <c r="AI495" s="100"/>
      <c r="AJ495" s="100"/>
      <c r="AK495" s="100"/>
    </row>
    <row r="496" spans="10:37" ht="20.100000000000001" customHeight="1" x14ac:dyDescent="0.2">
      <c r="J496" s="100"/>
      <c r="K496" s="100"/>
      <c r="L496" s="100"/>
      <c r="M496" s="100"/>
      <c r="N496" s="100"/>
      <c r="O496" s="100"/>
      <c r="P496" s="100"/>
      <c r="Q496" s="100"/>
      <c r="R496" s="100"/>
      <c r="S496" s="100"/>
      <c r="T496" s="100"/>
      <c r="U496" s="100"/>
      <c r="V496" s="100"/>
      <c r="W496" s="100"/>
      <c r="X496" s="100"/>
      <c r="Y496" s="100"/>
      <c r="Z496" s="100"/>
      <c r="AA496" s="100"/>
      <c r="AB496" s="100"/>
      <c r="AC496" s="100"/>
      <c r="AD496" s="100"/>
      <c r="AE496" s="100"/>
      <c r="AF496" s="100"/>
      <c r="AG496" s="100"/>
      <c r="AH496" s="100"/>
      <c r="AI496" s="100"/>
      <c r="AJ496" s="100"/>
      <c r="AK496" s="100"/>
    </row>
    <row r="497" spans="10:37" ht="20.100000000000001" customHeight="1" x14ac:dyDescent="0.2">
      <c r="J497" s="100"/>
      <c r="K497" s="100"/>
      <c r="L497" s="100"/>
      <c r="M497" s="100"/>
      <c r="N497" s="100"/>
      <c r="O497" s="100"/>
      <c r="P497" s="100"/>
      <c r="Q497" s="100"/>
      <c r="R497" s="100"/>
      <c r="S497" s="100"/>
      <c r="T497" s="100"/>
      <c r="U497" s="100"/>
      <c r="V497" s="100"/>
      <c r="W497" s="100"/>
      <c r="X497" s="100"/>
      <c r="Y497" s="100"/>
      <c r="Z497" s="100"/>
      <c r="AA497" s="100"/>
      <c r="AB497" s="100"/>
      <c r="AC497" s="100"/>
      <c r="AD497" s="100"/>
      <c r="AE497" s="100"/>
      <c r="AF497" s="100"/>
      <c r="AG497" s="100"/>
      <c r="AH497" s="100"/>
      <c r="AI497" s="100"/>
      <c r="AJ497" s="100"/>
      <c r="AK497" s="100"/>
    </row>
    <row r="498" spans="10:37" ht="20.100000000000001" customHeight="1" x14ac:dyDescent="0.2">
      <c r="J498" s="100"/>
      <c r="K498" s="100"/>
      <c r="L498" s="100"/>
      <c r="M498" s="100"/>
      <c r="N498" s="100"/>
      <c r="O498" s="100"/>
      <c r="P498" s="100"/>
      <c r="Q498" s="100"/>
      <c r="R498" s="100"/>
      <c r="S498" s="100"/>
      <c r="T498" s="100"/>
      <c r="U498" s="100"/>
      <c r="V498" s="100"/>
      <c r="W498" s="100"/>
      <c r="X498" s="100"/>
      <c r="Y498" s="100"/>
      <c r="Z498" s="100"/>
      <c r="AA498" s="100"/>
      <c r="AB498" s="100"/>
      <c r="AC498" s="100"/>
      <c r="AD498" s="100"/>
      <c r="AE498" s="100"/>
      <c r="AF498" s="100"/>
      <c r="AG498" s="100"/>
      <c r="AH498" s="100"/>
      <c r="AI498" s="100"/>
      <c r="AJ498" s="100"/>
      <c r="AK498" s="100"/>
    </row>
    <row r="499" spans="10:37" ht="20.100000000000001" customHeight="1" x14ac:dyDescent="0.2">
      <c r="J499" s="100"/>
      <c r="K499" s="100"/>
      <c r="L499" s="100"/>
      <c r="M499" s="100"/>
      <c r="N499" s="100"/>
      <c r="O499" s="100"/>
      <c r="P499" s="100"/>
      <c r="Q499" s="100"/>
      <c r="R499" s="100"/>
      <c r="S499" s="100"/>
      <c r="T499" s="100"/>
      <c r="U499" s="100"/>
      <c r="V499" s="100"/>
      <c r="W499" s="100"/>
      <c r="X499" s="100"/>
      <c r="Y499" s="100"/>
      <c r="Z499" s="100"/>
      <c r="AA499" s="100"/>
      <c r="AB499" s="100"/>
      <c r="AC499" s="100"/>
      <c r="AD499" s="100"/>
      <c r="AE499" s="100"/>
      <c r="AF499" s="100"/>
      <c r="AG499" s="100"/>
      <c r="AH499" s="100"/>
      <c r="AI499" s="100"/>
      <c r="AJ499" s="100"/>
      <c r="AK499" s="100"/>
    </row>
    <row r="500" spans="10:37" ht="20.100000000000001" customHeight="1" x14ac:dyDescent="0.2">
      <c r="J500" s="100"/>
      <c r="K500" s="100"/>
      <c r="L500" s="100"/>
      <c r="M500" s="100"/>
      <c r="N500" s="100"/>
      <c r="O500" s="100"/>
      <c r="P500" s="100"/>
      <c r="Q500" s="100"/>
      <c r="R500" s="100"/>
      <c r="S500" s="100"/>
      <c r="T500" s="100"/>
      <c r="U500" s="100"/>
      <c r="V500" s="100"/>
      <c r="W500" s="100"/>
      <c r="X500" s="100"/>
      <c r="Y500" s="100"/>
      <c r="Z500" s="100"/>
      <c r="AA500" s="100"/>
      <c r="AB500" s="100"/>
      <c r="AC500" s="100"/>
      <c r="AD500" s="100"/>
      <c r="AE500" s="100"/>
      <c r="AF500" s="100"/>
      <c r="AG500" s="100"/>
      <c r="AH500" s="100"/>
      <c r="AI500" s="100"/>
      <c r="AJ500" s="100"/>
      <c r="AK500" s="100"/>
    </row>
    <row r="501" spans="10:37" ht="20.100000000000001" customHeight="1" x14ac:dyDescent="0.2">
      <c r="J501" s="100"/>
      <c r="K501" s="100"/>
      <c r="L501" s="100"/>
      <c r="M501" s="100"/>
      <c r="N501" s="100"/>
      <c r="O501" s="100"/>
      <c r="P501" s="100"/>
      <c r="Q501" s="100"/>
      <c r="R501" s="100"/>
      <c r="S501" s="100"/>
      <c r="T501" s="100"/>
      <c r="U501" s="100"/>
      <c r="V501" s="100"/>
      <c r="W501" s="100"/>
      <c r="X501" s="100"/>
      <c r="Y501" s="100"/>
      <c r="Z501" s="100"/>
      <c r="AA501" s="100"/>
      <c r="AB501" s="100"/>
      <c r="AC501" s="100"/>
      <c r="AD501" s="100"/>
      <c r="AE501" s="100"/>
      <c r="AF501" s="100"/>
      <c r="AG501" s="100"/>
      <c r="AH501" s="100"/>
      <c r="AI501" s="100"/>
      <c r="AJ501" s="100"/>
      <c r="AK501" s="100"/>
    </row>
    <row r="502" spans="10:37" ht="20.100000000000001" customHeight="1" x14ac:dyDescent="0.2">
      <c r="J502" s="100"/>
      <c r="K502" s="100"/>
      <c r="L502" s="100"/>
      <c r="M502" s="100"/>
      <c r="N502" s="100"/>
      <c r="O502" s="100"/>
      <c r="P502" s="100"/>
      <c r="Q502" s="100"/>
      <c r="R502" s="100"/>
      <c r="S502" s="100"/>
      <c r="T502" s="100"/>
      <c r="U502" s="100"/>
      <c r="V502" s="100"/>
      <c r="W502" s="100"/>
      <c r="X502" s="100"/>
      <c r="Y502" s="100"/>
      <c r="Z502" s="100"/>
      <c r="AA502" s="100"/>
      <c r="AB502" s="100"/>
      <c r="AC502" s="100"/>
      <c r="AD502" s="100"/>
      <c r="AE502" s="100"/>
      <c r="AF502" s="100"/>
      <c r="AG502" s="100"/>
      <c r="AH502" s="100"/>
      <c r="AI502" s="100"/>
      <c r="AJ502" s="100"/>
      <c r="AK502" s="100"/>
    </row>
    <row r="503" spans="10:37" ht="20.100000000000001" customHeight="1" x14ac:dyDescent="0.2">
      <c r="J503" s="100"/>
      <c r="K503" s="100"/>
      <c r="L503" s="100"/>
      <c r="M503" s="100"/>
      <c r="N503" s="100"/>
      <c r="O503" s="100"/>
      <c r="P503" s="100"/>
      <c r="Q503" s="100"/>
      <c r="R503" s="100"/>
      <c r="S503" s="100"/>
      <c r="T503" s="100"/>
      <c r="U503" s="100"/>
      <c r="V503" s="100"/>
      <c r="W503" s="100"/>
      <c r="X503" s="100"/>
      <c r="Y503" s="100"/>
      <c r="Z503" s="100"/>
      <c r="AA503" s="100"/>
      <c r="AB503" s="100"/>
      <c r="AC503" s="100"/>
      <c r="AD503" s="100"/>
      <c r="AE503" s="100"/>
      <c r="AF503" s="100"/>
      <c r="AG503" s="100"/>
      <c r="AH503" s="100"/>
      <c r="AI503" s="100"/>
      <c r="AJ503" s="100"/>
      <c r="AK503" s="100"/>
    </row>
    <row r="504" spans="10:37" ht="20.100000000000001" customHeight="1" x14ac:dyDescent="0.2">
      <c r="J504" s="100"/>
      <c r="K504" s="100"/>
      <c r="L504" s="100"/>
      <c r="M504" s="100"/>
      <c r="N504" s="100"/>
      <c r="O504" s="100"/>
      <c r="P504" s="100"/>
      <c r="Q504" s="100"/>
      <c r="R504" s="100"/>
      <c r="S504" s="100"/>
      <c r="T504" s="100"/>
      <c r="U504" s="100"/>
      <c r="V504" s="100"/>
      <c r="W504" s="100"/>
      <c r="X504" s="100"/>
      <c r="Y504" s="100"/>
      <c r="Z504" s="100"/>
      <c r="AA504" s="100"/>
      <c r="AB504" s="100"/>
      <c r="AC504" s="100"/>
      <c r="AD504" s="100"/>
      <c r="AE504" s="100"/>
      <c r="AF504" s="100"/>
      <c r="AG504" s="100"/>
      <c r="AH504" s="100"/>
      <c r="AI504" s="100"/>
      <c r="AJ504" s="100"/>
      <c r="AK504" s="100"/>
    </row>
    <row r="505" spans="10:37" ht="20.100000000000001" customHeight="1" x14ac:dyDescent="0.2">
      <c r="J505" s="100"/>
      <c r="K505" s="100"/>
      <c r="L505" s="100"/>
      <c r="M505" s="100"/>
      <c r="N505" s="100"/>
      <c r="O505" s="100"/>
      <c r="P505" s="100"/>
      <c r="Q505" s="100"/>
      <c r="R505" s="100"/>
      <c r="S505" s="100"/>
      <c r="T505" s="100"/>
      <c r="U505" s="100"/>
      <c r="V505" s="100"/>
      <c r="W505" s="100"/>
      <c r="X505" s="100"/>
      <c r="Y505" s="100"/>
      <c r="Z505" s="100"/>
      <c r="AA505" s="100"/>
      <c r="AB505" s="100"/>
      <c r="AC505" s="100"/>
      <c r="AD505" s="100"/>
      <c r="AE505" s="100"/>
      <c r="AF505" s="100"/>
      <c r="AG505" s="100"/>
      <c r="AH505" s="100"/>
      <c r="AI505" s="100"/>
      <c r="AJ505" s="100"/>
      <c r="AK505" s="100"/>
    </row>
    <row r="506" spans="10:37" ht="20.100000000000001" customHeight="1" x14ac:dyDescent="0.2">
      <c r="J506" s="100"/>
      <c r="K506" s="100"/>
      <c r="L506" s="100"/>
      <c r="M506" s="100"/>
      <c r="N506" s="100"/>
      <c r="O506" s="100"/>
      <c r="P506" s="100"/>
      <c r="Q506" s="100"/>
      <c r="R506" s="100"/>
      <c r="S506" s="100"/>
      <c r="T506" s="100"/>
      <c r="U506" s="100"/>
      <c r="V506" s="100"/>
      <c r="W506" s="100"/>
      <c r="X506" s="100"/>
      <c r="Y506" s="100"/>
      <c r="Z506" s="100"/>
      <c r="AA506" s="100"/>
      <c r="AB506" s="100"/>
      <c r="AC506" s="100"/>
      <c r="AD506" s="100"/>
      <c r="AE506" s="100"/>
      <c r="AF506" s="100"/>
      <c r="AG506" s="100"/>
      <c r="AH506" s="100"/>
      <c r="AI506" s="100"/>
      <c r="AJ506" s="100"/>
      <c r="AK506" s="100"/>
    </row>
    <row r="507" spans="10:37" ht="20.100000000000001" customHeight="1" x14ac:dyDescent="0.2">
      <c r="J507" s="100"/>
      <c r="K507" s="100"/>
      <c r="L507" s="100"/>
      <c r="M507" s="100"/>
      <c r="N507" s="100"/>
      <c r="O507" s="100"/>
      <c r="P507" s="100"/>
      <c r="Q507" s="100"/>
      <c r="R507" s="100"/>
      <c r="S507" s="100"/>
      <c r="T507" s="100"/>
      <c r="U507" s="100"/>
      <c r="V507" s="100"/>
      <c r="W507" s="100"/>
      <c r="X507" s="100"/>
      <c r="Y507" s="100"/>
      <c r="Z507" s="100"/>
      <c r="AA507" s="100"/>
      <c r="AB507" s="100"/>
      <c r="AC507" s="100"/>
      <c r="AD507" s="100"/>
      <c r="AE507" s="100"/>
      <c r="AF507" s="100"/>
      <c r="AG507" s="100"/>
      <c r="AH507" s="100"/>
      <c r="AI507" s="100"/>
      <c r="AJ507" s="100"/>
      <c r="AK507" s="100"/>
    </row>
    <row r="508" spans="10:37" ht="20.100000000000001" customHeight="1" x14ac:dyDescent="0.2">
      <c r="J508" s="100"/>
      <c r="K508" s="100"/>
      <c r="L508" s="100"/>
      <c r="M508" s="100"/>
      <c r="N508" s="100"/>
      <c r="O508" s="100"/>
      <c r="P508" s="100"/>
      <c r="Q508" s="100"/>
      <c r="R508" s="100"/>
      <c r="S508" s="100"/>
      <c r="T508" s="100"/>
      <c r="U508" s="100"/>
      <c r="V508" s="100"/>
      <c r="W508" s="100"/>
      <c r="X508" s="100"/>
      <c r="Y508" s="100"/>
      <c r="Z508" s="100"/>
      <c r="AA508" s="100"/>
      <c r="AB508" s="100"/>
      <c r="AC508" s="100"/>
      <c r="AD508" s="100"/>
      <c r="AE508" s="100"/>
      <c r="AF508" s="100"/>
      <c r="AG508" s="100"/>
      <c r="AH508" s="100"/>
      <c r="AI508" s="100"/>
      <c r="AJ508" s="100"/>
      <c r="AK508" s="100"/>
    </row>
    <row r="509" spans="10:37" ht="20.100000000000001" customHeight="1" x14ac:dyDescent="0.2">
      <c r="J509" s="100"/>
      <c r="K509" s="100"/>
      <c r="L509" s="100"/>
      <c r="M509" s="100"/>
      <c r="N509" s="100"/>
      <c r="O509" s="100"/>
      <c r="P509" s="100"/>
      <c r="Q509" s="100"/>
      <c r="R509" s="100"/>
      <c r="S509" s="100"/>
      <c r="T509" s="100"/>
      <c r="U509" s="100"/>
      <c r="V509" s="100"/>
      <c r="W509" s="100"/>
      <c r="X509" s="100"/>
      <c r="Y509" s="100"/>
      <c r="Z509" s="100"/>
      <c r="AA509" s="100"/>
      <c r="AB509" s="100"/>
      <c r="AC509" s="100"/>
      <c r="AD509" s="100"/>
      <c r="AE509" s="100"/>
      <c r="AF509" s="100"/>
      <c r="AG509" s="100"/>
      <c r="AH509" s="100"/>
      <c r="AI509" s="100"/>
      <c r="AJ509" s="100"/>
      <c r="AK509" s="100"/>
    </row>
    <row r="510" spans="10:37" ht="20.100000000000001" customHeight="1" x14ac:dyDescent="0.2">
      <c r="J510" s="100"/>
      <c r="K510" s="100"/>
      <c r="L510" s="100"/>
      <c r="M510" s="100"/>
      <c r="N510" s="100"/>
      <c r="O510" s="100"/>
      <c r="P510" s="100"/>
      <c r="Q510" s="100"/>
      <c r="R510" s="100"/>
      <c r="S510" s="100"/>
      <c r="T510" s="100"/>
      <c r="U510" s="100"/>
      <c r="V510" s="100"/>
      <c r="W510" s="100"/>
      <c r="X510" s="100"/>
      <c r="Y510" s="100"/>
      <c r="Z510" s="100"/>
      <c r="AA510" s="100"/>
      <c r="AB510" s="100"/>
      <c r="AC510" s="100"/>
      <c r="AD510" s="100"/>
      <c r="AE510" s="100"/>
      <c r="AF510" s="100"/>
      <c r="AG510" s="100"/>
      <c r="AH510" s="100"/>
      <c r="AI510" s="100"/>
      <c r="AJ510" s="100"/>
      <c r="AK510" s="100"/>
    </row>
    <row r="511" spans="10:37" ht="20.100000000000001" customHeight="1" x14ac:dyDescent="0.2">
      <c r="J511" s="100"/>
      <c r="K511" s="100"/>
      <c r="L511" s="100"/>
      <c r="M511" s="100"/>
      <c r="N511" s="100"/>
      <c r="O511" s="100"/>
      <c r="P511" s="100"/>
      <c r="Q511" s="100"/>
      <c r="R511" s="100"/>
      <c r="S511" s="100"/>
      <c r="T511" s="100"/>
      <c r="U511" s="100"/>
      <c r="V511" s="100"/>
      <c r="W511" s="100"/>
      <c r="X511" s="100"/>
      <c r="Y511" s="100"/>
      <c r="Z511" s="100"/>
      <c r="AA511" s="100"/>
      <c r="AB511" s="100"/>
      <c r="AC511" s="100"/>
      <c r="AD511" s="100"/>
      <c r="AE511" s="100"/>
      <c r="AF511" s="100"/>
      <c r="AG511" s="100"/>
      <c r="AH511" s="100"/>
      <c r="AI511" s="100"/>
      <c r="AJ511" s="100"/>
      <c r="AK511" s="100"/>
    </row>
    <row r="512" spans="10:37" ht="20.100000000000001" customHeight="1" x14ac:dyDescent="0.2">
      <c r="J512" s="100"/>
      <c r="K512" s="100"/>
      <c r="L512" s="100"/>
      <c r="M512" s="100"/>
      <c r="N512" s="100"/>
      <c r="O512" s="100"/>
      <c r="P512" s="100"/>
      <c r="Q512" s="100"/>
      <c r="R512" s="100"/>
      <c r="S512" s="100"/>
      <c r="T512" s="100"/>
      <c r="U512" s="100"/>
      <c r="V512" s="100"/>
      <c r="W512" s="100"/>
      <c r="X512" s="100"/>
      <c r="Y512" s="100"/>
      <c r="Z512" s="100"/>
      <c r="AA512" s="100"/>
      <c r="AB512" s="100"/>
      <c r="AC512" s="100"/>
      <c r="AD512" s="100"/>
      <c r="AE512" s="100"/>
      <c r="AF512" s="100"/>
      <c r="AG512" s="100"/>
      <c r="AH512" s="100"/>
      <c r="AI512" s="100"/>
      <c r="AJ512" s="100"/>
      <c r="AK512" s="100"/>
    </row>
    <row r="513" spans="10:37" ht="20.100000000000001" customHeight="1" x14ac:dyDescent="0.2">
      <c r="J513" s="100"/>
      <c r="K513" s="100"/>
      <c r="L513" s="100"/>
      <c r="M513" s="100"/>
      <c r="N513" s="100"/>
      <c r="O513" s="100"/>
      <c r="P513" s="100"/>
      <c r="Q513" s="100"/>
      <c r="R513" s="100"/>
      <c r="S513" s="100"/>
      <c r="T513" s="100"/>
      <c r="U513" s="100"/>
      <c r="V513" s="100"/>
      <c r="W513" s="100"/>
      <c r="X513" s="100"/>
      <c r="Y513" s="100"/>
      <c r="Z513" s="100"/>
      <c r="AA513" s="100"/>
      <c r="AB513" s="100"/>
      <c r="AC513" s="100"/>
      <c r="AD513" s="100"/>
      <c r="AE513" s="100"/>
      <c r="AF513" s="100"/>
      <c r="AG513" s="100"/>
      <c r="AH513" s="100"/>
      <c r="AI513" s="100"/>
      <c r="AJ513" s="100"/>
      <c r="AK513" s="100"/>
    </row>
    <row r="514" spans="10:37" ht="20.100000000000001" customHeight="1" x14ac:dyDescent="0.2">
      <c r="J514" s="100"/>
      <c r="K514" s="100"/>
      <c r="L514" s="100"/>
      <c r="M514" s="100"/>
      <c r="N514" s="100"/>
      <c r="O514" s="100"/>
      <c r="P514" s="100"/>
      <c r="Q514" s="100"/>
      <c r="R514" s="100"/>
      <c r="S514" s="100"/>
      <c r="T514" s="100"/>
      <c r="U514" s="100"/>
      <c r="V514" s="100"/>
      <c r="W514" s="100"/>
      <c r="X514" s="100"/>
      <c r="Y514" s="100"/>
      <c r="Z514" s="100"/>
      <c r="AA514" s="100"/>
      <c r="AB514" s="100"/>
      <c r="AC514" s="100"/>
      <c r="AD514" s="100"/>
      <c r="AE514" s="100"/>
      <c r="AF514" s="100"/>
      <c r="AG514" s="100"/>
      <c r="AH514" s="100"/>
      <c r="AI514" s="100"/>
      <c r="AJ514" s="100"/>
      <c r="AK514" s="100"/>
    </row>
    <row r="515" spans="10:37" ht="20.100000000000001" customHeight="1" x14ac:dyDescent="0.2">
      <c r="J515" s="100"/>
      <c r="K515" s="100"/>
      <c r="L515" s="100"/>
      <c r="M515" s="100"/>
      <c r="N515" s="100"/>
      <c r="O515" s="100"/>
      <c r="P515" s="100"/>
      <c r="Q515" s="100"/>
      <c r="R515" s="100"/>
      <c r="S515" s="100"/>
      <c r="T515" s="100"/>
      <c r="U515" s="100"/>
      <c r="V515" s="100"/>
      <c r="W515" s="100"/>
      <c r="X515" s="100"/>
      <c r="Y515" s="100"/>
      <c r="Z515" s="100"/>
      <c r="AA515" s="100"/>
      <c r="AB515" s="100"/>
      <c r="AC515" s="100"/>
      <c r="AD515" s="100"/>
      <c r="AE515" s="100"/>
      <c r="AF515" s="100"/>
      <c r="AG515" s="100"/>
      <c r="AH515" s="100"/>
      <c r="AI515" s="100"/>
      <c r="AJ515" s="100"/>
      <c r="AK515" s="100"/>
    </row>
    <row r="516" spans="10:37" ht="20.100000000000001" customHeight="1" x14ac:dyDescent="0.2">
      <c r="J516" s="100"/>
      <c r="K516" s="100"/>
      <c r="L516" s="100"/>
      <c r="M516" s="100"/>
      <c r="N516" s="100"/>
      <c r="O516" s="100"/>
      <c r="P516" s="100"/>
      <c r="Q516" s="100"/>
      <c r="R516" s="100"/>
      <c r="S516" s="100"/>
      <c r="T516" s="100"/>
      <c r="U516" s="100"/>
      <c r="V516" s="100"/>
      <c r="W516" s="100"/>
      <c r="X516" s="100"/>
      <c r="Y516" s="100"/>
      <c r="Z516" s="100"/>
      <c r="AA516" s="100"/>
      <c r="AB516" s="100"/>
      <c r="AC516" s="100"/>
      <c r="AD516" s="100"/>
      <c r="AE516" s="100"/>
      <c r="AF516" s="100"/>
      <c r="AG516" s="100"/>
      <c r="AH516" s="100"/>
      <c r="AI516" s="100"/>
      <c r="AJ516" s="100"/>
      <c r="AK516" s="100"/>
    </row>
    <row r="517" spans="10:37" ht="20.100000000000001" customHeight="1" x14ac:dyDescent="0.2">
      <c r="J517" s="100"/>
      <c r="K517" s="100"/>
      <c r="L517" s="100"/>
      <c r="M517" s="100"/>
      <c r="N517" s="100"/>
      <c r="O517" s="100"/>
      <c r="P517" s="100"/>
      <c r="Q517" s="100"/>
      <c r="R517" s="100"/>
      <c r="S517" s="100"/>
      <c r="T517" s="100"/>
      <c r="U517" s="100"/>
      <c r="V517" s="100"/>
      <c r="W517" s="100"/>
      <c r="X517" s="100"/>
      <c r="Y517" s="100"/>
      <c r="Z517" s="100"/>
      <c r="AA517" s="100"/>
      <c r="AB517" s="100"/>
      <c r="AC517" s="100"/>
      <c r="AD517" s="100"/>
      <c r="AE517" s="100"/>
      <c r="AF517" s="100"/>
      <c r="AG517" s="100"/>
      <c r="AH517" s="100"/>
      <c r="AI517" s="100"/>
      <c r="AJ517" s="100"/>
      <c r="AK517" s="100"/>
    </row>
    <row r="518" spans="10:37" ht="20.100000000000001" customHeight="1" x14ac:dyDescent="0.2">
      <c r="J518" s="100"/>
      <c r="K518" s="100"/>
      <c r="L518" s="100"/>
      <c r="M518" s="100"/>
      <c r="N518" s="100"/>
      <c r="O518" s="100"/>
      <c r="P518" s="100"/>
      <c r="Q518" s="100"/>
      <c r="R518" s="100"/>
      <c r="S518" s="100"/>
      <c r="T518" s="100"/>
      <c r="U518" s="100"/>
      <c r="V518" s="100"/>
      <c r="W518" s="100"/>
      <c r="X518" s="100"/>
      <c r="Y518" s="100"/>
      <c r="Z518" s="100"/>
      <c r="AA518" s="100"/>
      <c r="AB518" s="100"/>
      <c r="AC518" s="100"/>
      <c r="AD518" s="100"/>
      <c r="AE518" s="100"/>
      <c r="AF518" s="100"/>
      <c r="AG518" s="100"/>
      <c r="AH518" s="100"/>
      <c r="AI518" s="100"/>
      <c r="AJ518" s="100"/>
      <c r="AK518" s="100"/>
    </row>
    <row r="519" spans="10:37" ht="20.100000000000001" customHeight="1" x14ac:dyDescent="0.2">
      <c r="J519" s="100"/>
      <c r="K519" s="100"/>
      <c r="L519" s="100"/>
      <c r="M519" s="100"/>
      <c r="N519" s="100"/>
      <c r="O519" s="100"/>
      <c r="P519" s="100"/>
      <c r="Q519" s="100"/>
      <c r="R519" s="100"/>
      <c r="S519" s="100"/>
      <c r="T519" s="100"/>
      <c r="U519" s="100"/>
      <c r="V519" s="100"/>
      <c r="W519" s="100"/>
      <c r="X519" s="100"/>
      <c r="Y519" s="100"/>
      <c r="Z519" s="100"/>
      <c r="AA519" s="100"/>
      <c r="AB519" s="100"/>
      <c r="AC519" s="100"/>
      <c r="AD519" s="100"/>
      <c r="AE519" s="100"/>
      <c r="AF519" s="100"/>
      <c r="AG519" s="100"/>
      <c r="AH519" s="100"/>
      <c r="AI519" s="100"/>
      <c r="AJ519" s="100"/>
      <c r="AK519" s="100"/>
    </row>
    <row r="520" spans="10:37" ht="20.100000000000001" customHeight="1" x14ac:dyDescent="0.2">
      <c r="J520" s="100"/>
      <c r="K520" s="100"/>
      <c r="L520" s="100"/>
      <c r="M520" s="100"/>
      <c r="N520" s="100"/>
      <c r="O520" s="100"/>
      <c r="P520" s="100"/>
      <c r="Q520" s="100"/>
      <c r="R520" s="100"/>
      <c r="S520" s="100"/>
      <c r="T520" s="100"/>
      <c r="U520" s="100"/>
      <c r="V520" s="100"/>
      <c r="W520" s="100"/>
      <c r="X520" s="100"/>
      <c r="Y520" s="100"/>
      <c r="Z520" s="100"/>
      <c r="AA520" s="100"/>
      <c r="AB520" s="100"/>
      <c r="AC520" s="100"/>
      <c r="AD520" s="100"/>
      <c r="AE520" s="100"/>
      <c r="AF520" s="100"/>
      <c r="AG520" s="100"/>
      <c r="AH520" s="100"/>
      <c r="AI520" s="100"/>
      <c r="AJ520" s="100"/>
      <c r="AK520" s="100"/>
    </row>
    <row r="521" spans="10:37" ht="20.100000000000001" customHeight="1" x14ac:dyDescent="0.2">
      <c r="J521" s="100"/>
      <c r="K521" s="100"/>
      <c r="L521" s="100"/>
      <c r="M521" s="100"/>
      <c r="N521" s="100"/>
      <c r="O521" s="100"/>
      <c r="P521" s="100"/>
      <c r="Q521" s="100"/>
      <c r="R521" s="100"/>
      <c r="S521" s="100"/>
      <c r="T521" s="100"/>
      <c r="U521" s="100"/>
      <c r="V521" s="100"/>
      <c r="W521" s="100"/>
      <c r="X521" s="100"/>
      <c r="Y521" s="100"/>
      <c r="Z521" s="100"/>
      <c r="AA521" s="100"/>
      <c r="AB521" s="100"/>
      <c r="AC521" s="100"/>
      <c r="AD521" s="100"/>
      <c r="AE521" s="100"/>
      <c r="AF521" s="100"/>
      <c r="AG521" s="100"/>
      <c r="AH521" s="100"/>
      <c r="AI521" s="100"/>
      <c r="AJ521" s="100"/>
      <c r="AK521" s="100"/>
    </row>
    <row r="522" spans="10:37" ht="20.100000000000001" customHeight="1" x14ac:dyDescent="0.2">
      <c r="J522" s="100"/>
      <c r="K522" s="100"/>
      <c r="L522" s="100"/>
      <c r="M522" s="100"/>
      <c r="N522" s="100"/>
      <c r="O522" s="100"/>
      <c r="P522" s="100"/>
      <c r="Q522" s="100"/>
      <c r="R522" s="100"/>
      <c r="S522" s="100"/>
      <c r="T522" s="100"/>
      <c r="U522" s="100"/>
      <c r="V522" s="100"/>
      <c r="W522" s="100"/>
      <c r="X522" s="100"/>
      <c r="Y522" s="100"/>
      <c r="Z522" s="100"/>
      <c r="AA522" s="100"/>
      <c r="AB522" s="100"/>
      <c r="AC522" s="100"/>
      <c r="AD522" s="100"/>
      <c r="AE522" s="100"/>
      <c r="AF522" s="100"/>
      <c r="AG522" s="100"/>
      <c r="AH522" s="100"/>
      <c r="AI522" s="100"/>
      <c r="AJ522" s="100"/>
      <c r="AK522" s="100"/>
    </row>
    <row r="523" spans="10:37" ht="20.100000000000001" customHeight="1" x14ac:dyDescent="0.2">
      <c r="J523" s="100"/>
      <c r="K523" s="100"/>
      <c r="L523" s="100"/>
      <c r="M523" s="100"/>
      <c r="N523" s="100"/>
      <c r="O523" s="100"/>
      <c r="P523" s="100"/>
      <c r="Q523" s="100"/>
      <c r="R523" s="100"/>
      <c r="S523" s="100"/>
      <c r="T523" s="100"/>
      <c r="U523" s="100"/>
      <c r="V523" s="100"/>
      <c r="W523" s="100"/>
      <c r="X523" s="100"/>
      <c r="Y523" s="100"/>
      <c r="Z523" s="100"/>
      <c r="AA523" s="100"/>
      <c r="AB523" s="100"/>
      <c r="AC523" s="100"/>
      <c r="AD523" s="100"/>
      <c r="AE523" s="100"/>
      <c r="AF523" s="100"/>
      <c r="AG523" s="100"/>
      <c r="AH523" s="100"/>
      <c r="AI523" s="100"/>
      <c r="AJ523" s="100"/>
      <c r="AK523" s="100"/>
    </row>
    <row r="524" spans="10:37" ht="20.100000000000001" customHeight="1" x14ac:dyDescent="0.2">
      <c r="J524" s="100"/>
      <c r="K524" s="100"/>
      <c r="L524" s="100"/>
      <c r="M524" s="100"/>
      <c r="N524" s="100"/>
      <c r="O524" s="100"/>
      <c r="P524" s="100"/>
      <c r="Q524" s="100"/>
      <c r="R524" s="100"/>
      <c r="S524" s="100"/>
      <c r="T524" s="100"/>
      <c r="U524" s="100"/>
      <c r="V524" s="100"/>
      <c r="W524" s="100"/>
      <c r="X524" s="100"/>
      <c r="Y524" s="100"/>
      <c r="Z524" s="100"/>
      <c r="AA524" s="100"/>
      <c r="AB524" s="100"/>
      <c r="AC524" s="100"/>
      <c r="AD524" s="100"/>
      <c r="AE524" s="100"/>
      <c r="AF524" s="100"/>
      <c r="AG524" s="100"/>
      <c r="AH524" s="100"/>
      <c r="AI524" s="100"/>
      <c r="AJ524" s="100"/>
      <c r="AK524" s="100"/>
    </row>
    <row r="525" spans="10:37" ht="20.100000000000001" customHeight="1" x14ac:dyDescent="0.2">
      <c r="J525" s="100"/>
      <c r="K525" s="100"/>
      <c r="L525" s="100"/>
      <c r="M525" s="100"/>
      <c r="N525" s="100"/>
      <c r="O525" s="100"/>
      <c r="P525" s="100"/>
      <c r="Q525" s="100"/>
      <c r="R525" s="100"/>
      <c r="S525" s="100"/>
      <c r="T525" s="100"/>
      <c r="U525" s="100"/>
      <c r="V525" s="100"/>
      <c r="W525" s="100"/>
      <c r="X525" s="100"/>
      <c r="Y525" s="100"/>
      <c r="Z525" s="100"/>
      <c r="AA525" s="100"/>
      <c r="AB525" s="100"/>
      <c r="AC525" s="100"/>
      <c r="AD525" s="100"/>
      <c r="AE525" s="100"/>
      <c r="AF525" s="100"/>
      <c r="AG525" s="100"/>
      <c r="AH525" s="100"/>
      <c r="AI525" s="100"/>
      <c r="AJ525" s="100"/>
      <c r="AK525" s="100"/>
    </row>
    <row r="526" spans="10:37" ht="20.100000000000001" customHeight="1" x14ac:dyDescent="0.2">
      <c r="J526" s="100"/>
      <c r="K526" s="100"/>
      <c r="L526" s="100"/>
      <c r="M526" s="100"/>
      <c r="N526" s="100"/>
      <c r="O526" s="100"/>
      <c r="P526" s="100"/>
      <c r="Q526" s="100"/>
      <c r="R526" s="100"/>
      <c r="S526" s="100"/>
      <c r="T526" s="100"/>
      <c r="U526" s="100"/>
      <c r="V526" s="100"/>
      <c r="W526" s="100"/>
      <c r="X526" s="100"/>
      <c r="Y526" s="100"/>
      <c r="Z526" s="100"/>
      <c r="AA526" s="100"/>
      <c r="AB526" s="100"/>
      <c r="AC526" s="100"/>
      <c r="AD526" s="100"/>
      <c r="AE526" s="100"/>
      <c r="AF526" s="100"/>
      <c r="AG526" s="100"/>
      <c r="AH526" s="100"/>
      <c r="AI526" s="100"/>
      <c r="AJ526" s="100"/>
      <c r="AK526" s="100"/>
    </row>
    <row r="527" spans="10:37" ht="20.100000000000001" customHeight="1" x14ac:dyDescent="0.2">
      <c r="J527" s="100"/>
      <c r="K527" s="100"/>
      <c r="L527" s="100"/>
      <c r="M527" s="100"/>
      <c r="N527" s="100"/>
      <c r="O527" s="100"/>
      <c r="P527" s="100"/>
      <c r="Q527" s="100"/>
      <c r="R527" s="100"/>
      <c r="S527" s="100"/>
      <c r="T527" s="100"/>
      <c r="U527" s="100"/>
      <c r="V527" s="100"/>
      <c r="W527" s="100"/>
      <c r="X527" s="100"/>
      <c r="Y527" s="100"/>
      <c r="Z527" s="100"/>
      <c r="AA527" s="100"/>
      <c r="AB527" s="100"/>
      <c r="AC527" s="100"/>
      <c r="AD527" s="100"/>
      <c r="AE527" s="100"/>
      <c r="AF527" s="100"/>
      <c r="AG527" s="100"/>
      <c r="AH527" s="100"/>
      <c r="AI527" s="100"/>
      <c r="AJ527" s="100"/>
      <c r="AK527" s="100"/>
    </row>
    <row r="528" spans="10:37" ht="20.100000000000001" customHeight="1" x14ac:dyDescent="0.2">
      <c r="J528" s="100"/>
      <c r="K528" s="100"/>
      <c r="L528" s="100"/>
      <c r="M528" s="100"/>
      <c r="N528" s="100"/>
      <c r="O528" s="100"/>
      <c r="P528" s="100"/>
      <c r="Q528" s="100"/>
      <c r="R528" s="100"/>
      <c r="S528" s="100"/>
      <c r="T528" s="100"/>
      <c r="U528" s="100"/>
      <c r="V528" s="100"/>
      <c r="W528" s="100"/>
      <c r="X528" s="100"/>
      <c r="Y528" s="100"/>
      <c r="Z528" s="100"/>
      <c r="AA528" s="100"/>
      <c r="AB528" s="100"/>
      <c r="AC528" s="100"/>
      <c r="AD528" s="100"/>
      <c r="AE528" s="100"/>
      <c r="AF528" s="100"/>
      <c r="AG528" s="100"/>
      <c r="AH528" s="100"/>
      <c r="AI528" s="100"/>
      <c r="AJ528" s="100"/>
      <c r="AK528" s="100"/>
    </row>
    <row r="529" spans="10:37" ht="20.100000000000001" customHeight="1" x14ac:dyDescent="0.2">
      <c r="J529" s="100"/>
      <c r="K529" s="100"/>
      <c r="L529" s="100"/>
      <c r="M529" s="100"/>
      <c r="N529" s="100"/>
      <c r="O529" s="100"/>
      <c r="P529" s="100"/>
      <c r="Q529" s="100"/>
      <c r="R529" s="100"/>
      <c r="S529" s="100"/>
      <c r="T529" s="100"/>
      <c r="U529" s="100"/>
      <c r="V529" s="100"/>
      <c r="W529" s="100"/>
      <c r="X529" s="100"/>
      <c r="Y529" s="100"/>
      <c r="Z529" s="100"/>
      <c r="AA529" s="100"/>
      <c r="AB529" s="100"/>
      <c r="AC529" s="100"/>
      <c r="AD529" s="100"/>
      <c r="AE529" s="100"/>
      <c r="AF529" s="100"/>
      <c r="AG529" s="100"/>
      <c r="AH529" s="100"/>
      <c r="AI529" s="100"/>
      <c r="AJ529" s="100"/>
      <c r="AK529" s="100"/>
    </row>
    <row r="530" spans="10:37" ht="20.100000000000001" customHeight="1" x14ac:dyDescent="0.2">
      <c r="J530" s="100"/>
      <c r="K530" s="100"/>
      <c r="L530" s="100"/>
      <c r="M530" s="100"/>
      <c r="N530" s="100"/>
      <c r="O530" s="100"/>
      <c r="P530" s="100"/>
      <c r="Q530" s="100"/>
      <c r="R530" s="100"/>
      <c r="S530" s="100"/>
      <c r="T530" s="100"/>
      <c r="U530" s="100"/>
      <c r="V530" s="100"/>
      <c r="W530" s="100"/>
      <c r="X530" s="100"/>
      <c r="Y530" s="100"/>
      <c r="Z530" s="100"/>
      <c r="AA530" s="100"/>
      <c r="AB530" s="100"/>
      <c r="AC530" s="100"/>
      <c r="AD530" s="100"/>
      <c r="AE530" s="100"/>
      <c r="AF530" s="100"/>
      <c r="AG530" s="100"/>
      <c r="AH530" s="100"/>
      <c r="AI530" s="100"/>
      <c r="AJ530" s="100"/>
      <c r="AK530" s="100"/>
    </row>
    <row r="531" spans="10:37" ht="20.100000000000001" customHeight="1" x14ac:dyDescent="0.2">
      <c r="J531" s="100"/>
      <c r="K531" s="100"/>
      <c r="L531" s="100"/>
      <c r="M531" s="100"/>
      <c r="N531" s="100"/>
      <c r="O531" s="100"/>
      <c r="P531" s="100"/>
      <c r="Q531" s="100"/>
      <c r="R531" s="100"/>
      <c r="S531" s="100"/>
      <c r="T531" s="100"/>
      <c r="U531" s="100"/>
      <c r="V531" s="100"/>
      <c r="W531" s="100"/>
      <c r="X531" s="100"/>
      <c r="Y531" s="100"/>
      <c r="Z531" s="100"/>
      <c r="AA531" s="100"/>
      <c r="AB531" s="100"/>
      <c r="AC531" s="100"/>
      <c r="AD531" s="100"/>
      <c r="AE531" s="100"/>
      <c r="AF531" s="100"/>
      <c r="AG531" s="100"/>
      <c r="AH531" s="100"/>
      <c r="AI531" s="100"/>
      <c r="AJ531" s="100"/>
      <c r="AK531" s="100"/>
    </row>
    <row r="532" spans="10:37" ht="20.100000000000001" customHeight="1" x14ac:dyDescent="0.2">
      <c r="J532" s="100"/>
      <c r="K532" s="100"/>
      <c r="L532" s="100"/>
      <c r="M532" s="100"/>
      <c r="N532" s="100"/>
      <c r="O532" s="100"/>
      <c r="P532" s="100"/>
      <c r="Q532" s="100"/>
      <c r="R532" s="100"/>
      <c r="S532" s="100"/>
      <c r="T532" s="100"/>
      <c r="U532" s="100"/>
      <c r="V532" s="100"/>
      <c r="W532" s="100"/>
      <c r="X532" s="100"/>
      <c r="Y532" s="100"/>
      <c r="Z532" s="100"/>
      <c r="AA532" s="100"/>
      <c r="AB532" s="100"/>
      <c r="AC532" s="100"/>
      <c r="AD532" s="100"/>
      <c r="AE532" s="100"/>
      <c r="AF532" s="100"/>
      <c r="AG532" s="100"/>
      <c r="AH532" s="100"/>
      <c r="AI532" s="100"/>
      <c r="AJ532" s="100"/>
      <c r="AK532" s="100"/>
    </row>
    <row r="533" spans="10:37" ht="20.100000000000001" customHeight="1" x14ac:dyDescent="0.2">
      <c r="J533" s="100"/>
      <c r="K533" s="100"/>
      <c r="L533" s="100"/>
      <c r="M533" s="100"/>
      <c r="N533" s="100"/>
      <c r="O533" s="100"/>
      <c r="P533" s="100"/>
      <c r="Q533" s="100"/>
      <c r="R533" s="100"/>
      <c r="S533" s="100"/>
      <c r="T533" s="100"/>
      <c r="U533" s="100"/>
      <c r="V533" s="100"/>
      <c r="W533" s="100"/>
      <c r="X533" s="100"/>
      <c r="Y533" s="100"/>
      <c r="Z533" s="100"/>
      <c r="AA533" s="100"/>
      <c r="AB533" s="100"/>
      <c r="AC533" s="100"/>
      <c r="AD533" s="100"/>
      <c r="AE533" s="100"/>
      <c r="AF533" s="100"/>
      <c r="AG533" s="100"/>
      <c r="AH533" s="100"/>
      <c r="AI533" s="100"/>
      <c r="AJ533" s="100"/>
      <c r="AK533" s="100"/>
    </row>
    <row r="534" spans="10:37" ht="20.100000000000001" customHeight="1" x14ac:dyDescent="0.2">
      <c r="J534" s="100"/>
      <c r="K534" s="100"/>
      <c r="L534" s="100"/>
      <c r="M534" s="100"/>
      <c r="N534" s="100"/>
      <c r="O534" s="100"/>
      <c r="P534" s="100"/>
      <c r="Q534" s="100"/>
      <c r="R534" s="100"/>
      <c r="S534" s="100"/>
      <c r="T534" s="100"/>
      <c r="U534" s="100"/>
      <c r="V534" s="100"/>
      <c r="W534" s="100"/>
      <c r="X534" s="100"/>
      <c r="Y534" s="100"/>
      <c r="Z534" s="100"/>
      <c r="AA534" s="100"/>
      <c r="AB534" s="100"/>
      <c r="AC534" s="100"/>
      <c r="AD534" s="100"/>
      <c r="AE534" s="100"/>
      <c r="AF534" s="100"/>
      <c r="AG534" s="100"/>
      <c r="AH534" s="100"/>
      <c r="AI534" s="100"/>
      <c r="AJ534" s="100"/>
      <c r="AK534" s="100"/>
    </row>
    <row r="535" spans="10:37" ht="20.100000000000001" customHeight="1" x14ac:dyDescent="0.2">
      <c r="J535" s="100"/>
      <c r="K535" s="100"/>
      <c r="L535" s="100"/>
      <c r="M535" s="100"/>
      <c r="N535" s="100"/>
      <c r="O535" s="100"/>
      <c r="P535" s="100"/>
      <c r="Q535" s="100"/>
      <c r="R535" s="100"/>
      <c r="S535" s="100"/>
      <c r="T535" s="100"/>
      <c r="U535" s="100"/>
      <c r="V535" s="100"/>
      <c r="W535" s="100"/>
      <c r="X535" s="100"/>
      <c r="Y535" s="100"/>
      <c r="Z535" s="100"/>
      <c r="AA535" s="100"/>
      <c r="AB535" s="100"/>
      <c r="AC535" s="100"/>
      <c r="AD535" s="100"/>
      <c r="AE535" s="100"/>
      <c r="AF535" s="100"/>
      <c r="AG535" s="100"/>
      <c r="AH535" s="100"/>
      <c r="AI535" s="100"/>
      <c r="AJ535" s="100"/>
      <c r="AK535" s="100"/>
    </row>
    <row r="536" spans="10:37" ht="20.100000000000001" customHeight="1" x14ac:dyDescent="0.2">
      <c r="J536" s="100"/>
      <c r="K536" s="100"/>
      <c r="L536" s="100"/>
      <c r="M536" s="100"/>
      <c r="N536" s="100"/>
      <c r="O536" s="100"/>
      <c r="P536" s="100"/>
      <c r="Q536" s="100"/>
      <c r="R536" s="100"/>
      <c r="S536" s="100"/>
      <c r="T536" s="100"/>
      <c r="U536" s="100"/>
      <c r="V536" s="100"/>
      <c r="W536" s="100"/>
      <c r="X536" s="100"/>
      <c r="Y536" s="100"/>
      <c r="Z536" s="100"/>
      <c r="AA536" s="100"/>
      <c r="AB536" s="100"/>
      <c r="AC536" s="100"/>
      <c r="AD536" s="100"/>
      <c r="AE536" s="100"/>
      <c r="AF536" s="100"/>
      <c r="AG536" s="100"/>
      <c r="AH536" s="100"/>
      <c r="AI536" s="100"/>
      <c r="AJ536" s="100"/>
      <c r="AK536" s="100"/>
    </row>
    <row r="537" spans="10:37" ht="20.100000000000001" customHeight="1" x14ac:dyDescent="0.2">
      <c r="J537" s="100"/>
      <c r="K537" s="100"/>
      <c r="L537" s="100"/>
      <c r="M537" s="100"/>
      <c r="N537" s="100"/>
      <c r="O537" s="100"/>
      <c r="P537" s="100"/>
      <c r="Q537" s="100"/>
      <c r="R537" s="100"/>
      <c r="S537" s="100"/>
      <c r="T537" s="100"/>
      <c r="U537" s="100"/>
      <c r="V537" s="100"/>
      <c r="W537" s="100"/>
      <c r="X537" s="100"/>
      <c r="Y537" s="100"/>
      <c r="Z537" s="100"/>
      <c r="AA537" s="100"/>
      <c r="AB537" s="100"/>
      <c r="AC537" s="100"/>
      <c r="AD537" s="100"/>
      <c r="AE537" s="100"/>
      <c r="AF537" s="100"/>
      <c r="AG537" s="100"/>
      <c r="AH537" s="100"/>
      <c r="AI537" s="100"/>
      <c r="AJ537" s="100"/>
      <c r="AK537" s="100"/>
    </row>
    <row r="538" spans="10:37" ht="20.100000000000001" customHeight="1" x14ac:dyDescent="0.2">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c r="AG538" s="100"/>
      <c r="AH538" s="100"/>
      <c r="AI538" s="100"/>
      <c r="AJ538" s="100"/>
      <c r="AK538" s="100"/>
    </row>
    <row r="539" spans="10:37" ht="20.100000000000001" customHeight="1" x14ac:dyDescent="0.2">
      <c r="J539" s="100"/>
      <c r="K539" s="100"/>
      <c r="L539" s="100"/>
      <c r="M539" s="100"/>
      <c r="N539" s="100"/>
      <c r="O539" s="100"/>
      <c r="P539" s="100"/>
      <c r="Q539" s="100"/>
      <c r="R539" s="100"/>
      <c r="S539" s="100"/>
      <c r="T539" s="100"/>
      <c r="U539" s="100"/>
      <c r="V539" s="100"/>
      <c r="W539" s="100"/>
      <c r="X539" s="100"/>
      <c r="Y539" s="100"/>
      <c r="Z539" s="100"/>
      <c r="AA539" s="100"/>
      <c r="AB539" s="100"/>
      <c r="AC539" s="100"/>
      <c r="AD539" s="100"/>
      <c r="AE539" s="100"/>
      <c r="AF539" s="100"/>
      <c r="AG539" s="100"/>
      <c r="AH539" s="100"/>
      <c r="AI539" s="100"/>
      <c r="AJ539" s="100"/>
      <c r="AK539" s="100"/>
    </row>
    <row r="540" spans="10:37" ht="20.100000000000001" customHeight="1" x14ac:dyDescent="0.2">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c r="AG540" s="100"/>
      <c r="AH540" s="100"/>
      <c r="AI540" s="100"/>
      <c r="AJ540" s="100"/>
      <c r="AK540" s="100"/>
    </row>
    <row r="541" spans="10:37" ht="20.100000000000001" customHeight="1" x14ac:dyDescent="0.2">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c r="AG541" s="100"/>
      <c r="AH541" s="100"/>
      <c r="AI541" s="100"/>
      <c r="AJ541" s="100"/>
      <c r="AK541" s="100"/>
    </row>
    <row r="542" spans="10:37" ht="20.100000000000001" customHeight="1" x14ac:dyDescent="0.2">
      <c r="J542" s="100"/>
      <c r="K542" s="100"/>
      <c r="L542" s="100"/>
      <c r="M542" s="100"/>
      <c r="N542" s="100"/>
      <c r="O542" s="100"/>
      <c r="P542" s="100"/>
      <c r="Q542" s="100"/>
      <c r="R542" s="100"/>
      <c r="S542" s="100"/>
      <c r="T542" s="100"/>
      <c r="U542" s="100"/>
      <c r="V542" s="100"/>
      <c r="W542" s="100"/>
      <c r="X542" s="100"/>
      <c r="Y542" s="100"/>
      <c r="Z542" s="100"/>
      <c r="AA542" s="100"/>
      <c r="AB542" s="100"/>
      <c r="AC542" s="100"/>
      <c r="AD542" s="100"/>
      <c r="AE542" s="100"/>
      <c r="AF542" s="100"/>
      <c r="AG542" s="100"/>
      <c r="AH542" s="100"/>
      <c r="AI542" s="100"/>
      <c r="AJ542" s="100"/>
      <c r="AK542" s="100"/>
    </row>
    <row r="543" spans="10:37" ht="20.100000000000001" customHeight="1" x14ac:dyDescent="0.2">
      <c r="J543" s="100"/>
      <c r="K543" s="100"/>
      <c r="L543" s="100"/>
      <c r="M543" s="100"/>
      <c r="N543" s="100"/>
      <c r="O543" s="100"/>
      <c r="P543" s="100"/>
      <c r="Q543" s="100"/>
      <c r="R543" s="100"/>
      <c r="S543" s="100"/>
      <c r="T543" s="100"/>
      <c r="U543" s="100"/>
      <c r="V543" s="100"/>
      <c r="W543" s="100"/>
      <c r="X543" s="100"/>
      <c r="Y543" s="100"/>
      <c r="Z543" s="100"/>
      <c r="AA543" s="100"/>
      <c r="AB543" s="100"/>
      <c r="AC543" s="100"/>
      <c r="AD543" s="100"/>
      <c r="AE543" s="100"/>
      <c r="AF543" s="100"/>
      <c r="AG543" s="100"/>
      <c r="AH543" s="100"/>
      <c r="AI543" s="100"/>
      <c r="AJ543" s="100"/>
      <c r="AK543" s="100"/>
    </row>
    <row r="544" spans="10:37" ht="20.100000000000001" customHeight="1" x14ac:dyDescent="0.2">
      <c r="J544" s="100"/>
      <c r="K544" s="100"/>
      <c r="L544" s="100"/>
      <c r="M544" s="100"/>
      <c r="N544" s="100"/>
      <c r="O544" s="100"/>
      <c r="P544" s="100"/>
      <c r="Q544" s="100"/>
      <c r="R544" s="100"/>
      <c r="S544" s="100"/>
      <c r="T544" s="100"/>
      <c r="U544" s="100"/>
      <c r="V544" s="100"/>
      <c r="W544" s="100"/>
      <c r="X544" s="100"/>
      <c r="Y544" s="100"/>
      <c r="Z544" s="100"/>
      <c r="AA544" s="100"/>
      <c r="AB544" s="100"/>
      <c r="AC544" s="100"/>
      <c r="AD544" s="100"/>
      <c r="AE544" s="100"/>
      <c r="AF544" s="100"/>
      <c r="AG544" s="100"/>
      <c r="AH544" s="100"/>
      <c r="AI544" s="100"/>
      <c r="AJ544" s="100"/>
      <c r="AK544" s="100"/>
    </row>
    <row r="545" spans="10:37" ht="20.100000000000001" customHeight="1" x14ac:dyDescent="0.2">
      <c r="J545" s="100"/>
      <c r="K545" s="100"/>
      <c r="L545" s="100"/>
      <c r="M545" s="100"/>
      <c r="N545" s="100"/>
      <c r="O545" s="100"/>
      <c r="P545" s="100"/>
      <c r="Q545" s="100"/>
      <c r="R545" s="100"/>
      <c r="S545" s="100"/>
      <c r="T545" s="100"/>
      <c r="U545" s="100"/>
      <c r="V545" s="100"/>
      <c r="W545" s="100"/>
      <c r="X545" s="100"/>
      <c r="Y545" s="100"/>
      <c r="Z545" s="100"/>
      <c r="AA545" s="100"/>
      <c r="AB545" s="100"/>
      <c r="AC545" s="100"/>
      <c r="AD545" s="100"/>
      <c r="AE545" s="100"/>
      <c r="AF545" s="100"/>
      <c r="AG545" s="100"/>
      <c r="AH545" s="100"/>
      <c r="AI545" s="100"/>
      <c r="AJ545" s="100"/>
      <c r="AK545" s="100"/>
    </row>
    <row r="546" spans="10:37" ht="20.100000000000001" customHeight="1" x14ac:dyDescent="0.2">
      <c r="J546" s="100"/>
      <c r="K546" s="100"/>
      <c r="L546" s="100"/>
      <c r="M546" s="100"/>
      <c r="N546" s="100"/>
      <c r="O546" s="100"/>
      <c r="P546" s="100"/>
      <c r="Q546" s="100"/>
      <c r="R546" s="100"/>
      <c r="S546" s="100"/>
      <c r="T546" s="100"/>
      <c r="U546" s="100"/>
      <c r="V546" s="100"/>
      <c r="W546" s="100"/>
      <c r="X546" s="100"/>
      <c r="Y546" s="100"/>
      <c r="Z546" s="100"/>
      <c r="AA546" s="100"/>
      <c r="AB546" s="100"/>
      <c r="AC546" s="100"/>
      <c r="AD546" s="100"/>
      <c r="AE546" s="100"/>
      <c r="AF546" s="100"/>
      <c r="AG546" s="100"/>
      <c r="AH546" s="100"/>
      <c r="AI546" s="100"/>
      <c r="AJ546" s="100"/>
      <c r="AK546" s="100"/>
    </row>
    <row r="547" spans="10:37" ht="20.100000000000001" customHeight="1" x14ac:dyDescent="0.2">
      <c r="J547" s="100"/>
      <c r="K547" s="100"/>
      <c r="L547" s="100"/>
      <c r="M547" s="100"/>
      <c r="N547" s="100"/>
      <c r="O547" s="100"/>
      <c r="P547" s="100"/>
      <c r="Q547" s="100"/>
      <c r="R547" s="100"/>
      <c r="S547" s="100"/>
      <c r="T547" s="100"/>
      <c r="U547" s="100"/>
      <c r="V547" s="100"/>
      <c r="W547" s="100"/>
      <c r="X547" s="100"/>
      <c r="Y547" s="100"/>
      <c r="Z547" s="100"/>
      <c r="AA547" s="100"/>
      <c r="AB547" s="100"/>
      <c r="AC547" s="100"/>
      <c r="AD547" s="100"/>
      <c r="AE547" s="100"/>
      <c r="AF547" s="100"/>
      <c r="AG547" s="100"/>
      <c r="AH547" s="100"/>
      <c r="AI547" s="100"/>
      <c r="AJ547" s="100"/>
      <c r="AK547" s="100"/>
    </row>
    <row r="548" spans="10:37" ht="20.100000000000001" customHeight="1" x14ac:dyDescent="0.2">
      <c r="J548" s="100"/>
      <c r="K548" s="100"/>
      <c r="L548" s="100"/>
      <c r="M548" s="100"/>
      <c r="N548" s="100"/>
      <c r="O548" s="100"/>
      <c r="P548" s="100"/>
      <c r="Q548" s="100"/>
      <c r="R548" s="100"/>
      <c r="S548" s="100"/>
      <c r="T548" s="100"/>
      <c r="U548" s="100"/>
      <c r="V548" s="100"/>
      <c r="W548" s="100"/>
      <c r="X548" s="100"/>
      <c r="Y548" s="100"/>
      <c r="Z548" s="100"/>
      <c r="AA548" s="100"/>
      <c r="AB548" s="100"/>
      <c r="AC548" s="100"/>
      <c r="AD548" s="100"/>
      <c r="AE548" s="100"/>
      <c r="AF548" s="100"/>
      <c r="AG548" s="100"/>
      <c r="AH548" s="100"/>
      <c r="AI548" s="100"/>
      <c r="AJ548" s="100"/>
      <c r="AK548" s="100"/>
    </row>
    <row r="549" spans="10:37" ht="20.100000000000001" customHeight="1" x14ac:dyDescent="0.2">
      <c r="J549" s="100"/>
      <c r="K549" s="100"/>
      <c r="L549" s="100"/>
      <c r="M549" s="100"/>
      <c r="N549" s="100"/>
      <c r="O549" s="100"/>
      <c r="P549" s="100"/>
      <c r="Q549" s="100"/>
      <c r="R549" s="100"/>
      <c r="S549" s="100"/>
      <c r="T549" s="100"/>
      <c r="U549" s="100"/>
      <c r="V549" s="100"/>
      <c r="W549" s="100"/>
      <c r="X549" s="100"/>
      <c r="Y549" s="100"/>
      <c r="Z549" s="100"/>
      <c r="AA549" s="100"/>
      <c r="AB549" s="100"/>
      <c r="AC549" s="100"/>
      <c r="AD549" s="100"/>
      <c r="AE549" s="100"/>
      <c r="AF549" s="100"/>
      <c r="AG549" s="100"/>
      <c r="AH549" s="100"/>
      <c r="AI549" s="100"/>
      <c r="AJ549" s="100"/>
      <c r="AK549" s="100"/>
    </row>
    <row r="550" spans="10:37" ht="20.100000000000001" customHeight="1" x14ac:dyDescent="0.2">
      <c r="J550" s="100"/>
      <c r="K550" s="100"/>
      <c r="L550" s="100"/>
      <c r="M550" s="100"/>
      <c r="N550" s="100"/>
      <c r="O550" s="100"/>
      <c r="P550" s="100"/>
      <c r="Q550" s="100"/>
      <c r="R550" s="100"/>
      <c r="S550" s="100"/>
      <c r="T550" s="100"/>
      <c r="U550" s="100"/>
      <c r="V550" s="100"/>
      <c r="W550" s="100"/>
      <c r="X550" s="100"/>
      <c r="Y550" s="100"/>
      <c r="Z550" s="100"/>
      <c r="AA550" s="100"/>
      <c r="AB550" s="100"/>
      <c r="AC550" s="100"/>
      <c r="AD550" s="100"/>
      <c r="AE550" s="100"/>
      <c r="AF550" s="100"/>
      <c r="AG550" s="100"/>
      <c r="AH550" s="100"/>
      <c r="AI550" s="100"/>
      <c r="AJ550" s="100"/>
      <c r="AK550" s="100"/>
    </row>
    <row r="551" spans="10:37" ht="20.100000000000001" customHeight="1" x14ac:dyDescent="0.2">
      <c r="J551" s="100"/>
      <c r="K551" s="100"/>
      <c r="L551" s="100"/>
      <c r="M551" s="100"/>
      <c r="N551" s="100"/>
      <c r="O551" s="100"/>
      <c r="P551" s="100"/>
      <c r="Q551" s="100"/>
      <c r="R551" s="100"/>
      <c r="S551" s="100"/>
      <c r="T551" s="100"/>
      <c r="U551" s="100"/>
      <c r="V551" s="100"/>
      <c r="W551" s="100"/>
      <c r="X551" s="100"/>
      <c r="Y551" s="100"/>
      <c r="Z551" s="100"/>
      <c r="AA551" s="100"/>
      <c r="AB551" s="100"/>
      <c r="AC551" s="100"/>
      <c r="AD551" s="100"/>
      <c r="AE551" s="100"/>
      <c r="AF551" s="100"/>
      <c r="AG551" s="100"/>
      <c r="AH551" s="100"/>
      <c r="AI551" s="100"/>
      <c r="AJ551" s="100"/>
      <c r="AK551" s="100"/>
    </row>
    <row r="552" spans="10:37" ht="20.100000000000001" customHeight="1" x14ac:dyDescent="0.2">
      <c r="J552" s="100"/>
      <c r="K552" s="100"/>
      <c r="L552" s="100"/>
      <c r="M552" s="100"/>
      <c r="N552" s="100"/>
      <c r="O552" s="100"/>
      <c r="P552" s="100"/>
      <c r="Q552" s="100"/>
      <c r="R552" s="100"/>
      <c r="S552" s="100"/>
      <c r="T552" s="100"/>
      <c r="U552" s="100"/>
      <c r="V552" s="100"/>
      <c r="W552" s="100"/>
      <c r="X552" s="100"/>
      <c r="Y552" s="100"/>
      <c r="Z552" s="100"/>
      <c r="AA552" s="100"/>
      <c r="AB552" s="100"/>
      <c r="AC552" s="100"/>
      <c r="AD552" s="100"/>
      <c r="AE552" s="100"/>
      <c r="AF552" s="100"/>
      <c r="AG552" s="100"/>
      <c r="AH552" s="100"/>
      <c r="AI552" s="100"/>
      <c r="AJ552" s="100"/>
      <c r="AK552" s="100"/>
    </row>
    <row r="553" spans="10:37" ht="20.100000000000001" customHeight="1" x14ac:dyDescent="0.2">
      <c r="J553" s="100"/>
      <c r="K553" s="100"/>
      <c r="L553" s="100"/>
      <c r="M553" s="100"/>
      <c r="N553" s="100"/>
      <c r="O553" s="100"/>
      <c r="P553" s="100"/>
      <c r="Q553" s="100"/>
      <c r="R553" s="100"/>
      <c r="S553" s="100"/>
      <c r="T553" s="100"/>
      <c r="U553" s="100"/>
      <c r="V553" s="100"/>
      <c r="W553" s="100"/>
      <c r="X553" s="100"/>
      <c r="Y553" s="100"/>
      <c r="Z553" s="100"/>
      <c r="AA553" s="100"/>
      <c r="AB553" s="100"/>
      <c r="AC553" s="100"/>
      <c r="AD553" s="100"/>
      <c r="AE553" s="100"/>
      <c r="AF553" s="100"/>
      <c r="AG553" s="100"/>
      <c r="AH553" s="100"/>
      <c r="AI553" s="100"/>
      <c r="AJ553" s="100"/>
      <c r="AK553" s="100"/>
    </row>
    <row r="554" spans="10:37" ht="20.100000000000001" customHeight="1" x14ac:dyDescent="0.2">
      <c r="J554" s="100"/>
      <c r="K554" s="100"/>
      <c r="L554" s="100"/>
      <c r="M554" s="100"/>
      <c r="N554" s="100"/>
      <c r="O554" s="100"/>
      <c r="P554" s="100"/>
      <c r="Q554" s="100"/>
      <c r="R554" s="100"/>
      <c r="S554" s="100"/>
      <c r="T554" s="100"/>
      <c r="U554" s="100"/>
      <c r="V554" s="100"/>
      <c r="W554" s="100"/>
      <c r="X554" s="100"/>
      <c r="Y554" s="100"/>
      <c r="Z554" s="100"/>
      <c r="AA554" s="100"/>
      <c r="AB554" s="100"/>
      <c r="AC554" s="100"/>
      <c r="AD554" s="100"/>
      <c r="AE554" s="100"/>
      <c r="AF554" s="100"/>
      <c r="AG554" s="100"/>
      <c r="AH554" s="100"/>
      <c r="AI554" s="100"/>
      <c r="AJ554" s="100"/>
      <c r="AK554" s="100"/>
    </row>
    <row r="555" spans="10:37" ht="20.100000000000001" customHeight="1" x14ac:dyDescent="0.2">
      <c r="J555" s="100"/>
      <c r="K555" s="100"/>
      <c r="L555" s="100"/>
      <c r="M555" s="100"/>
      <c r="N555" s="100"/>
      <c r="O555" s="100"/>
      <c r="P555" s="100"/>
      <c r="Q555" s="100"/>
      <c r="R555" s="100"/>
      <c r="S555" s="100"/>
      <c r="T555" s="100"/>
      <c r="U555" s="100"/>
      <c r="V555" s="100"/>
      <c r="W555" s="100"/>
      <c r="X555" s="100"/>
      <c r="Y555" s="100"/>
      <c r="Z555" s="100"/>
      <c r="AA555" s="100"/>
      <c r="AB555" s="100"/>
      <c r="AC555" s="100"/>
      <c r="AD555" s="100"/>
      <c r="AE555" s="100"/>
      <c r="AF555" s="100"/>
      <c r="AG555" s="100"/>
      <c r="AH555" s="100"/>
      <c r="AI555" s="100"/>
      <c r="AJ555" s="100"/>
      <c r="AK555" s="100"/>
    </row>
    <row r="556" spans="10:37" ht="20.100000000000001" customHeight="1" x14ac:dyDescent="0.2">
      <c r="J556" s="100"/>
      <c r="K556" s="100"/>
      <c r="L556" s="100"/>
      <c r="M556" s="100"/>
      <c r="N556" s="100"/>
      <c r="O556" s="100"/>
      <c r="P556" s="100"/>
      <c r="Q556" s="100"/>
      <c r="R556" s="100"/>
      <c r="S556" s="100"/>
      <c r="T556" s="100"/>
      <c r="U556" s="100"/>
      <c r="V556" s="100"/>
      <c r="W556" s="100"/>
      <c r="X556" s="100"/>
      <c r="Y556" s="100"/>
      <c r="Z556" s="100"/>
      <c r="AA556" s="100"/>
      <c r="AB556" s="100"/>
      <c r="AC556" s="100"/>
      <c r="AD556" s="100"/>
      <c r="AE556" s="100"/>
      <c r="AF556" s="100"/>
      <c r="AG556" s="100"/>
      <c r="AH556" s="100"/>
      <c r="AI556" s="100"/>
      <c r="AJ556" s="100"/>
      <c r="AK556" s="100"/>
    </row>
    <row r="557" spans="10:37" ht="20.100000000000001" customHeight="1" x14ac:dyDescent="0.2">
      <c r="J557" s="100"/>
      <c r="K557" s="100"/>
      <c r="L557" s="100"/>
      <c r="M557" s="100"/>
      <c r="N557" s="100"/>
      <c r="O557" s="100"/>
      <c r="P557" s="100"/>
      <c r="Q557" s="100"/>
      <c r="R557" s="100"/>
      <c r="S557" s="100"/>
      <c r="T557" s="100"/>
      <c r="U557" s="100"/>
      <c r="V557" s="100"/>
      <c r="W557" s="100"/>
      <c r="X557" s="100"/>
      <c r="Y557" s="100"/>
      <c r="Z557" s="100"/>
      <c r="AA557" s="100"/>
      <c r="AB557" s="100"/>
      <c r="AC557" s="100"/>
      <c r="AD557" s="100"/>
      <c r="AE557" s="100"/>
      <c r="AF557" s="100"/>
      <c r="AG557" s="100"/>
      <c r="AH557" s="100"/>
      <c r="AI557" s="100"/>
      <c r="AJ557" s="100"/>
      <c r="AK557" s="100"/>
    </row>
    <row r="558" spans="10:37" ht="20.100000000000001" customHeight="1" x14ac:dyDescent="0.2">
      <c r="J558" s="100"/>
      <c r="K558" s="100"/>
      <c r="L558" s="100"/>
      <c r="M558" s="100"/>
      <c r="N558" s="100"/>
      <c r="O558" s="100"/>
      <c r="P558" s="100"/>
      <c r="Q558" s="100"/>
      <c r="R558" s="100"/>
      <c r="S558" s="100"/>
      <c r="T558" s="100"/>
      <c r="U558" s="100"/>
      <c r="V558" s="100"/>
      <c r="W558" s="100"/>
      <c r="X558" s="100"/>
      <c r="Y558" s="100"/>
      <c r="Z558" s="100"/>
      <c r="AA558" s="100"/>
      <c r="AB558" s="100"/>
      <c r="AC558" s="100"/>
      <c r="AD558" s="100"/>
      <c r="AE558" s="100"/>
      <c r="AF558" s="100"/>
      <c r="AG558" s="100"/>
      <c r="AH558" s="100"/>
      <c r="AI558" s="100"/>
      <c r="AJ558" s="100"/>
      <c r="AK558" s="100"/>
    </row>
    <row r="559" spans="10:37" ht="20.100000000000001" customHeight="1" x14ac:dyDescent="0.2">
      <c r="J559" s="100"/>
      <c r="K559" s="100"/>
      <c r="L559" s="100"/>
      <c r="M559" s="100"/>
      <c r="N559" s="100"/>
      <c r="O559" s="100"/>
      <c r="P559" s="100"/>
      <c r="Q559" s="100"/>
      <c r="R559" s="100"/>
      <c r="S559" s="100"/>
      <c r="T559" s="100"/>
      <c r="U559" s="100"/>
      <c r="V559" s="100"/>
      <c r="W559" s="100"/>
      <c r="X559" s="100"/>
      <c r="Y559" s="100"/>
      <c r="Z559" s="100"/>
      <c r="AA559" s="100"/>
      <c r="AB559" s="100"/>
      <c r="AC559" s="100"/>
      <c r="AD559" s="100"/>
      <c r="AE559" s="100"/>
      <c r="AF559" s="100"/>
      <c r="AG559" s="100"/>
      <c r="AH559" s="100"/>
      <c r="AI559" s="100"/>
      <c r="AJ559" s="100"/>
      <c r="AK559" s="100"/>
    </row>
    <row r="560" spans="10:37" ht="20.100000000000001" customHeight="1" x14ac:dyDescent="0.2">
      <c r="J560" s="100"/>
      <c r="K560" s="100"/>
      <c r="L560" s="100"/>
      <c r="M560" s="100"/>
      <c r="N560" s="100"/>
      <c r="O560" s="100"/>
      <c r="P560" s="100"/>
      <c r="Q560" s="100"/>
      <c r="R560" s="100"/>
      <c r="S560" s="100"/>
      <c r="T560" s="100"/>
      <c r="U560" s="100"/>
      <c r="V560" s="100"/>
      <c r="W560" s="100"/>
      <c r="X560" s="100"/>
      <c r="Y560" s="100"/>
      <c r="Z560" s="100"/>
      <c r="AA560" s="100"/>
      <c r="AB560" s="100"/>
      <c r="AC560" s="100"/>
      <c r="AD560" s="100"/>
      <c r="AE560" s="100"/>
      <c r="AF560" s="100"/>
      <c r="AG560" s="100"/>
      <c r="AH560" s="100"/>
      <c r="AI560" s="100"/>
      <c r="AJ560" s="100"/>
      <c r="AK560" s="100"/>
    </row>
    <row r="561" spans="10:37" ht="20.100000000000001" customHeight="1" x14ac:dyDescent="0.2">
      <c r="J561" s="100"/>
      <c r="K561" s="100"/>
      <c r="L561" s="100"/>
      <c r="M561" s="100"/>
      <c r="N561" s="100"/>
      <c r="O561" s="100"/>
      <c r="P561" s="100"/>
      <c r="Q561" s="100"/>
      <c r="R561" s="100"/>
      <c r="S561" s="100"/>
      <c r="T561" s="100"/>
      <c r="U561" s="100"/>
      <c r="V561" s="100"/>
      <c r="W561" s="100"/>
      <c r="X561" s="100"/>
      <c r="Y561" s="100"/>
      <c r="Z561" s="100"/>
      <c r="AA561" s="100"/>
      <c r="AB561" s="100"/>
      <c r="AC561" s="100"/>
      <c r="AD561" s="100"/>
      <c r="AE561" s="100"/>
      <c r="AF561" s="100"/>
      <c r="AG561" s="100"/>
      <c r="AH561" s="100"/>
      <c r="AI561" s="100"/>
      <c r="AJ561" s="100"/>
      <c r="AK561" s="100"/>
    </row>
    <row r="562" spans="10:37" ht="20.100000000000001" customHeight="1" x14ac:dyDescent="0.2">
      <c r="J562" s="100"/>
      <c r="K562" s="100"/>
      <c r="L562" s="100"/>
      <c r="M562" s="100"/>
      <c r="N562" s="100"/>
      <c r="O562" s="100"/>
      <c r="P562" s="100"/>
      <c r="Q562" s="100"/>
      <c r="R562" s="100"/>
      <c r="S562" s="100"/>
      <c r="T562" s="100"/>
      <c r="U562" s="100"/>
      <c r="V562" s="100"/>
      <c r="W562" s="100"/>
      <c r="X562" s="100"/>
      <c r="Y562" s="100"/>
      <c r="Z562" s="100"/>
      <c r="AA562" s="100"/>
      <c r="AB562" s="100"/>
      <c r="AC562" s="100"/>
      <c r="AD562" s="100"/>
      <c r="AE562" s="100"/>
      <c r="AF562" s="100"/>
      <c r="AG562" s="100"/>
      <c r="AH562" s="100"/>
      <c r="AI562" s="100"/>
      <c r="AJ562" s="100"/>
      <c r="AK562" s="100"/>
    </row>
    <row r="563" spans="10:37" ht="20.100000000000001" customHeight="1" x14ac:dyDescent="0.2">
      <c r="J563" s="100"/>
      <c r="K563" s="100"/>
      <c r="L563" s="100"/>
      <c r="M563" s="100"/>
      <c r="N563" s="100"/>
      <c r="O563" s="100"/>
      <c r="P563" s="100"/>
      <c r="Q563" s="100"/>
      <c r="R563" s="100"/>
      <c r="S563" s="100"/>
      <c r="T563" s="100"/>
      <c r="U563" s="100"/>
      <c r="V563" s="100"/>
      <c r="W563" s="100"/>
      <c r="X563" s="100"/>
      <c r="Y563" s="100"/>
      <c r="Z563" s="100"/>
      <c r="AA563" s="100"/>
      <c r="AB563" s="100"/>
      <c r="AC563" s="100"/>
      <c r="AD563" s="100"/>
      <c r="AE563" s="100"/>
      <c r="AF563" s="100"/>
      <c r="AG563" s="100"/>
      <c r="AH563" s="100"/>
      <c r="AI563" s="100"/>
      <c r="AJ563" s="100"/>
      <c r="AK563" s="100"/>
    </row>
    <row r="564" spans="10:37" ht="20.100000000000001" customHeight="1" x14ac:dyDescent="0.2">
      <c r="J564" s="100"/>
      <c r="K564" s="100"/>
      <c r="L564" s="100"/>
      <c r="M564" s="100"/>
      <c r="N564" s="100"/>
      <c r="O564" s="100"/>
      <c r="P564" s="100"/>
      <c r="Q564" s="100"/>
      <c r="R564" s="100"/>
      <c r="S564" s="100"/>
      <c r="T564" s="100"/>
      <c r="U564" s="100"/>
      <c r="V564" s="100"/>
      <c r="W564" s="100"/>
      <c r="X564" s="100"/>
      <c r="Y564" s="100"/>
      <c r="Z564" s="100"/>
      <c r="AA564" s="100"/>
      <c r="AB564" s="100"/>
      <c r="AC564" s="100"/>
      <c r="AD564" s="100"/>
      <c r="AE564" s="100"/>
      <c r="AF564" s="100"/>
      <c r="AG564" s="100"/>
      <c r="AH564" s="100"/>
      <c r="AI564" s="100"/>
      <c r="AJ564" s="100"/>
      <c r="AK564" s="100"/>
    </row>
    <row r="565" spans="10:37" ht="20.100000000000001" customHeight="1" x14ac:dyDescent="0.2">
      <c r="J565" s="100"/>
      <c r="K565" s="100"/>
      <c r="L565" s="100"/>
      <c r="M565" s="100"/>
      <c r="N565" s="100"/>
      <c r="O565" s="100"/>
      <c r="P565" s="100"/>
      <c r="Q565" s="100"/>
      <c r="R565" s="100"/>
      <c r="S565" s="100"/>
      <c r="T565" s="100"/>
      <c r="U565" s="100"/>
      <c r="V565" s="100"/>
      <c r="W565" s="100"/>
      <c r="X565" s="100"/>
      <c r="Y565" s="100"/>
      <c r="Z565" s="100"/>
      <c r="AA565" s="100"/>
      <c r="AB565" s="100"/>
      <c r="AC565" s="100"/>
      <c r="AD565" s="100"/>
      <c r="AE565" s="100"/>
      <c r="AF565" s="100"/>
      <c r="AG565" s="100"/>
      <c r="AH565" s="100"/>
      <c r="AI565" s="100"/>
      <c r="AJ565" s="100"/>
      <c r="AK565" s="100"/>
    </row>
    <row r="566" spans="10:37" ht="20.100000000000001" customHeight="1" x14ac:dyDescent="0.2">
      <c r="J566" s="100"/>
      <c r="K566" s="100"/>
      <c r="L566" s="100"/>
      <c r="M566" s="100"/>
      <c r="N566" s="100"/>
      <c r="O566" s="100"/>
      <c r="P566" s="100"/>
      <c r="Q566" s="100"/>
      <c r="R566" s="100"/>
      <c r="S566" s="100"/>
      <c r="T566" s="100"/>
      <c r="U566" s="100"/>
      <c r="V566" s="100"/>
      <c r="W566" s="100"/>
      <c r="X566" s="100"/>
      <c r="Y566" s="100"/>
      <c r="Z566" s="100"/>
      <c r="AA566" s="100"/>
      <c r="AB566" s="100"/>
      <c r="AC566" s="100"/>
      <c r="AD566" s="100"/>
      <c r="AE566" s="100"/>
      <c r="AF566" s="100"/>
      <c r="AG566" s="100"/>
      <c r="AH566" s="100"/>
      <c r="AI566" s="100"/>
      <c r="AJ566" s="100"/>
      <c r="AK566" s="100"/>
    </row>
    <row r="567" spans="10:37" ht="20.100000000000001" customHeight="1" x14ac:dyDescent="0.2">
      <c r="J567" s="100"/>
      <c r="K567" s="100"/>
      <c r="L567" s="100"/>
      <c r="M567" s="100"/>
      <c r="N567" s="100"/>
      <c r="O567" s="100"/>
      <c r="P567" s="100"/>
      <c r="Q567" s="100"/>
      <c r="R567" s="100"/>
      <c r="S567" s="100"/>
      <c r="T567" s="100"/>
      <c r="U567" s="100"/>
      <c r="V567" s="100"/>
      <c r="W567" s="100"/>
      <c r="X567" s="100"/>
      <c r="Y567" s="100"/>
      <c r="Z567" s="100"/>
      <c r="AA567" s="100"/>
      <c r="AB567" s="100"/>
      <c r="AC567" s="100"/>
      <c r="AD567" s="100"/>
      <c r="AE567" s="100"/>
      <c r="AF567" s="100"/>
      <c r="AG567" s="100"/>
      <c r="AH567" s="100"/>
      <c r="AI567" s="100"/>
      <c r="AJ567" s="100"/>
      <c r="AK567" s="100"/>
    </row>
    <row r="568" spans="10:37" ht="20.100000000000001" customHeight="1" x14ac:dyDescent="0.2">
      <c r="J568" s="100"/>
      <c r="K568" s="100"/>
      <c r="L568" s="100"/>
      <c r="M568" s="100"/>
      <c r="N568" s="100"/>
      <c r="O568" s="100"/>
      <c r="P568" s="100"/>
      <c r="Q568" s="100"/>
      <c r="R568" s="100"/>
      <c r="S568" s="100"/>
      <c r="T568" s="100"/>
      <c r="U568" s="100"/>
      <c r="V568" s="100"/>
      <c r="W568" s="100"/>
      <c r="X568" s="100"/>
      <c r="Y568" s="100"/>
      <c r="Z568" s="100"/>
      <c r="AA568" s="100"/>
      <c r="AB568" s="100"/>
      <c r="AC568" s="100"/>
      <c r="AD568" s="100"/>
      <c r="AE568" s="100"/>
      <c r="AF568" s="100"/>
      <c r="AG568" s="100"/>
      <c r="AH568" s="100"/>
      <c r="AI568" s="100"/>
      <c r="AJ568" s="100"/>
      <c r="AK568" s="100"/>
    </row>
    <row r="569" spans="10:37" ht="20.100000000000001" customHeight="1" x14ac:dyDescent="0.2">
      <c r="J569" s="100"/>
      <c r="K569" s="100"/>
      <c r="L569" s="100"/>
      <c r="M569" s="100"/>
      <c r="N569" s="100"/>
      <c r="O569" s="100"/>
      <c r="P569" s="100"/>
      <c r="Q569" s="100"/>
      <c r="R569" s="100"/>
      <c r="S569" s="100"/>
      <c r="T569" s="100"/>
      <c r="U569" s="100"/>
      <c r="V569" s="100"/>
      <c r="W569" s="100"/>
      <c r="X569" s="100"/>
      <c r="Y569" s="100"/>
      <c r="Z569" s="100"/>
      <c r="AA569" s="100"/>
      <c r="AB569" s="100"/>
      <c r="AC569" s="100"/>
      <c r="AD569" s="100"/>
      <c r="AE569" s="100"/>
      <c r="AF569" s="100"/>
      <c r="AG569" s="100"/>
      <c r="AH569" s="100"/>
      <c r="AI569" s="100"/>
      <c r="AJ569" s="100"/>
      <c r="AK569" s="100"/>
    </row>
    <row r="570" spans="10:37" ht="20.100000000000001" customHeight="1" x14ac:dyDescent="0.2">
      <c r="J570" s="100"/>
      <c r="K570" s="100"/>
      <c r="L570" s="100"/>
      <c r="M570" s="100"/>
      <c r="N570" s="100"/>
      <c r="O570" s="100"/>
      <c r="P570" s="100"/>
      <c r="Q570" s="100"/>
      <c r="R570" s="100"/>
      <c r="S570" s="100"/>
      <c r="T570" s="100"/>
      <c r="U570" s="100"/>
      <c r="V570" s="100"/>
      <c r="W570" s="100"/>
      <c r="X570" s="100"/>
      <c r="Y570" s="100"/>
      <c r="Z570" s="100"/>
      <c r="AA570" s="100"/>
      <c r="AB570" s="100"/>
      <c r="AC570" s="100"/>
      <c r="AD570" s="100"/>
      <c r="AE570" s="100"/>
      <c r="AF570" s="100"/>
      <c r="AG570" s="100"/>
      <c r="AH570" s="100"/>
      <c r="AI570" s="100"/>
      <c r="AJ570" s="100"/>
      <c r="AK570" s="100"/>
    </row>
    <row r="571" spans="10:37" ht="20.100000000000001" customHeight="1" x14ac:dyDescent="0.2">
      <c r="J571" s="100"/>
      <c r="K571" s="100"/>
      <c r="L571" s="100"/>
      <c r="M571" s="100"/>
      <c r="N571" s="100"/>
      <c r="O571" s="100"/>
      <c r="P571" s="100"/>
      <c r="Q571" s="100"/>
      <c r="R571" s="100"/>
      <c r="S571" s="100"/>
      <c r="T571" s="100"/>
      <c r="U571" s="100"/>
      <c r="V571" s="100"/>
      <c r="W571" s="100"/>
      <c r="X571" s="100"/>
      <c r="Y571" s="100"/>
      <c r="Z571" s="100"/>
      <c r="AA571" s="100"/>
      <c r="AB571" s="100"/>
      <c r="AC571" s="100"/>
      <c r="AD571" s="100"/>
      <c r="AE571" s="100"/>
      <c r="AF571" s="100"/>
      <c r="AG571" s="100"/>
      <c r="AH571" s="100"/>
      <c r="AI571" s="100"/>
      <c r="AJ571" s="100"/>
      <c r="AK571" s="100"/>
    </row>
    <row r="572" spans="10:37" ht="20.100000000000001" customHeight="1" x14ac:dyDescent="0.2">
      <c r="J572" s="100"/>
      <c r="K572" s="100"/>
      <c r="L572" s="100"/>
      <c r="M572" s="100"/>
      <c r="N572" s="100"/>
      <c r="O572" s="100"/>
      <c r="P572" s="100"/>
      <c r="Q572" s="100"/>
      <c r="R572" s="100"/>
      <c r="S572" s="100"/>
      <c r="T572" s="100"/>
      <c r="U572" s="100"/>
      <c r="V572" s="100"/>
      <c r="W572" s="100"/>
      <c r="X572" s="100"/>
      <c r="Y572" s="100"/>
      <c r="Z572" s="100"/>
      <c r="AA572" s="100"/>
      <c r="AB572" s="100"/>
      <c r="AC572" s="100"/>
      <c r="AD572" s="100"/>
      <c r="AE572" s="100"/>
      <c r="AF572" s="100"/>
      <c r="AG572" s="100"/>
      <c r="AH572" s="100"/>
      <c r="AI572" s="100"/>
      <c r="AJ572" s="100"/>
      <c r="AK572" s="100"/>
    </row>
    <row r="573" spans="10:37" ht="20.100000000000001" customHeight="1" x14ac:dyDescent="0.2">
      <c r="J573" s="100"/>
      <c r="K573" s="100"/>
      <c r="L573" s="100"/>
      <c r="M573" s="100"/>
      <c r="N573" s="100"/>
      <c r="O573" s="100"/>
      <c r="P573" s="100"/>
      <c r="Q573" s="100"/>
      <c r="R573" s="100"/>
      <c r="S573" s="100"/>
      <c r="T573" s="100"/>
      <c r="U573" s="100"/>
      <c r="V573" s="100"/>
      <c r="W573" s="100"/>
      <c r="X573" s="100"/>
      <c r="Y573" s="100"/>
      <c r="Z573" s="100"/>
      <c r="AA573" s="100"/>
      <c r="AB573" s="100"/>
      <c r="AC573" s="100"/>
      <c r="AD573" s="100"/>
      <c r="AE573" s="100"/>
      <c r="AF573" s="100"/>
      <c r="AG573" s="100"/>
      <c r="AH573" s="100"/>
      <c r="AI573" s="100"/>
      <c r="AJ573" s="100"/>
      <c r="AK573" s="100"/>
    </row>
    <row r="574" spans="10:37" ht="20.100000000000001" customHeight="1" x14ac:dyDescent="0.2">
      <c r="J574" s="100"/>
      <c r="K574" s="100"/>
      <c r="L574" s="100"/>
      <c r="M574" s="100"/>
      <c r="N574" s="100"/>
      <c r="O574" s="100"/>
      <c r="P574" s="100"/>
      <c r="Q574" s="100"/>
      <c r="R574" s="100"/>
      <c r="S574" s="100"/>
      <c r="T574" s="100"/>
      <c r="U574" s="100"/>
      <c r="V574" s="100"/>
      <c r="W574" s="100"/>
      <c r="X574" s="100"/>
      <c r="Y574" s="100"/>
      <c r="Z574" s="100"/>
      <c r="AA574" s="100"/>
      <c r="AB574" s="100"/>
      <c r="AC574" s="100"/>
      <c r="AD574" s="100"/>
      <c r="AE574" s="100"/>
      <c r="AF574" s="100"/>
      <c r="AG574" s="100"/>
      <c r="AH574" s="100"/>
      <c r="AI574" s="100"/>
      <c r="AJ574" s="100"/>
      <c r="AK574" s="100"/>
    </row>
    <row r="575" spans="10:37" ht="20.100000000000001" customHeight="1" x14ac:dyDescent="0.2">
      <c r="J575" s="100"/>
      <c r="K575" s="100"/>
      <c r="L575" s="100"/>
      <c r="M575" s="100"/>
      <c r="N575" s="100"/>
      <c r="O575" s="100"/>
      <c r="P575" s="100"/>
      <c r="Q575" s="100"/>
      <c r="R575" s="100"/>
      <c r="S575" s="100"/>
      <c r="T575" s="100"/>
      <c r="U575" s="100"/>
      <c r="V575" s="100"/>
      <c r="W575" s="100"/>
      <c r="X575" s="100"/>
      <c r="Y575" s="100"/>
      <c r="Z575" s="100"/>
      <c r="AA575" s="100"/>
      <c r="AB575" s="100"/>
      <c r="AC575" s="100"/>
      <c r="AD575" s="100"/>
      <c r="AE575" s="100"/>
      <c r="AF575" s="100"/>
      <c r="AG575" s="100"/>
      <c r="AH575" s="100"/>
      <c r="AI575" s="100"/>
      <c r="AJ575" s="100"/>
      <c r="AK575" s="100"/>
    </row>
    <row r="576" spans="10:37" ht="20.100000000000001" customHeight="1" x14ac:dyDescent="0.2">
      <c r="J576" s="100"/>
      <c r="K576" s="100"/>
      <c r="L576" s="100"/>
      <c r="M576" s="100"/>
      <c r="N576" s="100"/>
      <c r="O576" s="100"/>
      <c r="P576" s="100"/>
      <c r="Q576" s="100"/>
      <c r="R576" s="100"/>
      <c r="S576" s="100"/>
      <c r="T576" s="100"/>
      <c r="U576" s="100"/>
      <c r="V576" s="100"/>
      <c r="W576" s="100"/>
      <c r="X576" s="100"/>
      <c r="Y576" s="100"/>
      <c r="Z576" s="100"/>
      <c r="AA576" s="100"/>
      <c r="AB576" s="100"/>
      <c r="AC576" s="100"/>
      <c r="AD576" s="100"/>
      <c r="AE576" s="100"/>
      <c r="AF576" s="100"/>
      <c r="AG576" s="100"/>
      <c r="AH576" s="100"/>
      <c r="AI576" s="100"/>
      <c r="AJ576" s="100"/>
      <c r="AK576" s="100"/>
    </row>
    <row r="577" spans="10:37" ht="20.100000000000001" customHeight="1" x14ac:dyDescent="0.2">
      <c r="J577" s="100"/>
      <c r="K577" s="100"/>
      <c r="L577" s="100"/>
      <c r="M577" s="100"/>
      <c r="N577" s="100"/>
      <c r="O577" s="100"/>
      <c r="P577" s="100"/>
      <c r="Q577" s="100"/>
      <c r="R577" s="100"/>
      <c r="S577" s="100"/>
      <c r="T577" s="100"/>
      <c r="U577" s="100"/>
      <c r="V577" s="100"/>
      <c r="W577" s="100"/>
      <c r="X577" s="100"/>
      <c r="Y577" s="100"/>
      <c r="Z577" s="100"/>
      <c r="AA577" s="100"/>
      <c r="AB577" s="100"/>
      <c r="AC577" s="100"/>
      <c r="AD577" s="100"/>
      <c r="AE577" s="100"/>
      <c r="AF577" s="100"/>
      <c r="AG577" s="100"/>
      <c r="AH577" s="100"/>
      <c r="AI577" s="100"/>
      <c r="AJ577" s="100"/>
      <c r="AK577" s="100"/>
    </row>
    <row r="578" spans="10:37" ht="20.100000000000001" customHeight="1" x14ac:dyDescent="0.2">
      <c r="J578" s="100"/>
      <c r="K578" s="100"/>
      <c r="L578" s="100"/>
      <c r="M578" s="100"/>
      <c r="N578" s="100"/>
      <c r="O578" s="100"/>
      <c r="P578" s="100"/>
      <c r="Q578" s="100"/>
      <c r="R578" s="100"/>
      <c r="S578" s="100"/>
      <c r="T578" s="100"/>
      <c r="U578" s="100"/>
      <c r="V578" s="100"/>
      <c r="W578" s="100"/>
      <c r="X578" s="100"/>
      <c r="Y578" s="100"/>
      <c r="Z578" s="100"/>
      <c r="AA578" s="100"/>
      <c r="AB578" s="100"/>
      <c r="AC578" s="100"/>
      <c r="AD578" s="100"/>
      <c r="AE578" s="100"/>
      <c r="AF578" s="100"/>
      <c r="AG578" s="100"/>
      <c r="AH578" s="100"/>
      <c r="AI578" s="100"/>
      <c r="AJ578" s="100"/>
      <c r="AK578" s="100"/>
    </row>
    <row r="579" spans="10:37" ht="20.100000000000001" customHeight="1" x14ac:dyDescent="0.2">
      <c r="J579" s="100"/>
      <c r="K579" s="100"/>
      <c r="L579" s="100"/>
      <c r="M579" s="100"/>
      <c r="N579" s="100"/>
      <c r="O579" s="100"/>
      <c r="P579" s="100"/>
      <c r="Q579" s="100"/>
      <c r="R579" s="100"/>
      <c r="S579" s="100"/>
      <c r="T579" s="100"/>
      <c r="U579" s="100"/>
      <c r="V579" s="100"/>
      <c r="W579" s="100"/>
      <c r="X579" s="100"/>
      <c r="Y579" s="100"/>
      <c r="Z579" s="100"/>
      <c r="AA579" s="100"/>
      <c r="AB579" s="100"/>
      <c r="AC579" s="100"/>
      <c r="AD579" s="100"/>
      <c r="AE579" s="100"/>
      <c r="AF579" s="100"/>
      <c r="AG579" s="100"/>
      <c r="AH579" s="100"/>
      <c r="AI579" s="100"/>
      <c r="AJ579" s="100"/>
      <c r="AK579" s="100"/>
    </row>
    <row r="580" spans="10:37" ht="20.100000000000001" customHeight="1" x14ac:dyDescent="0.2">
      <c r="J580" s="100"/>
      <c r="K580" s="100"/>
      <c r="L580" s="100"/>
      <c r="M580" s="100"/>
      <c r="N580" s="100"/>
      <c r="O580" s="100"/>
      <c r="P580" s="100"/>
      <c r="Q580" s="100"/>
      <c r="R580" s="100"/>
      <c r="S580" s="100"/>
      <c r="T580" s="100"/>
      <c r="U580" s="100"/>
      <c r="V580" s="100"/>
      <c r="W580" s="100"/>
      <c r="X580" s="100"/>
      <c r="Y580" s="100"/>
      <c r="Z580" s="100"/>
      <c r="AA580" s="100"/>
      <c r="AB580" s="100"/>
      <c r="AC580" s="100"/>
      <c r="AD580" s="100"/>
      <c r="AE580" s="100"/>
      <c r="AF580" s="100"/>
      <c r="AG580" s="100"/>
      <c r="AH580" s="100"/>
      <c r="AI580" s="100"/>
      <c r="AJ580" s="100"/>
      <c r="AK580" s="100"/>
    </row>
    <row r="581" spans="10:37" ht="20.100000000000001" customHeight="1" x14ac:dyDescent="0.2">
      <c r="J581" s="100"/>
      <c r="K581" s="100"/>
      <c r="L581" s="100"/>
      <c r="M581" s="100"/>
      <c r="N581" s="100"/>
      <c r="O581" s="100"/>
      <c r="P581" s="100"/>
      <c r="Q581" s="100"/>
      <c r="R581" s="100"/>
      <c r="S581" s="100"/>
      <c r="T581" s="100"/>
      <c r="U581" s="100"/>
      <c r="V581" s="100"/>
      <c r="W581" s="100"/>
      <c r="X581" s="100"/>
      <c r="Y581" s="100"/>
      <c r="Z581" s="100"/>
      <c r="AA581" s="100"/>
      <c r="AB581" s="100"/>
      <c r="AC581" s="100"/>
      <c r="AD581" s="100"/>
      <c r="AE581" s="100"/>
      <c r="AF581" s="100"/>
      <c r="AG581" s="100"/>
      <c r="AH581" s="100"/>
      <c r="AI581" s="100"/>
      <c r="AJ581" s="100"/>
      <c r="AK581" s="100"/>
    </row>
    <row r="582" spans="10:37" ht="20.100000000000001" customHeight="1" x14ac:dyDescent="0.2">
      <c r="J582" s="100"/>
      <c r="K582" s="100"/>
      <c r="L582" s="100"/>
      <c r="M582" s="100"/>
      <c r="N582" s="100"/>
      <c r="O582" s="100"/>
      <c r="P582" s="100"/>
      <c r="Q582" s="100"/>
      <c r="R582" s="100"/>
      <c r="S582" s="100"/>
      <c r="T582" s="100"/>
      <c r="U582" s="100"/>
      <c r="V582" s="100"/>
      <c r="W582" s="100"/>
      <c r="X582" s="100"/>
      <c r="Y582" s="100"/>
      <c r="Z582" s="100"/>
      <c r="AA582" s="100"/>
      <c r="AB582" s="100"/>
      <c r="AC582" s="100"/>
      <c r="AD582" s="100"/>
      <c r="AE582" s="100"/>
      <c r="AF582" s="100"/>
      <c r="AG582" s="100"/>
      <c r="AH582" s="100"/>
      <c r="AI582" s="100"/>
      <c r="AJ582" s="100"/>
      <c r="AK582" s="100"/>
    </row>
    <row r="583" spans="10:37" ht="20.100000000000001" customHeight="1" x14ac:dyDescent="0.2">
      <c r="J583" s="100"/>
      <c r="K583" s="100"/>
      <c r="L583" s="100"/>
      <c r="M583" s="100"/>
      <c r="N583" s="100"/>
      <c r="O583" s="100"/>
      <c r="P583" s="100"/>
      <c r="Q583" s="100"/>
      <c r="R583" s="100"/>
      <c r="S583" s="100"/>
      <c r="T583" s="100"/>
      <c r="U583" s="100"/>
      <c r="V583" s="100"/>
      <c r="W583" s="100"/>
      <c r="X583" s="100"/>
      <c r="Y583" s="100"/>
      <c r="Z583" s="100"/>
      <c r="AA583" s="100"/>
      <c r="AB583" s="100"/>
      <c r="AC583" s="100"/>
      <c r="AD583" s="100"/>
      <c r="AE583" s="100"/>
      <c r="AF583" s="100"/>
      <c r="AG583" s="100"/>
      <c r="AH583" s="100"/>
      <c r="AI583" s="100"/>
      <c r="AJ583" s="100"/>
      <c r="AK583" s="100"/>
    </row>
    <row r="584" spans="10:37" ht="20.100000000000001" customHeight="1" x14ac:dyDescent="0.2">
      <c r="J584" s="100"/>
      <c r="K584" s="100"/>
      <c r="L584" s="100"/>
      <c r="M584" s="100"/>
      <c r="N584" s="100"/>
      <c r="O584" s="100"/>
      <c r="P584" s="100"/>
      <c r="Q584" s="100"/>
      <c r="R584" s="100"/>
      <c r="S584" s="100"/>
      <c r="T584" s="100"/>
      <c r="U584" s="100"/>
      <c r="V584" s="100"/>
      <c r="W584" s="100"/>
      <c r="X584" s="100"/>
      <c r="Y584" s="100"/>
      <c r="Z584" s="100"/>
      <c r="AA584" s="100"/>
      <c r="AB584" s="100"/>
      <c r="AC584" s="100"/>
      <c r="AD584" s="100"/>
      <c r="AE584" s="100"/>
      <c r="AF584" s="100"/>
      <c r="AG584" s="100"/>
      <c r="AH584" s="100"/>
      <c r="AI584" s="100"/>
      <c r="AJ584" s="100"/>
      <c r="AK584" s="100"/>
    </row>
    <row r="585" spans="10:37" ht="20.100000000000001" customHeight="1" x14ac:dyDescent="0.2">
      <c r="J585" s="100"/>
      <c r="K585" s="100"/>
      <c r="L585" s="100"/>
      <c r="M585" s="100"/>
      <c r="N585" s="100"/>
      <c r="O585" s="100"/>
      <c r="P585" s="100"/>
      <c r="Q585" s="100"/>
      <c r="R585" s="100"/>
      <c r="S585" s="100"/>
      <c r="T585" s="100"/>
      <c r="U585" s="100"/>
      <c r="V585" s="100"/>
      <c r="W585" s="100"/>
      <c r="X585" s="100"/>
      <c r="Y585" s="100"/>
      <c r="Z585" s="100"/>
      <c r="AA585" s="100"/>
      <c r="AB585" s="100"/>
      <c r="AC585" s="100"/>
      <c r="AD585" s="100"/>
      <c r="AE585" s="100"/>
      <c r="AF585" s="100"/>
      <c r="AG585" s="100"/>
      <c r="AH585" s="100"/>
      <c r="AI585" s="100"/>
      <c r="AJ585" s="100"/>
      <c r="AK585" s="100"/>
    </row>
    <row r="586" spans="10:37" ht="20.100000000000001" customHeight="1" x14ac:dyDescent="0.2">
      <c r="J586" s="100"/>
      <c r="K586" s="100"/>
      <c r="L586" s="100"/>
      <c r="M586" s="100"/>
      <c r="N586" s="100"/>
      <c r="O586" s="100"/>
      <c r="P586" s="100"/>
      <c r="Q586" s="100"/>
      <c r="R586" s="100"/>
      <c r="S586" s="100"/>
      <c r="T586" s="100"/>
      <c r="U586" s="100"/>
      <c r="V586" s="100"/>
      <c r="W586" s="100"/>
      <c r="X586" s="100"/>
      <c r="Y586" s="100"/>
      <c r="Z586" s="100"/>
      <c r="AA586" s="100"/>
      <c r="AB586" s="100"/>
      <c r="AC586" s="100"/>
      <c r="AD586" s="100"/>
      <c r="AE586" s="100"/>
      <c r="AF586" s="100"/>
      <c r="AG586" s="100"/>
      <c r="AH586" s="100"/>
      <c r="AI586" s="100"/>
      <c r="AJ586" s="100"/>
      <c r="AK586" s="100"/>
    </row>
    <row r="587" spans="10:37" ht="20.100000000000001" customHeight="1" x14ac:dyDescent="0.2">
      <c r="J587" s="100"/>
      <c r="K587" s="100"/>
      <c r="L587" s="100"/>
      <c r="M587" s="100"/>
      <c r="N587" s="100"/>
      <c r="O587" s="100"/>
      <c r="P587" s="100"/>
      <c r="Q587" s="100"/>
      <c r="R587" s="100"/>
      <c r="S587" s="100"/>
      <c r="T587" s="100"/>
      <c r="U587" s="100"/>
      <c r="V587" s="100"/>
      <c r="W587" s="100"/>
      <c r="X587" s="100"/>
      <c r="Y587" s="100"/>
      <c r="Z587" s="100"/>
      <c r="AA587" s="100"/>
      <c r="AB587" s="100"/>
      <c r="AC587" s="100"/>
      <c r="AD587" s="100"/>
      <c r="AE587" s="100"/>
      <c r="AF587" s="100"/>
      <c r="AG587" s="100"/>
      <c r="AH587" s="100"/>
      <c r="AI587" s="100"/>
      <c r="AJ587" s="100"/>
      <c r="AK587" s="100"/>
    </row>
    <row r="588" spans="10:37" ht="20.100000000000001" customHeight="1" x14ac:dyDescent="0.2">
      <c r="J588" s="100"/>
      <c r="K588" s="100"/>
      <c r="L588" s="100"/>
      <c r="M588" s="100"/>
      <c r="N588" s="100"/>
      <c r="O588" s="100"/>
      <c r="P588" s="100"/>
      <c r="Q588" s="100"/>
      <c r="R588" s="100"/>
      <c r="S588" s="100"/>
      <c r="T588" s="100"/>
      <c r="U588" s="100"/>
      <c r="V588" s="100"/>
      <c r="W588" s="100"/>
      <c r="X588" s="100"/>
      <c r="Y588" s="100"/>
      <c r="Z588" s="100"/>
      <c r="AA588" s="100"/>
      <c r="AB588" s="100"/>
      <c r="AC588" s="100"/>
      <c r="AD588" s="100"/>
      <c r="AE588" s="100"/>
      <c r="AF588" s="100"/>
      <c r="AG588" s="100"/>
      <c r="AH588" s="100"/>
      <c r="AI588" s="100"/>
      <c r="AJ588" s="100"/>
      <c r="AK588" s="100"/>
    </row>
    <row r="589" spans="10:37" ht="20.100000000000001" customHeight="1" x14ac:dyDescent="0.2">
      <c r="J589" s="100"/>
      <c r="K589" s="100"/>
      <c r="L589" s="100"/>
      <c r="M589" s="100"/>
      <c r="N589" s="100"/>
      <c r="O589" s="100"/>
      <c r="P589" s="100"/>
      <c r="Q589" s="100"/>
      <c r="R589" s="100"/>
      <c r="S589" s="100"/>
      <c r="T589" s="100"/>
      <c r="U589" s="100"/>
      <c r="V589" s="100"/>
      <c r="W589" s="100"/>
      <c r="X589" s="100"/>
      <c r="Y589" s="100"/>
      <c r="Z589" s="100"/>
      <c r="AA589" s="100"/>
      <c r="AB589" s="100"/>
      <c r="AC589" s="100"/>
      <c r="AD589" s="100"/>
      <c r="AE589" s="100"/>
      <c r="AF589" s="100"/>
      <c r="AG589" s="100"/>
      <c r="AH589" s="100"/>
      <c r="AI589" s="100"/>
      <c r="AJ589" s="100"/>
      <c r="AK589" s="100"/>
    </row>
    <row r="590" spans="10:37" ht="20.100000000000001" customHeight="1" x14ac:dyDescent="0.2">
      <c r="J590" s="100"/>
      <c r="K590" s="100"/>
      <c r="L590" s="100"/>
      <c r="M590" s="100"/>
      <c r="N590" s="100"/>
      <c r="O590" s="100"/>
      <c r="P590" s="100"/>
      <c r="Q590" s="100"/>
      <c r="R590" s="100"/>
      <c r="S590" s="100"/>
      <c r="T590" s="100"/>
      <c r="U590" s="100"/>
      <c r="V590" s="100"/>
      <c r="W590" s="100"/>
      <c r="X590" s="100"/>
      <c r="Y590" s="100"/>
      <c r="Z590" s="100"/>
      <c r="AA590" s="100"/>
      <c r="AB590" s="100"/>
      <c r="AC590" s="100"/>
      <c r="AD590" s="100"/>
      <c r="AE590" s="100"/>
      <c r="AF590" s="100"/>
      <c r="AG590" s="100"/>
      <c r="AH590" s="100"/>
      <c r="AI590" s="100"/>
      <c r="AJ590" s="100"/>
      <c r="AK590" s="100"/>
    </row>
    <row r="591" spans="10:37" ht="20.100000000000001" customHeight="1" x14ac:dyDescent="0.2">
      <c r="J591" s="100"/>
      <c r="K591" s="100"/>
      <c r="L591" s="100"/>
      <c r="M591" s="100"/>
      <c r="N591" s="100"/>
      <c r="O591" s="100"/>
      <c r="P591" s="100"/>
      <c r="Q591" s="100"/>
      <c r="R591" s="100"/>
      <c r="S591" s="100"/>
      <c r="T591" s="100"/>
      <c r="U591" s="100"/>
      <c r="V591" s="100"/>
      <c r="W591" s="100"/>
      <c r="X591" s="100"/>
      <c r="Y591" s="100"/>
      <c r="Z591" s="100"/>
      <c r="AA591" s="100"/>
      <c r="AB591" s="100"/>
      <c r="AC591" s="100"/>
      <c r="AD591" s="100"/>
      <c r="AE591" s="100"/>
      <c r="AF591" s="100"/>
      <c r="AG591" s="100"/>
      <c r="AH591" s="100"/>
      <c r="AI591" s="100"/>
      <c r="AJ591" s="100"/>
      <c r="AK591" s="100"/>
    </row>
    <row r="592" spans="10:37" ht="20.100000000000001" customHeight="1" x14ac:dyDescent="0.2">
      <c r="J592" s="100"/>
      <c r="K592" s="100"/>
      <c r="L592" s="100"/>
      <c r="M592" s="100"/>
      <c r="N592" s="100"/>
      <c r="O592" s="100"/>
      <c r="P592" s="100"/>
      <c r="Q592" s="100"/>
      <c r="R592" s="100"/>
      <c r="S592" s="100"/>
      <c r="T592" s="100"/>
      <c r="U592" s="100"/>
      <c r="V592" s="100"/>
      <c r="W592" s="100"/>
      <c r="X592" s="100"/>
      <c r="Y592" s="100"/>
      <c r="Z592" s="100"/>
      <c r="AA592" s="100"/>
      <c r="AB592" s="100"/>
      <c r="AC592" s="100"/>
      <c r="AD592" s="100"/>
      <c r="AE592" s="100"/>
      <c r="AF592" s="100"/>
      <c r="AG592" s="100"/>
      <c r="AH592" s="100"/>
      <c r="AI592" s="100"/>
      <c r="AJ592" s="100"/>
      <c r="AK592" s="100"/>
    </row>
    <row r="593" spans="10:37" ht="20.100000000000001" customHeight="1" x14ac:dyDescent="0.2">
      <c r="J593" s="100"/>
      <c r="K593" s="100"/>
      <c r="L593" s="100"/>
      <c r="M593" s="100"/>
      <c r="N593" s="100"/>
      <c r="O593" s="100"/>
      <c r="P593" s="100"/>
      <c r="Q593" s="100"/>
      <c r="R593" s="100"/>
      <c r="S593" s="100"/>
      <c r="T593" s="100"/>
      <c r="U593" s="100"/>
      <c r="V593" s="100"/>
      <c r="W593" s="100"/>
      <c r="X593" s="100"/>
      <c r="Y593" s="100"/>
      <c r="Z593" s="100"/>
      <c r="AA593" s="100"/>
      <c r="AB593" s="100"/>
      <c r="AC593" s="100"/>
      <c r="AD593" s="100"/>
      <c r="AE593" s="100"/>
      <c r="AF593" s="100"/>
      <c r="AG593" s="100"/>
      <c r="AH593" s="100"/>
      <c r="AI593" s="100"/>
      <c r="AJ593" s="100"/>
      <c r="AK593" s="100"/>
    </row>
    <row r="594" spans="10:37" ht="20.100000000000001" customHeight="1" x14ac:dyDescent="0.2">
      <c r="J594" s="100"/>
      <c r="K594" s="100"/>
      <c r="L594" s="100"/>
      <c r="M594" s="100"/>
      <c r="N594" s="100"/>
      <c r="O594" s="100"/>
      <c r="P594" s="100"/>
      <c r="Q594" s="100"/>
      <c r="R594" s="100"/>
      <c r="S594" s="100"/>
      <c r="T594" s="100"/>
      <c r="U594" s="100"/>
      <c r="V594" s="100"/>
      <c r="W594" s="100"/>
      <c r="X594" s="100"/>
      <c r="Y594" s="100"/>
      <c r="Z594" s="100"/>
      <c r="AA594" s="100"/>
      <c r="AB594" s="100"/>
      <c r="AC594" s="100"/>
      <c r="AD594" s="100"/>
      <c r="AE594" s="100"/>
      <c r="AF594" s="100"/>
      <c r="AG594" s="100"/>
      <c r="AH594" s="100"/>
      <c r="AI594" s="100"/>
      <c r="AJ594" s="100"/>
      <c r="AK594" s="100"/>
    </row>
    <row r="595" spans="10:37" ht="20.100000000000001" customHeight="1" x14ac:dyDescent="0.2">
      <c r="J595" s="100"/>
      <c r="K595" s="100"/>
      <c r="L595" s="100"/>
      <c r="M595" s="100"/>
      <c r="N595" s="100"/>
      <c r="O595" s="100"/>
      <c r="P595" s="100"/>
      <c r="Q595" s="100"/>
      <c r="R595" s="100"/>
      <c r="S595" s="100"/>
      <c r="T595" s="100"/>
      <c r="U595" s="100"/>
      <c r="V595" s="100"/>
      <c r="W595" s="100"/>
      <c r="X595" s="100"/>
      <c r="Y595" s="100"/>
      <c r="Z595" s="100"/>
      <c r="AA595" s="100"/>
      <c r="AB595" s="100"/>
      <c r="AC595" s="100"/>
      <c r="AD595" s="100"/>
      <c r="AE595" s="100"/>
      <c r="AF595" s="100"/>
      <c r="AG595" s="100"/>
      <c r="AH595" s="100"/>
      <c r="AI595" s="100"/>
      <c r="AJ595" s="100"/>
      <c r="AK595" s="100"/>
    </row>
    <row r="596" spans="10:37" ht="20.100000000000001" customHeight="1" x14ac:dyDescent="0.2">
      <c r="J596" s="100"/>
      <c r="K596" s="100"/>
      <c r="L596" s="100"/>
      <c r="M596" s="100"/>
      <c r="N596" s="100"/>
      <c r="O596" s="100"/>
      <c r="P596" s="100"/>
      <c r="Q596" s="100"/>
      <c r="R596" s="100"/>
      <c r="S596" s="100"/>
      <c r="T596" s="100"/>
      <c r="U596" s="100"/>
      <c r="V596" s="100"/>
      <c r="W596" s="100"/>
      <c r="X596" s="100"/>
      <c r="Y596" s="100"/>
      <c r="Z596" s="100"/>
      <c r="AA596" s="100"/>
      <c r="AB596" s="100"/>
      <c r="AC596" s="100"/>
      <c r="AD596" s="100"/>
      <c r="AE596" s="100"/>
      <c r="AF596" s="100"/>
      <c r="AG596" s="100"/>
      <c r="AH596" s="100"/>
      <c r="AI596" s="100"/>
      <c r="AJ596" s="100"/>
      <c r="AK596" s="100"/>
    </row>
    <row r="597" spans="10:37" ht="20.100000000000001" customHeight="1" x14ac:dyDescent="0.2">
      <c r="J597" s="100"/>
      <c r="K597" s="100"/>
      <c r="L597" s="100"/>
      <c r="M597" s="100"/>
      <c r="N597" s="100"/>
      <c r="O597" s="100"/>
      <c r="P597" s="100"/>
      <c r="Q597" s="100"/>
      <c r="R597" s="100"/>
      <c r="S597" s="100"/>
      <c r="T597" s="100"/>
      <c r="U597" s="100"/>
      <c r="V597" s="100"/>
      <c r="W597" s="100"/>
      <c r="X597" s="100"/>
      <c r="Y597" s="100"/>
      <c r="Z597" s="100"/>
      <c r="AA597" s="100"/>
      <c r="AB597" s="100"/>
      <c r="AC597" s="100"/>
      <c r="AD597" s="100"/>
      <c r="AE597" s="100"/>
      <c r="AF597" s="100"/>
      <c r="AG597" s="100"/>
      <c r="AH597" s="100"/>
      <c r="AI597" s="100"/>
      <c r="AJ597" s="100"/>
      <c r="AK597" s="100"/>
    </row>
    <row r="598" spans="10:37" ht="20.100000000000001" customHeight="1" x14ac:dyDescent="0.2">
      <c r="J598" s="100"/>
      <c r="K598" s="100"/>
      <c r="L598" s="100"/>
      <c r="M598" s="100"/>
      <c r="N598" s="100"/>
      <c r="O598" s="100"/>
      <c r="P598" s="100"/>
      <c r="Q598" s="100"/>
      <c r="R598" s="100"/>
      <c r="S598" s="100"/>
      <c r="T598" s="100"/>
      <c r="U598" s="100"/>
      <c r="V598" s="100"/>
      <c r="W598" s="100"/>
      <c r="X598" s="100"/>
      <c r="Y598" s="100"/>
      <c r="Z598" s="100"/>
      <c r="AA598" s="100"/>
      <c r="AB598" s="100"/>
      <c r="AC598" s="100"/>
      <c r="AD598" s="100"/>
      <c r="AE598" s="100"/>
      <c r="AF598" s="100"/>
      <c r="AG598" s="100"/>
      <c r="AH598" s="100"/>
      <c r="AI598" s="100"/>
      <c r="AJ598" s="100"/>
      <c r="AK598" s="100"/>
    </row>
    <row r="599" spans="10:37" ht="20.100000000000001" customHeight="1" x14ac:dyDescent="0.2">
      <c r="J599" s="100"/>
      <c r="K599" s="100"/>
      <c r="L599" s="100"/>
      <c r="M599" s="100"/>
      <c r="N599" s="100"/>
      <c r="O599" s="100"/>
      <c r="P599" s="100"/>
      <c r="Q599" s="100"/>
      <c r="R599" s="100"/>
      <c r="S599" s="100"/>
      <c r="T599" s="100"/>
      <c r="U599" s="100"/>
      <c r="V599" s="100"/>
      <c r="W599" s="100"/>
      <c r="X599" s="100"/>
      <c r="Y599" s="100"/>
      <c r="Z599" s="100"/>
      <c r="AA599" s="100"/>
      <c r="AB599" s="100"/>
      <c r="AC599" s="100"/>
      <c r="AD599" s="100"/>
      <c r="AE599" s="100"/>
      <c r="AF599" s="100"/>
      <c r="AG599" s="100"/>
      <c r="AH599" s="100"/>
      <c r="AI599" s="100"/>
      <c r="AJ599" s="100"/>
      <c r="AK599" s="100"/>
    </row>
    <row r="600" spans="10:37" ht="20.100000000000001" customHeight="1" x14ac:dyDescent="0.2">
      <c r="J600" s="100"/>
      <c r="K600" s="100"/>
      <c r="L600" s="100"/>
      <c r="M600" s="100"/>
      <c r="N600" s="100"/>
      <c r="O600" s="100"/>
      <c r="P600" s="100"/>
      <c r="Q600" s="100"/>
      <c r="R600" s="100"/>
      <c r="S600" s="100"/>
      <c r="T600" s="100"/>
      <c r="U600" s="100"/>
      <c r="V600" s="100"/>
      <c r="W600" s="100"/>
      <c r="X600" s="100"/>
      <c r="Y600" s="100"/>
      <c r="Z600" s="100"/>
      <c r="AA600" s="100"/>
      <c r="AB600" s="100"/>
      <c r="AC600" s="100"/>
      <c r="AD600" s="100"/>
      <c r="AE600" s="100"/>
      <c r="AF600" s="100"/>
      <c r="AG600" s="100"/>
      <c r="AH600" s="100"/>
      <c r="AI600" s="100"/>
      <c r="AJ600" s="100"/>
      <c r="AK600" s="100"/>
    </row>
    <row r="601" spans="10:37" ht="20.100000000000001" customHeight="1" x14ac:dyDescent="0.2">
      <c r="J601" s="100"/>
      <c r="K601" s="100"/>
      <c r="L601" s="100"/>
      <c r="M601" s="100"/>
      <c r="N601" s="100"/>
      <c r="O601" s="100"/>
      <c r="P601" s="100"/>
      <c r="Q601" s="100"/>
      <c r="R601" s="100"/>
      <c r="S601" s="100"/>
      <c r="T601" s="100"/>
      <c r="U601" s="100"/>
      <c r="V601" s="100"/>
      <c r="W601" s="100"/>
      <c r="X601" s="100"/>
      <c r="Y601" s="100"/>
      <c r="Z601" s="100"/>
      <c r="AA601" s="100"/>
      <c r="AB601" s="100"/>
      <c r="AC601" s="100"/>
      <c r="AD601" s="100"/>
      <c r="AE601" s="100"/>
      <c r="AF601" s="100"/>
      <c r="AG601" s="100"/>
      <c r="AH601" s="100"/>
      <c r="AI601" s="100"/>
      <c r="AJ601" s="100"/>
      <c r="AK601" s="100"/>
    </row>
    <row r="602" spans="10:37" ht="20.100000000000001" customHeight="1" x14ac:dyDescent="0.2">
      <c r="J602" s="100"/>
      <c r="K602" s="100"/>
      <c r="L602" s="100"/>
      <c r="M602" s="100"/>
      <c r="N602" s="100"/>
      <c r="O602" s="100"/>
      <c r="P602" s="100"/>
      <c r="Q602" s="100"/>
      <c r="R602" s="100"/>
      <c r="S602" s="100"/>
      <c r="T602" s="100"/>
      <c r="U602" s="100"/>
      <c r="V602" s="100"/>
      <c r="W602" s="100"/>
      <c r="X602" s="100"/>
      <c r="Y602" s="100"/>
      <c r="Z602" s="100"/>
      <c r="AA602" s="100"/>
      <c r="AB602" s="100"/>
      <c r="AC602" s="100"/>
      <c r="AD602" s="100"/>
      <c r="AE602" s="100"/>
      <c r="AF602" s="100"/>
      <c r="AG602" s="100"/>
      <c r="AH602" s="100"/>
      <c r="AI602" s="100"/>
      <c r="AJ602" s="100"/>
      <c r="AK602" s="100"/>
    </row>
    <row r="603" spans="10:37" ht="20.100000000000001" customHeight="1" x14ac:dyDescent="0.2">
      <c r="J603" s="100"/>
      <c r="K603" s="100"/>
      <c r="L603" s="100"/>
      <c r="M603" s="100"/>
      <c r="N603" s="100"/>
      <c r="O603" s="100"/>
      <c r="P603" s="100"/>
      <c r="Q603" s="100"/>
      <c r="R603" s="100"/>
      <c r="S603" s="100"/>
      <c r="T603" s="100"/>
      <c r="U603" s="100"/>
      <c r="V603" s="100"/>
      <c r="W603" s="100"/>
      <c r="X603" s="100"/>
      <c r="Y603" s="100"/>
      <c r="Z603" s="100"/>
      <c r="AA603" s="100"/>
      <c r="AB603" s="100"/>
      <c r="AC603" s="100"/>
      <c r="AD603" s="100"/>
      <c r="AE603" s="100"/>
      <c r="AF603" s="100"/>
      <c r="AG603" s="100"/>
      <c r="AH603" s="100"/>
      <c r="AI603" s="100"/>
      <c r="AJ603" s="100"/>
      <c r="AK603" s="100"/>
    </row>
    <row r="604" spans="10:37" ht="20.100000000000001" customHeight="1" x14ac:dyDescent="0.2">
      <c r="J604" s="100"/>
      <c r="K604" s="100"/>
      <c r="L604" s="100"/>
      <c r="M604" s="100"/>
      <c r="N604" s="100"/>
      <c r="O604" s="100"/>
      <c r="P604" s="100"/>
      <c r="Q604" s="100"/>
      <c r="R604" s="100"/>
      <c r="S604" s="100"/>
      <c r="T604" s="100"/>
      <c r="U604" s="100"/>
      <c r="V604" s="100"/>
      <c r="W604" s="100"/>
      <c r="X604" s="100"/>
      <c r="Y604" s="100"/>
      <c r="Z604" s="100"/>
      <c r="AA604" s="100"/>
      <c r="AB604" s="100"/>
      <c r="AC604" s="100"/>
      <c r="AD604" s="100"/>
      <c r="AE604" s="100"/>
      <c r="AF604" s="100"/>
      <c r="AG604" s="100"/>
      <c r="AH604" s="100"/>
      <c r="AI604" s="100"/>
      <c r="AJ604" s="100"/>
      <c r="AK604" s="100"/>
    </row>
    <row r="605" spans="10:37" ht="20.100000000000001" customHeight="1" x14ac:dyDescent="0.2">
      <c r="J605" s="100"/>
      <c r="K605" s="100"/>
      <c r="L605" s="100"/>
      <c r="M605" s="100"/>
      <c r="N605" s="100"/>
      <c r="O605" s="100"/>
      <c r="P605" s="100"/>
      <c r="Q605" s="100"/>
      <c r="R605" s="100"/>
      <c r="S605" s="100"/>
      <c r="T605" s="100"/>
      <c r="U605" s="100"/>
      <c r="V605" s="100"/>
      <c r="W605" s="100"/>
      <c r="X605" s="100"/>
      <c r="Y605" s="100"/>
      <c r="Z605" s="100"/>
      <c r="AA605" s="100"/>
      <c r="AB605" s="100"/>
      <c r="AC605" s="100"/>
      <c r="AD605" s="100"/>
      <c r="AE605" s="100"/>
      <c r="AF605" s="100"/>
      <c r="AG605" s="100"/>
      <c r="AH605" s="100"/>
      <c r="AI605" s="100"/>
      <c r="AJ605" s="100"/>
      <c r="AK605" s="100"/>
    </row>
    <row r="606" spans="10:37" ht="20.100000000000001" customHeight="1" x14ac:dyDescent="0.2">
      <c r="J606" s="100"/>
      <c r="K606" s="100"/>
      <c r="L606" s="100"/>
      <c r="M606" s="100"/>
      <c r="N606" s="100"/>
      <c r="O606" s="100"/>
      <c r="P606" s="100"/>
      <c r="Q606" s="100"/>
      <c r="R606" s="100"/>
      <c r="S606" s="100"/>
      <c r="T606" s="100"/>
      <c r="U606" s="100"/>
      <c r="V606" s="100"/>
      <c r="W606" s="100"/>
      <c r="X606" s="100"/>
      <c r="Y606" s="100"/>
      <c r="Z606" s="100"/>
      <c r="AA606" s="100"/>
      <c r="AB606" s="100"/>
      <c r="AC606" s="100"/>
      <c r="AD606" s="100"/>
      <c r="AE606" s="100"/>
      <c r="AF606" s="100"/>
      <c r="AG606" s="100"/>
      <c r="AH606" s="100"/>
      <c r="AI606" s="100"/>
      <c r="AJ606" s="100"/>
      <c r="AK606" s="100"/>
    </row>
    <row r="607" spans="10:37" ht="20.100000000000001" customHeight="1" x14ac:dyDescent="0.2">
      <c r="J607" s="100"/>
      <c r="K607" s="100"/>
      <c r="L607" s="100"/>
      <c r="M607" s="100"/>
      <c r="N607" s="100"/>
      <c r="O607" s="100"/>
      <c r="P607" s="100"/>
      <c r="Q607" s="100"/>
      <c r="R607" s="100"/>
      <c r="S607" s="100"/>
      <c r="T607" s="100"/>
      <c r="U607" s="100"/>
      <c r="V607" s="100"/>
      <c r="W607" s="100"/>
      <c r="X607" s="100"/>
      <c r="Y607" s="100"/>
      <c r="Z607" s="100"/>
      <c r="AA607" s="100"/>
      <c r="AB607" s="100"/>
      <c r="AC607" s="100"/>
      <c r="AD607" s="100"/>
      <c r="AE607" s="100"/>
      <c r="AF607" s="100"/>
      <c r="AG607" s="100"/>
      <c r="AH607" s="100"/>
      <c r="AI607" s="100"/>
      <c r="AJ607" s="100"/>
      <c r="AK607" s="100"/>
    </row>
    <row r="608" spans="10:37" ht="20.100000000000001" customHeight="1" x14ac:dyDescent="0.2">
      <c r="J608" s="100"/>
      <c r="K608" s="100"/>
      <c r="L608" s="100"/>
      <c r="M608" s="100"/>
      <c r="N608" s="100"/>
      <c r="O608" s="100"/>
      <c r="P608" s="100"/>
      <c r="Q608" s="100"/>
      <c r="R608" s="100"/>
      <c r="S608" s="100"/>
      <c r="T608" s="100"/>
      <c r="U608" s="100"/>
      <c r="V608" s="100"/>
      <c r="W608" s="100"/>
      <c r="X608" s="100"/>
      <c r="Y608" s="100"/>
      <c r="Z608" s="100"/>
      <c r="AA608" s="100"/>
      <c r="AB608" s="100"/>
      <c r="AC608" s="100"/>
      <c r="AD608" s="100"/>
      <c r="AE608" s="100"/>
      <c r="AF608" s="100"/>
      <c r="AG608" s="100"/>
      <c r="AH608" s="100"/>
      <c r="AI608" s="100"/>
      <c r="AJ608" s="100"/>
      <c r="AK608" s="100"/>
    </row>
    <row r="609" spans="10:37" ht="20.100000000000001" customHeight="1" x14ac:dyDescent="0.2">
      <c r="J609" s="100"/>
      <c r="K609" s="100"/>
      <c r="L609" s="100"/>
      <c r="M609" s="100"/>
      <c r="N609" s="100"/>
      <c r="O609" s="100"/>
      <c r="P609" s="100"/>
      <c r="Q609" s="100"/>
      <c r="R609" s="100"/>
      <c r="S609" s="100"/>
      <c r="T609" s="100"/>
      <c r="U609" s="100"/>
      <c r="V609" s="100"/>
      <c r="W609" s="100"/>
      <c r="X609" s="100"/>
      <c r="Y609" s="100"/>
      <c r="Z609" s="100"/>
      <c r="AA609" s="100"/>
      <c r="AB609" s="100"/>
      <c r="AC609" s="100"/>
      <c r="AD609" s="100"/>
      <c r="AE609" s="100"/>
      <c r="AF609" s="100"/>
      <c r="AG609" s="100"/>
      <c r="AH609" s="100"/>
      <c r="AI609" s="100"/>
      <c r="AJ609" s="100"/>
      <c r="AK609" s="100"/>
    </row>
    <row r="610" spans="10:37" ht="20.100000000000001" customHeight="1" x14ac:dyDescent="0.2">
      <c r="J610" s="100"/>
      <c r="K610" s="100"/>
      <c r="L610" s="100"/>
      <c r="M610" s="100"/>
      <c r="N610" s="100"/>
      <c r="O610" s="100"/>
      <c r="P610" s="100"/>
      <c r="Q610" s="100"/>
      <c r="R610" s="100"/>
      <c r="S610" s="100"/>
      <c r="T610" s="100"/>
      <c r="U610" s="100"/>
      <c r="V610" s="100"/>
      <c r="W610" s="100"/>
      <c r="X610" s="100"/>
      <c r="Y610" s="100"/>
      <c r="Z610" s="100"/>
      <c r="AA610" s="100"/>
      <c r="AB610" s="100"/>
      <c r="AC610" s="100"/>
      <c r="AD610" s="100"/>
      <c r="AE610" s="100"/>
      <c r="AF610" s="100"/>
      <c r="AG610" s="100"/>
      <c r="AH610" s="100"/>
      <c r="AI610" s="100"/>
      <c r="AJ610" s="100"/>
      <c r="AK610" s="100"/>
    </row>
    <row r="611" spans="10:37" ht="20.100000000000001" customHeight="1" x14ac:dyDescent="0.2">
      <c r="J611" s="100"/>
      <c r="K611" s="100"/>
      <c r="L611" s="100"/>
      <c r="M611" s="100"/>
      <c r="N611" s="100"/>
      <c r="O611" s="100"/>
      <c r="P611" s="100"/>
      <c r="Q611" s="100"/>
      <c r="R611" s="100"/>
      <c r="S611" s="100"/>
      <c r="T611" s="100"/>
      <c r="U611" s="100"/>
      <c r="V611" s="100"/>
      <c r="W611" s="100"/>
      <c r="X611" s="100"/>
      <c r="Y611" s="100"/>
      <c r="Z611" s="100"/>
      <c r="AA611" s="100"/>
      <c r="AB611" s="100"/>
      <c r="AC611" s="100"/>
      <c r="AD611" s="100"/>
      <c r="AE611" s="100"/>
      <c r="AF611" s="100"/>
      <c r="AG611" s="100"/>
      <c r="AH611" s="100"/>
      <c r="AI611" s="100"/>
      <c r="AJ611" s="100"/>
      <c r="AK611" s="100"/>
    </row>
    <row r="612" spans="10:37" ht="20.100000000000001" customHeight="1" x14ac:dyDescent="0.2">
      <c r="J612" s="100"/>
      <c r="K612" s="100"/>
      <c r="L612" s="100"/>
      <c r="M612" s="100"/>
      <c r="N612" s="100"/>
      <c r="O612" s="100"/>
      <c r="P612" s="100"/>
      <c r="Q612" s="100"/>
      <c r="R612" s="100"/>
      <c r="S612" s="100"/>
      <c r="T612" s="100"/>
      <c r="U612" s="100"/>
      <c r="V612" s="100"/>
      <c r="W612" s="100"/>
      <c r="X612" s="100"/>
      <c r="Y612" s="100"/>
      <c r="Z612" s="100"/>
      <c r="AA612" s="100"/>
      <c r="AB612" s="100"/>
      <c r="AC612" s="100"/>
      <c r="AD612" s="100"/>
      <c r="AE612" s="100"/>
      <c r="AF612" s="100"/>
      <c r="AG612" s="100"/>
      <c r="AH612" s="100"/>
      <c r="AI612" s="100"/>
      <c r="AJ612" s="100"/>
      <c r="AK612" s="100"/>
    </row>
    <row r="613" spans="10:37" ht="20.100000000000001" customHeight="1" x14ac:dyDescent="0.2">
      <c r="J613" s="100"/>
      <c r="K613" s="100"/>
      <c r="L613" s="100"/>
      <c r="M613" s="100"/>
      <c r="N613" s="100"/>
      <c r="O613" s="100"/>
      <c r="P613" s="100"/>
      <c r="Q613" s="100"/>
      <c r="R613" s="100"/>
      <c r="S613" s="100"/>
      <c r="T613" s="100"/>
      <c r="U613" s="100"/>
      <c r="V613" s="100"/>
      <c r="W613" s="100"/>
      <c r="X613" s="100"/>
      <c r="Y613" s="100"/>
      <c r="Z613" s="100"/>
      <c r="AA613" s="100"/>
      <c r="AB613" s="100"/>
      <c r="AC613" s="100"/>
      <c r="AD613" s="100"/>
      <c r="AE613" s="100"/>
      <c r="AF613" s="100"/>
      <c r="AG613" s="100"/>
      <c r="AH613" s="100"/>
      <c r="AI613" s="100"/>
      <c r="AJ613" s="100"/>
      <c r="AK613" s="100"/>
    </row>
    <row r="614" spans="10:37" ht="20.100000000000001" customHeight="1" x14ac:dyDescent="0.2">
      <c r="J614" s="100"/>
      <c r="K614" s="100"/>
      <c r="L614" s="100"/>
      <c r="M614" s="100"/>
      <c r="N614" s="100"/>
      <c r="O614" s="100"/>
      <c r="P614" s="100"/>
      <c r="Q614" s="100"/>
      <c r="R614" s="100"/>
      <c r="S614" s="100"/>
      <c r="T614" s="100"/>
      <c r="U614" s="100"/>
      <c r="V614" s="100"/>
      <c r="W614" s="100"/>
      <c r="X614" s="100"/>
      <c r="Y614" s="100"/>
      <c r="Z614" s="100"/>
      <c r="AA614" s="100"/>
      <c r="AB614" s="100"/>
      <c r="AC614" s="100"/>
      <c r="AD614" s="100"/>
      <c r="AE614" s="100"/>
      <c r="AF614" s="100"/>
      <c r="AG614" s="100"/>
      <c r="AH614" s="100"/>
      <c r="AI614" s="100"/>
      <c r="AJ614" s="100"/>
      <c r="AK614" s="100"/>
    </row>
    <row r="615" spans="10:37" ht="20.100000000000001" customHeight="1" x14ac:dyDescent="0.2">
      <c r="J615" s="100"/>
      <c r="K615" s="100"/>
      <c r="L615" s="100"/>
      <c r="M615" s="100"/>
      <c r="N615" s="100"/>
      <c r="O615" s="100"/>
      <c r="P615" s="100"/>
      <c r="Q615" s="100"/>
      <c r="R615" s="100"/>
      <c r="S615" s="100"/>
      <c r="T615" s="100"/>
      <c r="U615" s="100"/>
      <c r="V615" s="100"/>
      <c r="W615" s="100"/>
      <c r="X615" s="100"/>
      <c r="Y615" s="100"/>
      <c r="Z615" s="100"/>
      <c r="AA615" s="100"/>
      <c r="AB615" s="100"/>
      <c r="AC615" s="100"/>
      <c r="AD615" s="100"/>
      <c r="AE615" s="100"/>
      <c r="AF615" s="100"/>
      <c r="AG615" s="100"/>
      <c r="AH615" s="100"/>
      <c r="AI615" s="100"/>
      <c r="AJ615" s="100"/>
      <c r="AK615" s="100"/>
    </row>
    <row r="616" spans="10:37" ht="20.100000000000001" customHeight="1" x14ac:dyDescent="0.2">
      <c r="J616" s="100"/>
      <c r="K616" s="100"/>
      <c r="L616" s="100"/>
      <c r="M616" s="100"/>
      <c r="N616" s="100"/>
      <c r="O616" s="100"/>
      <c r="P616" s="100"/>
      <c r="Q616" s="100"/>
      <c r="R616" s="100"/>
      <c r="S616" s="100"/>
      <c r="T616" s="100"/>
      <c r="U616" s="100"/>
      <c r="V616" s="100"/>
      <c r="W616" s="100"/>
      <c r="X616" s="100"/>
      <c r="Y616" s="100"/>
      <c r="Z616" s="100"/>
      <c r="AA616" s="100"/>
      <c r="AB616" s="100"/>
      <c r="AC616" s="100"/>
      <c r="AD616" s="100"/>
      <c r="AE616" s="100"/>
      <c r="AF616" s="100"/>
      <c r="AG616" s="100"/>
      <c r="AH616" s="100"/>
      <c r="AI616" s="100"/>
      <c r="AJ616" s="100"/>
      <c r="AK616" s="100"/>
    </row>
    <row r="617" spans="10:37" ht="20.100000000000001" customHeight="1" x14ac:dyDescent="0.2">
      <c r="J617" s="100"/>
      <c r="K617" s="100"/>
      <c r="L617" s="100"/>
      <c r="M617" s="100"/>
      <c r="N617" s="100"/>
      <c r="O617" s="100"/>
      <c r="P617" s="100"/>
      <c r="Q617" s="100"/>
      <c r="R617" s="100"/>
      <c r="S617" s="100"/>
      <c r="T617" s="100"/>
      <c r="U617" s="100"/>
      <c r="V617" s="100"/>
      <c r="W617" s="100"/>
      <c r="X617" s="100"/>
      <c r="Y617" s="100"/>
      <c r="Z617" s="100"/>
      <c r="AA617" s="100"/>
      <c r="AB617" s="100"/>
      <c r="AC617" s="100"/>
      <c r="AD617" s="100"/>
      <c r="AE617" s="100"/>
      <c r="AF617" s="100"/>
      <c r="AG617" s="100"/>
      <c r="AH617" s="100"/>
      <c r="AI617" s="100"/>
      <c r="AJ617" s="100"/>
      <c r="AK617" s="100"/>
    </row>
    <row r="618" spans="10:37" ht="20.100000000000001" customHeight="1" x14ac:dyDescent="0.2">
      <c r="J618" s="100"/>
      <c r="K618" s="100"/>
      <c r="L618" s="100"/>
      <c r="M618" s="100"/>
      <c r="N618" s="100"/>
      <c r="O618" s="100"/>
      <c r="P618" s="100"/>
      <c r="Q618" s="100"/>
      <c r="R618" s="100"/>
      <c r="S618" s="100"/>
      <c r="T618" s="100"/>
      <c r="U618" s="100"/>
      <c r="V618" s="100"/>
      <c r="W618" s="100"/>
      <c r="X618" s="100"/>
      <c r="Y618" s="100"/>
      <c r="Z618" s="100"/>
      <c r="AA618" s="100"/>
      <c r="AB618" s="100"/>
      <c r="AC618" s="100"/>
      <c r="AD618" s="100"/>
      <c r="AE618" s="100"/>
      <c r="AF618" s="100"/>
      <c r="AG618" s="100"/>
      <c r="AH618" s="100"/>
      <c r="AI618" s="100"/>
      <c r="AJ618" s="100"/>
      <c r="AK618" s="100"/>
    </row>
    <row r="619" spans="10:37" ht="20.100000000000001" customHeight="1" x14ac:dyDescent="0.2">
      <c r="J619" s="100"/>
      <c r="K619" s="100"/>
      <c r="L619" s="100"/>
      <c r="M619" s="100"/>
      <c r="N619" s="100"/>
      <c r="O619" s="100"/>
      <c r="P619" s="100"/>
      <c r="Q619" s="100"/>
      <c r="R619" s="100"/>
      <c r="S619" s="100"/>
      <c r="T619" s="100"/>
      <c r="U619" s="100"/>
      <c r="V619" s="100"/>
      <c r="W619" s="100"/>
      <c r="X619" s="100"/>
      <c r="Y619" s="100"/>
      <c r="Z619" s="100"/>
      <c r="AA619" s="100"/>
      <c r="AB619" s="100"/>
      <c r="AC619" s="100"/>
      <c r="AD619" s="100"/>
      <c r="AE619" s="100"/>
      <c r="AF619" s="100"/>
      <c r="AG619" s="100"/>
      <c r="AH619" s="100"/>
      <c r="AI619" s="100"/>
      <c r="AJ619" s="100"/>
      <c r="AK619" s="100"/>
    </row>
    <row r="620" spans="10:37" ht="20.100000000000001" customHeight="1" x14ac:dyDescent="0.2">
      <c r="J620" s="100"/>
      <c r="K620" s="100"/>
      <c r="L620" s="100"/>
      <c r="M620" s="100"/>
      <c r="N620" s="100"/>
      <c r="O620" s="100"/>
      <c r="P620" s="100"/>
      <c r="Q620" s="100"/>
      <c r="R620" s="100"/>
      <c r="S620" s="100"/>
      <c r="T620" s="100"/>
      <c r="U620" s="100"/>
      <c r="V620" s="100"/>
      <c r="W620" s="100"/>
      <c r="X620" s="100"/>
      <c r="Y620" s="100"/>
      <c r="Z620" s="100"/>
      <c r="AA620" s="100"/>
      <c r="AB620" s="100"/>
      <c r="AC620" s="100"/>
      <c r="AD620" s="100"/>
      <c r="AE620" s="100"/>
      <c r="AF620" s="100"/>
      <c r="AG620" s="100"/>
      <c r="AH620" s="100"/>
      <c r="AI620" s="100"/>
      <c r="AJ620" s="100"/>
      <c r="AK620" s="100"/>
    </row>
    <row r="621" spans="10:37" ht="20.100000000000001" customHeight="1" x14ac:dyDescent="0.2">
      <c r="J621" s="100"/>
      <c r="K621" s="100"/>
      <c r="L621" s="100"/>
      <c r="M621" s="100"/>
      <c r="N621" s="100"/>
      <c r="O621" s="100"/>
      <c r="P621" s="100"/>
      <c r="Q621" s="100"/>
      <c r="R621" s="100"/>
      <c r="S621" s="100"/>
      <c r="T621" s="100"/>
      <c r="U621" s="100"/>
      <c r="V621" s="100"/>
      <c r="W621" s="100"/>
      <c r="X621" s="100"/>
      <c r="Y621" s="100"/>
      <c r="Z621" s="100"/>
      <c r="AA621" s="100"/>
      <c r="AB621" s="100"/>
      <c r="AC621" s="100"/>
      <c r="AD621" s="100"/>
      <c r="AE621" s="100"/>
      <c r="AF621" s="100"/>
      <c r="AG621" s="100"/>
      <c r="AH621" s="100"/>
      <c r="AI621" s="100"/>
      <c r="AJ621" s="100"/>
      <c r="AK621" s="100"/>
    </row>
    <row r="622" spans="10:37" ht="20.100000000000001" customHeight="1" x14ac:dyDescent="0.2">
      <c r="J622" s="100"/>
      <c r="K622" s="100"/>
      <c r="L622" s="100"/>
      <c r="M622" s="100"/>
      <c r="N622" s="100"/>
      <c r="O622" s="100"/>
      <c r="P622" s="100"/>
      <c r="Q622" s="100"/>
      <c r="R622" s="100"/>
      <c r="S622" s="100"/>
      <c r="T622" s="100"/>
      <c r="U622" s="100"/>
      <c r="V622" s="100"/>
      <c r="W622" s="100"/>
      <c r="X622" s="100"/>
      <c r="Y622" s="100"/>
      <c r="Z622" s="100"/>
      <c r="AA622" s="100"/>
      <c r="AB622" s="100"/>
      <c r="AC622" s="100"/>
      <c r="AD622" s="100"/>
      <c r="AE622" s="100"/>
      <c r="AF622" s="100"/>
      <c r="AG622" s="100"/>
      <c r="AH622" s="100"/>
      <c r="AI622" s="100"/>
      <c r="AJ622" s="100"/>
      <c r="AK622" s="100"/>
    </row>
    <row r="623" spans="10:37" ht="20.100000000000001" customHeight="1" x14ac:dyDescent="0.2">
      <c r="J623" s="100"/>
      <c r="K623" s="100"/>
      <c r="L623" s="100"/>
      <c r="M623" s="100"/>
      <c r="N623" s="100"/>
      <c r="O623" s="100"/>
      <c r="P623" s="100"/>
      <c r="Q623" s="100"/>
      <c r="R623" s="100"/>
      <c r="S623" s="100"/>
      <c r="T623" s="100"/>
      <c r="U623" s="100"/>
      <c r="V623" s="100"/>
      <c r="W623" s="100"/>
      <c r="X623" s="100"/>
      <c r="Y623" s="100"/>
      <c r="Z623" s="100"/>
      <c r="AA623" s="100"/>
      <c r="AB623" s="100"/>
      <c r="AC623" s="100"/>
      <c r="AD623" s="100"/>
      <c r="AE623" s="100"/>
      <c r="AF623" s="100"/>
      <c r="AG623" s="100"/>
      <c r="AH623" s="100"/>
      <c r="AI623" s="100"/>
      <c r="AJ623" s="100"/>
      <c r="AK623" s="100"/>
    </row>
    <row r="624" spans="10:37" ht="20.100000000000001" customHeight="1" x14ac:dyDescent="0.2">
      <c r="J624" s="100"/>
      <c r="K624" s="100"/>
      <c r="L624" s="100"/>
      <c r="M624" s="100"/>
      <c r="N624" s="100"/>
      <c r="O624" s="100"/>
      <c r="P624" s="100"/>
      <c r="Q624" s="100"/>
      <c r="R624" s="100"/>
      <c r="S624" s="100"/>
      <c r="T624" s="100"/>
      <c r="U624" s="100"/>
      <c r="V624" s="100"/>
      <c r="W624" s="100"/>
      <c r="X624" s="100"/>
      <c r="Y624" s="100"/>
      <c r="Z624" s="100"/>
      <c r="AA624" s="100"/>
      <c r="AB624" s="100"/>
      <c r="AC624" s="100"/>
      <c r="AD624" s="100"/>
      <c r="AE624" s="100"/>
      <c r="AF624" s="100"/>
      <c r="AG624" s="100"/>
      <c r="AH624" s="100"/>
      <c r="AI624" s="100"/>
      <c r="AJ624" s="100"/>
      <c r="AK624" s="100"/>
    </row>
    <row r="625" spans="10:37" ht="20.100000000000001" customHeight="1" x14ac:dyDescent="0.2">
      <c r="J625" s="100"/>
      <c r="K625" s="100"/>
      <c r="L625" s="100"/>
      <c r="M625" s="100"/>
      <c r="N625" s="100"/>
      <c r="O625" s="100"/>
      <c r="P625" s="100"/>
      <c r="Q625" s="100"/>
      <c r="R625" s="100"/>
      <c r="S625" s="100"/>
      <c r="T625" s="100"/>
      <c r="U625" s="100"/>
      <c r="V625" s="100"/>
      <c r="W625" s="100"/>
      <c r="X625" s="100"/>
      <c r="Y625" s="100"/>
      <c r="Z625" s="100"/>
      <c r="AA625" s="100"/>
      <c r="AB625" s="100"/>
      <c r="AC625" s="100"/>
      <c r="AD625" s="100"/>
      <c r="AE625" s="100"/>
      <c r="AF625" s="100"/>
      <c r="AG625" s="100"/>
      <c r="AH625" s="100"/>
      <c r="AI625" s="100"/>
      <c r="AJ625" s="100"/>
      <c r="AK625" s="100"/>
    </row>
    <row r="626" spans="10:37" ht="20.100000000000001" customHeight="1" x14ac:dyDescent="0.2">
      <c r="J626" s="100"/>
      <c r="K626" s="100"/>
      <c r="L626" s="100"/>
      <c r="M626" s="100"/>
      <c r="N626" s="100"/>
      <c r="O626" s="100"/>
      <c r="P626" s="100"/>
      <c r="Q626" s="100"/>
      <c r="R626" s="100"/>
      <c r="S626" s="100"/>
      <c r="T626" s="100"/>
      <c r="U626" s="100"/>
      <c r="V626" s="100"/>
      <c r="W626" s="100"/>
      <c r="X626" s="100"/>
      <c r="Y626" s="100"/>
      <c r="Z626" s="100"/>
      <c r="AA626" s="100"/>
      <c r="AB626" s="100"/>
      <c r="AC626" s="100"/>
      <c r="AD626" s="100"/>
      <c r="AE626" s="100"/>
      <c r="AF626" s="100"/>
      <c r="AG626" s="100"/>
      <c r="AH626" s="100"/>
      <c r="AI626" s="100"/>
      <c r="AJ626" s="100"/>
      <c r="AK626" s="100"/>
    </row>
    <row r="627" spans="10:37" ht="20.100000000000001" customHeight="1" x14ac:dyDescent="0.2">
      <c r="J627" s="100"/>
      <c r="K627" s="100"/>
      <c r="L627" s="100"/>
      <c r="M627" s="100"/>
      <c r="N627" s="100"/>
      <c r="O627" s="100"/>
      <c r="P627" s="100"/>
      <c r="Q627" s="100"/>
      <c r="R627" s="100"/>
      <c r="S627" s="100"/>
      <c r="T627" s="100"/>
      <c r="U627" s="100"/>
      <c r="V627" s="100"/>
      <c r="W627" s="100"/>
      <c r="X627" s="100"/>
      <c r="Y627" s="100"/>
      <c r="Z627" s="100"/>
      <c r="AA627" s="100"/>
      <c r="AB627" s="100"/>
      <c r="AC627" s="100"/>
      <c r="AD627" s="100"/>
      <c r="AE627" s="100"/>
      <c r="AF627" s="100"/>
      <c r="AG627" s="100"/>
      <c r="AH627" s="100"/>
      <c r="AI627" s="100"/>
      <c r="AJ627" s="100"/>
      <c r="AK627" s="100"/>
    </row>
    <row r="628" spans="10:37" ht="20.100000000000001" customHeight="1" x14ac:dyDescent="0.2">
      <c r="J628" s="100"/>
      <c r="K628" s="100"/>
      <c r="L628" s="100"/>
      <c r="M628" s="100"/>
      <c r="N628" s="100"/>
      <c r="O628" s="100"/>
      <c r="P628" s="100"/>
      <c r="Q628" s="100"/>
      <c r="R628" s="100"/>
      <c r="S628" s="100"/>
      <c r="T628" s="100"/>
      <c r="U628" s="100"/>
      <c r="V628" s="100"/>
      <c r="W628" s="100"/>
      <c r="X628" s="100"/>
      <c r="Y628" s="100"/>
      <c r="Z628" s="100"/>
      <c r="AA628" s="100"/>
      <c r="AB628" s="100"/>
      <c r="AC628" s="100"/>
      <c r="AD628" s="100"/>
      <c r="AE628" s="100"/>
      <c r="AF628" s="100"/>
      <c r="AG628" s="100"/>
      <c r="AH628" s="100"/>
      <c r="AI628" s="100"/>
      <c r="AJ628" s="100"/>
      <c r="AK628" s="100"/>
    </row>
    <row r="629" spans="10:37" ht="20.100000000000001" customHeight="1" x14ac:dyDescent="0.2">
      <c r="J629" s="100"/>
      <c r="K629" s="100"/>
      <c r="L629" s="100"/>
      <c r="M629" s="100"/>
      <c r="N629" s="100"/>
      <c r="O629" s="100"/>
      <c r="P629" s="100"/>
      <c r="Q629" s="100"/>
      <c r="R629" s="100"/>
      <c r="S629" s="100"/>
      <c r="T629" s="100"/>
      <c r="U629" s="100"/>
      <c r="V629" s="100"/>
      <c r="W629" s="100"/>
      <c r="X629" s="100"/>
      <c r="Y629" s="100"/>
      <c r="Z629" s="100"/>
      <c r="AA629" s="100"/>
      <c r="AB629" s="100"/>
      <c r="AC629" s="100"/>
      <c r="AD629" s="100"/>
      <c r="AE629" s="100"/>
      <c r="AF629" s="100"/>
      <c r="AG629" s="100"/>
      <c r="AH629" s="100"/>
      <c r="AI629" s="100"/>
      <c r="AJ629" s="100"/>
      <c r="AK629" s="100"/>
    </row>
    <row r="630" spans="10:37" ht="20.100000000000001" customHeight="1" x14ac:dyDescent="0.2">
      <c r="J630" s="100"/>
      <c r="K630" s="100"/>
      <c r="L630" s="100"/>
      <c r="M630" s="100"/>
      <c r="N630" s="100"/>
      <c r="O630" s="100"/>
      <c r="P630" s="100"/>
      <c r="Q630" s="100"/>
      <c r="R630" s="100"/>
      <c r="S630" s="100"/>
      <c r="T630" s="100"/>
      <c r="U630" s="100"/>
      <c r="V630" s="100"/>
      <c r="W630" s="100"/>
      <c r="X630" s="100"/>
      <c r="Y630" s="100"/>
      <c r="Z630" s="100"/>
      <c r="AA630" s="100"/>
      <c r="AB630" s="100"/>
      <c r="AC630" s="100"/>
      <c r="AD630" s="100"/>
      <c r="AE630" s="100"/>
      <c r="AF630" s="100"/>
      <c r="AG630" s="100"/>
      <c r="AH630" s="100"/>
      <c r="AI630" s="100"/>
      <c r="AJ630" s="100"/>
      <c r="AK630" s="100"/>
    </row>
    <row r="631" spans="10:37" ht="20.100000000000001" customHeight="1" x14ac:dyDescent="0.2">
      <c r="J631" s="100"/>
      <c r="K631" s="100"/>
      <c r="L631" s="100"/>
      <c r="M631" s="100"/>
      <c r="N631" s="100"/>
      <c r="O631" s="100"/>
      <c r="P631" s="100"/>
      <c r="Q631" s="100"/>
      <c r="R631" s="100"/>
      <c r="S631" s="100"/>
      <c r="T631" s="100"/>
      <c r="U631" s="100"/>
      <c r="V631" s="100"/>
      <c r="W631" s="100"/>
      <c r="X631" s="100"/>
      <c r="Y631" s="100"/>
      <c r="Z631" s="100"/>
      <c r="AA631" s="100"/>
      <c r="AB631" s="100"/>
      <c r="AC631" s="100"/>
      <c r="AD631" s="100"/>
      <c r="AE631" s="100"/>
      <c r="AF631" s="100"/>
      <c r="AG631" s="100"/>
      <c r="AH631" s="100"/>
      <c r="AI631" s="100"/>
      <c r="AJ631" s="100"/>
      <c r="AK631" s="100"/>
    </row>
    <row r="632" spans="10:37" ht="20.100000000000001" customHeight="1" x14ac:dyDescent="0.2">
      <c r="J632" s="100"/>
      <c r="K632" s="100"/>
      <c r="L632" s="100"/>
      <c r="M632" s="100"/>
      <c r="N632" s="100"/>
      <c r="O632" s="100"/>
      <c r="P632" s="100"/>
      <c r="Q632" s="100"/>
      <c r="R632" s="100"/>
      <c r="S632" s="100"/>
      <c r="T632" s="100"/>
      <c r="U632" s="100"/>
      <c r="V632" s="100"/>
      <c r="W632" s="100"/>
      <c r="X632" s="100"/>
      <c r="Y632" s="100"/>
      <c r="Z632" s="100"/>
      <c r="AA632" s="100"/>
      <c r="AB632" s="100"/>
      <c r="AC632" s="100"/>
      <c r="AD632" s="100"/>
      <c r="AE632" s="100"/>
      <c r="AF632" s="100"/>
      <c r="AG632" s="100"/>
      <c r="AH632" s="100"/>
      <c r="AI632" s="100"/>
      <c r="AJ632" s="100"/>
      <c r="AK632" s="100"/>
    </row>
    <row r="633" spans="10:37" ht="20.100000000000001" customHeight="1" x14ac:dyDescent="0.2">
      <c r="J633" s="100"/>
      <c r="K633" s="100"/>
      <c r="L633" s="100"/>
      <c r="M633" s="100"/>
      <c r="N633" s="100"/>
      <c r="O633" s="100"/>
      <c r="P633" s="100"/>
      <c r="Q633" s="100"/>
      <c r="R633" s="100"/>
      <c r="S633" s="100"/>
      <c r="T633" s="100"/>
      <c r="U633" s="100"/>
      <c r="V633" s="100"/>
      <c r="W633" s="100"/>
      <c r="X633" s="100"/>
      <c r="Y633" s="100"/>
      <c r="Z633" s="100"/>
      <c r="AA633" s="100"/>
      <c r="AB633" s="100"/>
      <c r="AC633" s="100"/>
      <c r="AD633" s="100"/>
      <c r="AE633" s="100"/>
      <c r="AF633" s="100"/>
      <c r="AG633" s="100"/>
      <c r="AH633" s="100"/>
      <c r="AI633" s="100"/>
      <c r="AJ633" s="100"/>
      <c r="AK633" s="100"/>
    </row>
    <row r="634" spans="10:37" ht="20.100000000000001" customHeight="1" x14ac:dyDescent="0.2">
      <c r="J634" s="100"/>
      <c r="K634" s="100"/>
      <c r="L634" s="100"/>
      <c r="M634" s="100"/>
      <c r="N634" s="100"/>
      <c r="O634" s="100"/>
      <c r="P634" s="100"/>
      <c r="Q634" s="100"/>
      <c r="R634" s="100"/>
      <c r="S634" s="100"/>
      <c r="T634" s="100"/>
      <c r="U634" s="100"/>
      <c r="V634" s="100"/>
      <c r="W634" s="100"/>
      <c r="X634" s="100"/>
      <c r="Y634" s="100"/>
      <c r="Z634" s="100"/>
      <c r="AA634" s="100"/>
      <c r="AB634" s="100"/>
      <c r="AC634" s="100"/>
      <c r="AD634" s="100"/>
      <c r="AE634" s="100"/>
      <c r="AF634" s="100"/>
      <c r="AG634" s="100"/>
      <c r="AH634" s="100"/>
      <c r="AI634" s="100"/>
      <c r="AJ634" s="100"/>
      <c r="AK634" s="100"/>
    </row>
    <row r="635" spans="10:37" ht="20.100000000000001" customHeight="1" x14ac:dyDescent="0.2">
      <c r="J635" s="100"/>
      <c r="K635" s="100"/>
      <c r="L635" s="100"/>
      <c r="M635" s="100"/>
      <c r="N635" s="100"/>
      <c r="O635" s="100"/>
      <c r="P635" s="100"/>
      <c r="Q635" s="100"/>
      <c r="R635" s="100"/>
      <c r="S635" s="100"/>
      <c r="T635" s="100"/>
      <c r="U635" s="100"/>
      <c r="V635" s="100"/>
      <c r="W635" s="100"/>
      <c r="X635" s="100"/>
      <c r="Y635" s="100"/>
      <c r="Z635" s="100"/>
      <c r="AA635" s="100"/>
      <c r="AB635" s="100"/>
      <c r="AC635" s="100"/>
      <c r="AD635" s="100"/>
      <c r="AE635" s="100"/>
      <c r="AF635" s="100"/>
      <c r="AG635" s="100"/>
      <c r="AH635" s="100"/>
      <c r="AI635" s="100"/>
      <c r="AJ635" s="100"/>
      <c r="AK635" s="100"/>
    </row>
    <row r="636" spans="10:37" ht="20.100000000000001" customHeight="1" x14ac:dyDescent="0.2">
      <c r="J636" s="100"/>
      <c r="K636" s="100"/>
      <c r="L636" s="100"/>
      <c r="M636" s="100"/>
      <c r="N636" s="100"/>
      <c r="O636" s="100"/>
      <c r="P636" s="100"/>
      <c r="Q636" s="100"/>
      <c r="R636" s="100"/>
      <c r="S636" s="100"/>
      <c r="T636" s="100"/>
      <c r="U636" s="100"/>
      <c r="V636" s="100"/>
      <c r="W636" s="100"/>
      <c r="X636" s="100"/>
      <c r="Y636" s="100"/>
      <c r="Z636" s="100"/>
      <c r="AA636" s="100"/>
      <c r="AB636" s="100"/>
      <c r="AC636" s="100"/>
      <c r="AD636" s="100"/>
      <c r="AE636" s="100"/>
      <c r="AF636" s="100"/>
      <c r="AG636" s="100"/>
      <c r="AH636" s="100"/>
      <c r="AI636" s="100"/>
      <c r="AJ636" s="100"/>
      <c r="AK636" s="100"/>
    </row>
    <row r="637" spans="10:37" ht="20.100000000000001" customHeight="1" x14ac:dyDescent="0.2">
      <c r="J637" s="100"/>
      <c r="K637" s="100"/>
      <c r="L637" s="100"/>
      <c r="M637" s="100"/>
      <c r="N637" s="100"/>
      <c r="O637" s="100"/>
      <c r="P637" s="100"/>
      <c r="Q637" s="100"/>
      <c r="R637" s="100"/>
      <c r="S637" s="100"/>
      <c r="T637" s="100"/>
      <c r="U637" s="100"/>
      <c r="V637" s="100"/>
      <c r="W637" s="100"/>
      <c r="X637" s="100"/>
      <c r="Y637" s="100"/>
      <c r="Z637" s="100"/>
      <c r="AA637" s="100"/>
      <c r="AB637" s="100"/>
      <c r="AC637" s="100"/>
      <c r="AD637" s="100"/>
      <c r="AE637" s="100"/>
      <c r="AF637" s="100"/>
      <c r="AG637" s="100"/>
      <c r="AH637" s="100"/>
      <c r="AI637" s="100"/>
      <c r="AJ637" s="100"/>
      <c r="AK637" s="100"/>
    </row>
    <row r="638" spans="10:37" ht="20.100000000000001" customHeight="1" x14ac:dyDescent="0.2">
      <c r="J638" s="100"/>
      <c r="K638" s="100"/>
      <c r="L638" s="100"/>
      <c r="M638" s="100"/>
      <c r="N638" s="100"/>
      <c r="O638" s="100"/>
      <c r="P638" s="100"/>
      <c r="Q638" s="100"/>
      <c r="R638" s="100"/>
      <c r="S638" s="100"/>
      <c r="T638" s="100"/>
      <c r="U638" s="100"/>
      <c r="V638" s="100"/>
      <c r="W638" s="100"/>
      <c r="X638" s="100"/>
      <c r="Y638" s="100"/>
      <c r="Z638" s="100"/>
      <c r="AA638" s="100"/>
      <c r="AB638" s="100"/>
      <c r="AC638" s="100"/>
      <c r="AD638" s="100"/>
      <c r="AE638" s="100"/>
      <c r="AF638" s="100"/>
      <c r="AG638" s="100"/>
      <c r="AH638" s="100"/>
      <c r="AI638" s="100"/>
      <c r="AJ638" s="100"/>
      <c r="AK638" s="100"/>
    </row>
    <row r="639" spans="10:37" ht="20.100000000000001" customHeight="1" x14ac:dyDescent="0.2">
      <c r="J639" s="100"/>
      <c r="K639" s="100"/>
      <c r="L639" s="100"/>
      <c r="M639" s="100"/>
      <c r="N639" s="100"/>
      <c r="O639" s="100"/>
      <c r="P639" s="100"/>
      <c r="Q639" s="100"/>
      <c r="R639" s="100"/>
      <c r="S639" s="100"/>
      <c r="T639" s="100"/>
      <c r="U639" s="100"/>
      <c r="V639" s="100"/>
      <c r="W639" s="100"/>
      <c r="X639" s="100"/>
      <c r="Y639" s="100"/>
      <c r="Z639" s="100"/>
      <c r="AA639" s="100"/>
      <c r="AB639" s="100"/>
      <c r="AC639" s="100"/>
      <c r="AD639" s="100"/>
      <c r="AE639" s="100"/>
      <c r="AF639" s="100"/>
      <c r="AG639" s="100"/>
      <c r="AH639" s="100"/>
      <c r="AI639" s="100"/>
      <c r="AJ639" s="100"/>
      <c r="AK639" s="100"/>
    </row>
    <row r="640" spans="10:37" ht="20.100000000000001" customHeight="1" x14ac:dyDescent="0.2">
      <c r="J640" s="100"/>
      <c r="K640" s="100"/>
      <c r="L640" s="100"/>
      <c r="M640" s="100"/>
      <c r="N640" s="100"/>
      <c r="O640" s="100"/>
      <c r="P640" s="100"/>
      <c r="Q640" s="100"/>
      <c r="R640" s="100"/>
      <c r="S640" s="100"/>
      <c r="T640" s="100"/>
      <c r="U640" s="100"/>
      <c r="V640" s="100"/>
      <c r="W640" s="100"/>
      <c r="X640" s="100"/>
      <c r="Y640" s="100"/>
      <c r="Z640" s="100"/>
      <c r="AA640" s="100"/>
      <c r="AB640" s="100"/>
      <c r="AC640" s="100"/>
      <c r="AD640" s="100"/>
      <c r="AE640" s="100"/>
      <c r="AF640" s="100"/>
      <c r="AG640" s="100"/>
      <c r="AH640" s="100"/>
      <c r="AI640" s="100"/>
      <c r="AJ640" s="100"/>
      <c r="AK640" s="100"/>
    </row>
    <row r="641" spans="10:37" ht="20.100000000000001" customHeight="1" x14ac:dyDescent="0.2">
      <c r="J641" s="100"/>
      <c r="K641" s="100"/>
      <c r="L641" s="100"/>
      <c r="M641" s="100"/>
      <c r="N641" s="100"/>
      <c r="O641" s="100"/>
      <c r="P641" s="100"/>
      <c r="Q641" s="100"/>
      <c r="R641" s="100"/>
      <c r="S641" s="100"/>
      <c r="T641" s="100"/>
      <c r="U641" s="100"/>
      <c r="V641" s="100"/>
      <c r="W641" s="100"/>
      <c r="X641" s="100"/>
      <c r="Y641" s="100"/>
      <c r="Z641" s="100"/>
      <c r="AA641" s="100"/>
      <c r="AB641" s="100"/>
      <c r="AC641" s="100"/>
      <c r="AD641" s="100"/>
      <c r="AE641" s="100"/>
      <c r="AF641" s="100"/>
      <c r="AG641" s="100"/>
      <c r="AH641" s="100"/>
      <c r="AI641" s="100"/>
      <c r="AJ641" s="100"/>
      <c r="AK641" s="100"/>
    </row>
    <row r="642" spans="10:37" ht="20.100000000000001" customHeight="1" x14ac:dyDescent="0.2">
      <c r="J642" s="100"/>
      <c r="K642" s="100"/>
      <c r="L642" s="100"/>
      <c r="M642" s="100"/>
      <c r="N642" s="100"/>
      <c r="O642" s="100"/>
      <c r="P642" s="100"/>
      <c r="Q642" s="100"/>
      <c r="R642" s="100"/>
      <c r="S642" s="100"/>
      <c r="T642" s="100"/>
      <c r="U642" s="100"/>
      <c r="V642" s="100"/>
      <c r="W642" s="100"/>
      <c r="X642" s="100"/>
      <c r="Y642" s="100"/>
      <c r="Z642" s="100"/>
      <c r="AA642" s="100"/>
      <c r="AB642" s="100"/>
      <c r="AC642" s="100"/>
      <c r="AD642" s="100"/>
      <c r="AE642" s="100"/>
      <c r="AF642" s="100"/>
      <c r="AG642" s="100"/>
      <c r="AH642" s="100"/>
      <c r="AI642" s="100"/>
      <c r="AJ642" s="100"/>
      <c r="AK642" s="100"/>
    </row>
    <row r="643" spans="10:37" ht="20.100000000000001" customHeight="1" x14ac:dyDescent="0.2">
      <c r="J643" s="100"/>
      <c r="K643" s="100"/>
      <c r="L643" s="100"/>
      <c r="M643" s="100"/>
      <c r="N643" s="100"/>
      <c r="O643" s="100"/>
      <c r="P643" s="100"/>
      <c r="Q643" s="100"/>
      <c r="R643" s="100"/>
      <c r="S643" s="100"/>
      <c r="T643" s="100"/>
      <c r="U643" s="100"/>
      <c r="V643" s="100"/>
      <c r="W643" s="100"/>
      <c r="X643" s="100"/>
      <c r="Y643" s="100"/>
      <c r="Z643" s="100"/>
      <c r="AA643" s="100"/>
      <c r="AB643" s="100"/>
      <c r="AC643" s="100"/>
      <c r="AD643" s="100"/>
      <c r="AE643" s="100"/>
      <c r="AF643" s="100"/>
      <c r="AG643" s="100"/>
      <c r="AH643" s="100"/>
      <c r="AI643" s="100"/>
      <c r="AJ643" s="100"/>
      <c r="AK643" s="100"/>
    </row>
    <row r="644" spans="10:37" ht="20.100000000000001" customHeight="1" x14ac:dyDescent="0.2">
      <c r="J644" s="100"/>
      <c r="K644" s="100"/>
      <c r="L644" s="100"/>
      <c r="M644" s="100"/>
      <c r="N644" s="100"/>
      <c r="O644" s="100"/>
      <c r="P644" s="100"/>
      <c r="Q644" s="100"/>
      <c r="R644" s="100"/>
      <c r="S644" s="100"/>
      <c r="T644" s="100"/>
      <c r="U644" s="100"/>
      <c r="V644" s="100"/>
      <c r="W644" s="100"/>
      <c r="X644" s="100"/>
      <c r="Y644" s="100"/>
      <c r="Z644" s="100"/>
      <c r="AA644" s="100"/>
      <c r="AB644" s="100"/>
      <c r="AC644" s="100"/>
      <c r="AD644" s="100"/>
      <c r="AE644" s="100"/>
      <c r="AF644" s="100"/>
      <c r="AG644" s="100"/>
      <c r="AH644" s="100"/>
      <c r="AI644" s="100"/>
      <c r="AJ644" s="100"/>
      <c r="AK644" s="100"/>
    </row>
    <row r="645" spans="10:37" ht="20.100000000000001" customHeight="1" x14ac:dyDescent="0.2">
      <c r="J645" s="100"/>
      <c r="K645" s="100"/>
      <c r="L645" s="100"/>
      <c r="M645" s="100"/>
      <c r="N645" s="100"/>
      <c r="O645" s="100"/>
      <c r="P645" s="100"/>
      <c r="Q645" s="100"/>
      <c r="R645" s="100"/>
      <c r="S645" s="100"/>
      <c r="T645" s="100"/>
      <c r="U645" s="100"/>
      <c r="V645" s="100"/>
      <c r="W645" s="100"/>
      <c r="X645" s="100"/>
      <c r="Y645" s="100"/>
      <c r="Z645" s="100"/>
      <c r="AA645" s="100"/>
      <c r="AB645" s="100"/>
      <c r="AC645" s="100"/>
      <c r="AD645" s="100"/>
      <c r="AE645" s="100"/>
      <c r="AF645" s="100"/>
      <c r="AG645" s="100"/>
      <c r="AH645" s="100"/>
      <c r="AI645" s="100"/>
      <c r="AJ645" s="100"/>
      <c r="AK645" s="100"/>
    </row>
    <row r="646" spans="10:37" ht="20.100000000000001" customHeight="1" x14ac:dyDescent="0.2">
      <c r="J646" s="100"/>
      <c r="K646" s="100"/>
      <c r="L646" s="100"/>
      <c r="M646" s="100"/>
      <c r="N646" s="100"/>
      <c r="O646" s="100"/>
      <c r="P646" s="100"/>
      <c r="Q646" s="100"/>
      <c r="R646" s="100"/>
      <c r="S646" s="100"/>
      <c r="T646" s="100"/>
      <c r="U646" s="100"/>
      <c r="V646" s="100"/>
      <c r="W646" s="100"/>
      <c r="X646" s="100"/>
      <c r="Y646" s="100"/>
      <c r="Z646" s="100"/>
      <c r="AA646" s="100"/>
      <c r="AB646" s="100"/>
      <c r="AC646" s="100"/>
      <c r="AD646" s="100"/>
      <c r="AE646" s="100"/>
      <c r="AF646" s="100"/>
      <c r="AG646" s="100"/>
      <c r="AH646" s="100"/>
      <c r="AI646" s="100"/>
      <c r="AJ646" s="100"/>
      <c r="AK646" s="100"/>
    </row>
    <row r="647" spans="10:37" ht="20.100000000000001" customHeight="1" x14ac:dyDescent="0.2">
      <c r="J647" s="100"/>
      <c r="K647" s="100"/>
      <c r="L647" s="100"/>
      <c r="M647" s="100"/>
      <c r="N647" s="100"/>
      <c r="O647" s="100"/>
      <c r="P647" s="100"/>
      <c r="Q647" s="100"/>
      <c r="R647" s="100"/>
      <c r="S647" s="100"/>
      <c r="T647" s="100"/>
      <c r="U647" s="100"/>
      <c r="V647" s="100"/>
      <c r="W647" s="100"/>
      <c r="X647" s="100"/>
      <c r="Y647" s="100"/>
      <c r="Z647" s="100"/>
      <c r="AA647" s="100"/>
      <c r="AB647" s="100"/>
      <c r="AC647" s="100"/>
      <c r="AD647" s="100"/>
      <c r="AE647" s="100"/>
      <c r="AF647" s="100"/>
      <c r="AG647" s="100"/>
      <c r="AH647" s="100"/>
      <c r="AI647" s="100"/>
      <c r="AJ647" s="100"/>
      <c r="AK647" s="100"/>
    </row>
    <row r="648" spans="10:37" ht="20.100000000000001" customHeight="1" x14ac:dyDescent="0.2">
      <c r="J648" s="100"/>
      <c r="K648" s="100"/>
      <c r="L648" s="100"/>
      <c r="M648" s="100"/>
      <c r="N648" s="100"/>
      <c r="O648" s="100"/>
      <c r="P648" s="100"/>
      <c r="Q648" s="100"/>
      <c r="R648" s="100"/>
      <c r="S648" s="100"/>
      <c r="T648" s="100"/>
      <c r="U648" s="100"/>
      <c r="V648" s="100"/>
      <c r="W648" s="100"/>
      <c r="X648" s="100"/>
      <c r="Y648" s="100"/>
      <c r="Z648" s="100"/>
      <c r="AA648" s="100"/>
      <c r="AB648" s="100"/>
      <c r="AC648" s="100"/>
      <c r="AD648" s="100"/>
      <c r="AE648" s="100"/>
      <c r="AF648" s="100"/>
      <c r="AG648" s="100"/>
      <c r="AH648" s="100"/>
      <c r="AI648" s="100"/>
      <c r="AJ648" s="100"/>
      <c r="AK648" s="100"/>
    </row>
    <row r="649" spans="10:37" ht="20.100000000000001" customHeight="1" x14ac:dyDescent="0.2">
      <c r="J649" s="100"/>
      <c r="K649" s="100"/>
      <c r="L649" s="100"/>
      <c r="M649" s="100"/>
      <c r="N649" s="100"/>
      <c r="O649" s="100"/>
      <c r="P649" s="100"/>
      <c r="Q649" s="100"/>
      <c r="R649" s="100"/>
      <c r="S649" s="100"/>
      <c r="T649" s="100"/>
      <c r="U649" s="100"/>
      <c r="V649" s="100"/>
      <c r="W649" s="100"/>
      <c r="X649" s="100"/>
      <c r="Y649" s="100"/>
      <c r="Z649" s="100"/>
      <c r="AA649" s="100"/>
      <c r="AB649" s="100"/>
      <c r="AC649" s="100"/>
      <c r="AD649" s="100"/>
      <c r="AE649" s="100"/>
      <c r="AF649" s="100"/>
      <c r="AG649" s="100"/>
      <c r="AH649" s="100"/>
      <c r="AI649" s="100"/>
      <c r="AJ649" s="100"/>
      <c r="AK649" s="100"/>
    </row>
    <row r="650" spans="10:37" ht="20.100000000000001" customHeight="1" x14ac:dyDescent="0.2">
      <c r="J650" s="100"/>
      <c r="K650" s="100"/>
      <c r="L650" s="100"/>
      <c r="M650" s="100"/>
      <c r="N650" s="100"/>
      <c r="O650" s="100"/>
      <c r="P650" s="100"/>
      <c r="Q650" s="100"/>
      <c r="R650" s="100"/>
      <c r="S650" s="100"/>
      <c r="T650" s="100"/>
      <c r="U650" s="100"/>
      <c r="V650" s="100"/>
      <c r="W650" s="100"/>
      <c r="X650" s="100"/>
      <c r="Y650" s="100"/>
      <c r="Z650" s="100"/>
      <c r="AA650" s="100"/>
      <c r="AB650" s="100"/>
      <c r="AC650" s="100"/>
      <c r="AD650" s="100"/>
      <c r="AE650" s="100"/>
      <c r="AF650" s="100"/>
      <c r="AG650" s="100"/>
      <c r="AH650" s="100"/>
      <c r="AI650" s="100"/>
      <c r="AJ650" s="100"/>
      <c r="AK650" s="100"/>
    </row>
    <row r="651" spans="10:37" ht="20.100000000000001" customHeight="1" x14ac:dyDescent="0.2">
      <c r="J651" s="100"/>
      <c r="K651" s="100"/>
      <c r="L651" s="100"/>
      <c r="M651" s="100"/>
      <c r="N651" s="100"/>
      <c r="O651" s="100"/>
      <c r="P651" s="100"/>
      <c r="Q651" s="100"/>
      <c r="R651" s="100"/>
      <c r="S651" s="100"/>
      <c r="T651" s="100"/>
      <c r="U651" s="100"/>
      <c r="V651" s="100"/>
      <c r="W651" s="100"/>
      <c r="X651" s="100"/>
      <c r="Y651" s="100"/>
      <c r="Z651" s="100"/>
      <c r="AA651" s="100"/>
      <c r="AB651" s="100"/>
      <c r="AC651" s="100"/>
      <c r="AD651" s="100"/>
      <c r="AE651" s="100"/>
      <c r="AF651" s="100"/>
      <c r="AG651" s="100"/>
      <c r="AH651" s="100"/>
      <c r="AI651" s="100"/>
      <c r="AJ651" s="100"/>
      <c r="AK651" s="100"/>
    </row>
    <row r="652" spans="10:37" ht="20.100000000000001" customHeight="1" x14ac:dyDescent="0.2">
      <c r="J652" s="100"/>
      <c r="K652" s="100"/>
      <c r="L652" s="100"/>
      <c r="M652" s="100"/>
      <c r="N652" s="100"/>
      <c r="O652" s="100"/>
      <c r="P652" s="100"/>
      <c r="Q652" s="100"/>
      <c r="R652" s="100"/>
      <c r="S652" s="100"/>
      <c r="T652" s="100"/>
      <c r="U652" s="100"/>
      <c r="V652" s="100"/>
      <c r="W652" s="100"/>
      <c r="X652" s="100"/>
      <c r="Y652" s="100"/>
      <c r="Z652" s="100"/>
      <c r="AA652" s="100"/>
      <c r="AB652" s="100"/>
      <c r="AC652" s="100"/>
      <c r="AD652" s="100"/>
      <c r="AE652" s="100"/>
      <c r="AF652" s="100"/>
      <c r="AG652" s="100"/>
      <c r="AH652" s="100"/>
      <c r="AI652" s="100"/>
      <c r="AJ652" s="100"/>
      <c r="AK652" s="100"/>
    </row>
    <row r="653" spans="10:37" ht="20.100000000000001" customHeight="1" x14ac:dyDescent="0.2">
      <c r="J653" s="100"/>
      <c r="K653" s="100"/>
      <c r="L653" s="100"/>
      <c r="M653" s="100"/>
      <c r="N653" s="100"/>
      <c r="O653" s="100"/>
      <c r="P653" s="100"/>
      <c r="Q653" s="100"/>
      <c r="R653" s="100"/>
      <c r="S653" s="100"/>
      <c r="T653" s="100"/>
      <c r="U653" s="100"/>
      <c r="V653" s="100"/>
      <c r="W653" s="100"/>
      <c r="X653" s="100"/>
      <c r="Y653" s="100"/>
      <c r="Z653" s="100"/>
      <c r="AA653" s="100"/>
      <c r="AB653" s="100"/>
      <c r="AC653" s="100"/>
      <c r="AD653" s="100"/>
      <c r="AE653" s="100"/>
      <c r="AF653" s="100"/>
      <c r="AG653" s="100"/>
      <c r="AH653" s="100"/>
      <c r="AI653" s="100"/>
      <c r="AJ653" s="100"/>
      <c r="AK653" s="100"/>
    </row>
    <row r="654" spans="10:37" ht="20.100000000000001" customHeight="1" x14ac:dyDescent="0.2">
      <c r="J654" s="100"/>
      <c r="K654" s="100"/>
      <c r="L654" s="100"/>
      <c r="M654" s="100"/>
      <c r="N654" s="100"/>
      <c r="O654" s="100"/>
      <c r="P654" s="100"/>
      <c r="Q654" s="100"/>
      <c r="R654" s="100"/>
      <c r="S654" s="100"/>
      <c r="T654" s="100"/>
      <c r="U654" s="100"/>
      <c r="V654" s="100"/>
      <c r="W654" s="100"/>
      <c r="X654" s="100"/>
      <c r="Y654" s="100"/>
      <c r="Z654" s="100"/>
      <c r="AA654" s="100"/>
      <c r="AB654" s="100"/>
      <c r="AC654" s="100"/>
      <c r="AD654" s="100"/>
      <c r="AE654" s="100"/>
      <c r="AF654" s="100"/>
      <c r="AG654" s="100"/>
      <c r="AH654" s="100"/>
      <c r="AI654" s="100"/>
      <c r="AJ654" s="100"/>
      <c r="AK654" s="100"/>
    </row>
    <row r="655" spans="10:37" ht="20.100000000000001" customHeight="1" x14ac:dyDescent="0.2">
      <c r="J655" s="100"/>
      <c r="K655" s="100"/>
      <c r="L655" s="100"/>
      <c r="M655" s="100"/>
      <c r="N655" s="100"/>
      <c r="O655" s="100"/>
      <c r="P655" s="100"/>
      <c r="Q655" s="100"/>
      <c r="R655" s="100"/>
      <c r="S655" s="100"/>
      <c r="T655" s="100"/>
      <c r="U655" s="100"/>
      <c r="V655" s="100"/>
      <c r="W655" s="100"/>
      <c r="X655" s="100"/>
      <c r="Y655" s="100"/>
      <c r="Z655" s="100"/>
      <c r="AA655" s="100"/>
      <c r="AB655" s="100"/>
      <c r="AC655" s="100"/>
      <c r="AD655" s="100"/>
      <c r="AE655" s="100"/>
      <c r="AF655" s="100"/>
      <c r="AG655" s="100"/>
      <c r="AH655" s="100"/>
      <c r="AI655" s="100"/>
      <c r="AJ655" s="100"/>
      <c r="AK655" s="100"/>
    </row>
    <row r="656" spans="10:37" ht="20.100000000000001" customHeight="1" x14ac:dyDescent="0.2">
      <c r="J656" s="100"/>
      <c r="K656" s="100"/>
      <c r="L656" s="100"/>
      <c r="M656" s="100"/>
      <c r="N656" s="100"/>
      <c r="O656" s="100"/>
      <c r="P656" s="100"/>
      <c r="Q656" s="100"/>
      <c r="R656" s="100"/>
      <c r="S656" s="100"/>
      <c r="T656" s="100"/>
      <c r="U656" s="100"/>
      <c r="V656" s="100"/>
      <c r="W656" s="100"/>
      <c r="X656" s="100"/>
      <c r="Y656" s="100"/>
      <c r="Z656" s="100"/>
      <c r="AA656" s="100"/>
      <c r="AB656" s="100"/>
      <c r="AC656" s="100"/>
      <c r="AD656" s="100"/>
      <c r="AE656" s="100"/>
      <c r="AF656" s="100"/>
      <c r="AG656" s="100"/>
      <c r="AH656" s="100"/>
      <c r="AI656" s="100"/>
      <c r="AJ656" s="100"/>
      <c r="AK656" s="100"/>
    </row>
    <row r="657" spans="10:37" ht="20.100000000000001" customHeight="1" x14ac:dyDescent="0.2">
      <c r="J657" s="100"/>
      <c r="K657" s="100"/>
      <c r="L657" s="100"/>
      <c r="M657" s="100"/>
      <c r="N657" s="100"/>
      <c r="O657" s="100"/>
      <c r="P657" s="100"/>
      <c r="Q657" s="100"/>
      <c r="R657" s="100"/>
      <c r="S657" s="100"/>
      <c r="T657" s="100"/>
      <c r="U657" s="100"/>
      <c r="V657" s="100"/>
      <c r="W657" s="100"/>
      <c r="X657" s="100"/>
      <c r="Y657" s="100"/>
      <c r="Z657" s="100"/>
      <c r="AA657" s="100"/>
      <c r="AB657" s="100"/>
      <c r="AC657" s="100"/>
      <c r="AD657" s="100"/>
      <c r="AE657" s="100"/>
      <c r="AF657" s="100"/>
      <c r="AG657" s="100"/>
      <c r="AH657" s="100"/>
      <c r="AI657" s="100"/>
      <c r="AJ657" s="100"/>
      <c r="AK657" s="100"/>
    </row>
    <row r="658" spans="10:37" ht="20.100000000000001" customHeight="1" x14ac:dyDescent="0.2">
      <c r="J658" s="100"/>
      <c r="K658" s="100"/>
      <c r="L658" s="100"/>
      <c r="M658" s="100"/>
      <c r="N658" s="100"/>
      <c r="O658" s="100"/>
      <c r="P658" s="100"/>
      <c r="Q658" s="100"/>
      <c r="R658" s="100"/>
      <c r="S658" s="100"/>
      <c r="T658" s="100"/>
      <c r="U658" s="100"/>
      <c r="V658" s="100"/>
      <c r="W658" s="100"/>
      <c r="X658" s="100"/>
      <c r="Y658" s="100"/>
      <c r="Z658" s="100"/>
      <c r="AA658" s="100"/>
      <c r="AB658" s="100"/>
      <c r="AC658" s="100"/>
      <c r="AD658" s="100"/>
      <c r="AE658" s="100"/>
      <c r="AF658" s="100"/>
      <c r="AG658" s="100"/>
      <c r="AH658" s="100"/>
      <c r="AI658" s="100"/>
      <c r="AJ658" s="100"/>
      <c r="AK658" s="100"/>
    </row>
    <row r="659" spans="10:37" ht="20.100000000000001" customHeight="1" x14ac:dyDescent="0.2">
      <c r="J659" s="100"/>
      <c r="K659" s="100"/>
      <c r="L659" s="100"/>
      <c r="M659" s="100"/>
      <c r="N659" s="100"/>
      <c r="O659" s="100"/>
      <c r="P659" s="100"/>
      <c r="Q659" s="100"/>
      <c r="R659" s="100"/>
      <c r="S659" s="100"/>
      <c r="T659" s="100"/>
      <c r="U659" s="100"/>
      <c r="V659" s="100"/>
      <c r="W659" s="100"/>
      <c r="X659" s="100"/>
      <c r="Y659" s="100"/>
      <c r="Z659" s="100"/>
      <c r="AA659" s="100"/>
      <c r="AB659" s="100"/>
      <c r="AC659" s="100"/>
      <c r="AD659" s="100"/>
      <c r="AE659" s="100"/>
      <c r="AF659" s="100"/>
      <c r="AG659" s="100"/>
      <c r="AH659" s="100"/>
      <c r="AI659" s="100"/>
      <c r="AJ659" s="100"/>
      <c r="AK659" s="100"/>
    </row>
    <row r="660" spans="10:37" ht="20.100000000000001" customHeight="1" x14ac:dyDescent="0.2">
      <c r="J660" s="100"/>
      <c r="K660" s="100"/>
      <c r="L660" s="100"/>
      <c r="M660" s="100"/>
      <c r="N660" s="100"/>
      <c r="O660" s="100"/>
      <c r="P660" s="100"/>
      <c r="Q660" s="100"/>
      <c r="R660" s="100"/>
      <c r="S660" s="100"/>
      <c r="T660" s="100"/>
      <c r="U660" s="100"/>
      <c r="V660" s="100"/>
      <c r="W660" s="100"/>
      <c r="X660" s="100"/>
      <c r="Y660" s="100"/>
      <c r="Z660" s="100"/>
      <c r="AA660" s="100"/>
      <c r="AB660" s="100"/>
      <c r="AC660" s="100"/>
      <c r="AD660" s="100"/>
      <c r="AE660" s="100"/>
      <c r="AF660" s="100"/>
      <c r="AG660" s="100"/>
      <c r="AH660" s="100"/>
      <c r="AI660" s="100"/>
      <c r="AJ660" s="100"/>
      <c r="AK660" s="100"/>
    </row>
    <row r="661" spans="10:37" ht="20.100000000000001" customHeight="1" x14ac:dyDescent="0.2">
      <c r="J661" s="100"/>
      <c r="K661" s="100"/>
      <c r="L661" s="100"/>
      <c r="M661" s="100"/>
      <c r="N661" s="100"/>
      <c r="O661" s="100"/>
      <c r="P661" s="100"/>
      <c r="Q661" s="100"/>
      <c r="R661" s="100"/>
      <c r="S661" s="100"/>
      <c r="T661" s="100"/>
      <c r="U661" s="100"/>
      <c r="V661" s="100"/>
      <c r="W661" s="100"/>
      <c r="X661" s="100"/>
      <c r="Y661" s="100"/>
      <c r="Z661" s="100"/>
      <c r="AA661" s="100"/>
      <c r="AB661" s="100"/>
      <c r="AC661" s="100"/>
      <c r="AD661" s="100"/>
      <c r="AE661" s="100"/>
      <c r="AF661" s="100"/>
      <c r="AG661" s="100"/>
      <c r="AH661" s="100"/>
      <c r="AI661" s="100"/>
      <c r="AJ661" s="100"/>
      <c r="AK661" s="100"/>
    </row>
    <row r="662" spans="10:37" ht="20.100000000000001" customHeight="1" x14ac:dyDescent="0.2">
      <c r="J662" s="100"/>
      <c r="K662" s="100"/>
      <c r="L662" s="100"/>
      <c r="M662" s="100"/>
      <c r="N662" s="100"/>
      <c r="O662" s="100"/>
      <c r="P662" s="100"/>
      <c r="Q662" s="100"/>
      <c r="R662" s="100"/>
      <c r="S662" s="100"/>
      <c r="T662" s="100"/>
      <c r="U662" s="100"/>
      <c r="V662" s="100"/>
      <c r="W662" s="100"/>
      <c r="X662" s="100"/>
      <c r="Y662" s="100"/>
      <c r="Z662" s="100"/>
      <c r="AA662" s="100"/>
      <c r="AB662" s="100"/>
      <c r="AC662" s="100"/>
      <c r="AD662" s="100"/>
      <c r="AE662" s="100"/>
      <c r="AF662" s="100"/>
      <c r="AG662" s="100"/>
      <c r="AH662" s="100"/>
      <c r="AI662" s="100"/>
      <c r="AJ662" s="100"/>
      <c r="AK662" s="100"/>
    </row>
    <row r="663" spans="10:37" ht="20.100000000000001" customHeight="1" x14ac:dyDescent="0.2">
      <c r="J663" s="100"/>
      <c r="K663" s="100"/>
      <c r="L663" s="100"/>
      <c r="M663" s="100"/>
      <c r="N663" s="100"/>
      <c r="O663" s="100"/>
      <c r="P663" s="100"/>
      <c r="Q663" s="100"/>
      <c r="R663" s="100"/>
      <c r="S663" s="100"/>
      <c r="T663" s="100"/>
      <c r="U663" s="100"/>
      <c r="V663" s="100"/>
      <c r="W663" s="100"/>
      <c r="X663" s="100"/>
      <c r="Y663" s="100"/>
      <c r="Z663" s="100"/>
      <c r="AA663" s="100"/>
      <c r="AB663" s="100"/>
      <c r="AC663" s="100"/>
      <c r="AD663" s="100"/>
      <c r="AE663" s="100"/>
      <c r="AF663" s="100"/>
      <c r="AG663" s="100"/>
      <c r="AH663" s="100"/>
      <c r="AI663" s="100"/>
      <c r="AJ663" s="100"/>
      <c r="AK663" s="100"/>
    </row>
    <row r="664" spans="10:37" ht="20.100000000000001" customHeight="1" x14ac:dyDescent="0.2">
      <c r="J664" s="100"/>
      <c r="K664" s="100"/>
      <c r="L664" s="100"/>
      <c r="M664" s="100"/>
      <c r="N664" s="100"/>
      <c r="O664" s="100"/>
      <c r="P664" s="100"/>
      <c r="Q664" s="100"/>
      <c r="R664" s="100"/>
      <c r="S664" s="100"/>
      <c r="T664" s="100"/>
      <c r="U664" s="100"/>
      <c r="V664" s="100"/>
      <c r="W664" s="100"/>
      <c r="X664" s="100"/>
      <c r="Y664" s="100"/>
      <c r="Z664" s="100"/>
      <c r="AA664" s="100"/>
      <c r="AB664" s="100"/>
      <c r="AC664" s="100"/>
      <c r="AD664" s="100"/>
      <c r="AE664" s="100"/>
      <c r="AF664" s="100"/>
      <c r="AG664" s="100"/>
      <c r="AH664" s="100"/>
      <c r="AI664" s="100"/>
      <c r="AJ664" s="100"/>
      <c r="AK664" s="100"/>
    </row>
    <row r="665" spans="10:37" ht="20.100000000000001" customHeight="1" x14ac:dyDescent="0.2">
      <c r="J665" s="100"/>
      <c r="K665" s="100"/>
      <c r="L665" s="100"/>
      <c r="M665" s="100"/>
      <c r="N665" s="100"/>
      <c r="O665" s="100"/>
      <c r="P665" s="100"/>
      <c r="Q665" s="100"/>
      <c r="R665" s="100"/>
      <c r="S665" s="100"/>
      <c r="T665" s="100"/>
      <c r="U665" s="100"/>
      <c r="V665" s="100"/>
      <c r="W665" s="100"/>
      <c r="X665" s="100"/>
      <c r="Y665" s="100"/>
      <c r="Z665" s="100"/>
      <c r="AA665" s="100"/>
      <c r="AB665" s="100"/>
      <c r="AC665" s="100"/>
      <c r="AD665" s="100"/>
      <c r="AE665" s="100"/>
      <c r="AF665" s="100"/>
      <c r="AG665" s="100"/>
      <c r="AH665" s="100"/>
      <c r="AI665" s="100"/>
      <c r="AJ665" s="100"/>
      <c r="AK665" s="100"/>
    </row>
    <row r="666" spans="10:37" ht="20.100000000000001" customHeight="1" x14ac:dyDescent="0.2">
      <c r="J666" s="100"/>
      <c r="K666" s="100"/>
      <c r="L666" s="100"/>
      <c r="M666" s="100"/>
      <c r="N666" s="100"/>
      <c r="O666" s="100"/>
      <c r="P666" s="100"/>
      <c r="Q666" s="100"/>
      <c r="R666" s="100"/>
      <c r="S666" s="100"/>
      <c r="T666" s="100"/>
      <c r="U666" s="100"/>
      <c r="V666" s="100"/>
      <c r="W666" s="100"/>
      <c r="X666" s="100"/>
      <c r="Y666" s="100"/>
      <c r="Z666" s="100"/>
      <c r="AA666" s="100"/>
      <c r="AB666" s="100"/>
      <c r="AC666" s="100"/>
      <c r="AD666" s="100"/>
      <c r="AE666" s="100"/>
      <c r="AF666" s="100"/>
      <c r="AG666" s="100"/>
      <c r="AH666" s="100"/>
      <c r="AI666" s="100"/>
      <c r="AJ666" s="100"/>
      <c r="AK666" s="100"/>
    </row>
    <row r="667" spans="10:37" ht="20.100000000000001" customHeight="1" x14ac:dyDescent="0.2">
      <c r="J667" s="100"/>
      <c r="K667" s="100"/>
      <c r="L667" s="100"/>
      <c r="M667" s="100"/>
      <c r="N667" s="100"/>
      <c r="O667" s="100"/>
      <c r="P667" s="100"/>
      <c r="Q667" s="100"/>
      <c r="R667" s="100"/>
      <c r="S667" s="100"/>
      <c r="T667" s="100"/>
      <c r="U667" s="100"/>
      <c r="V667" s="100"/>
      <c r="W667" s="100"/>
      <c r="X667" s="100"/>
      <c r="Y667" s="100"/>
      <c r="Z667" s="100"/>
      <c r="AA667" s="100"/>
      <c r="AB667" s="100"/>
      <c r="AC667" s="100"/>
      <c r="AD667" s="100"/>
      <c r="AE667" s="100"/>
      <c r="AF667" s="100"/>
      <c r="AG667" s="100"/>
      <c r="AH667" s="100"/>
      <c r="AI667" s="100"/>
      <c r="AJ667" s="100"/>
      <c r="AK667" s="100"/>
    </row>
    <row r="668" spans="10:37" ht="20.100000000000001" customHeight="1" x14ac:dyDescent="0.2">
      <c r="J668" s="100"/>
      <c r="K668" s="100"/>
      <c r="L668" s="100"/>
      <c r="M668" s="100"/>
      <c r="N668" s="100"/>
      <c r="O668" s="100"/>
      <c r="P668" s="100"/>
      <c r="Q668" s="100"/>
      <c r="R668" s="100"/>
      <c r="S668" s="100"/>
      <c r="T668" s="100"/>
      <c r="U668" s="100"/>
      <c r="V668" s="100"/>
      <c r="W668" s="100"/>
      <c r="X668" s="100"/>
      <c r="Y668" s="100"/>
      <c r="Z668" s="100"/>
      <c r="AA668" s="100"/>
      <c r="AB668" s="100"/>
      <c r="AC668" s="100"/>
      <c r="AD668" s="100"/>
      <c r="AE668" s="100"/>
      <c r="AF668" s="100"/>
      <c r="AG668" s="100"/>
      <c r="AH668" s="100"/>
      <c r="AI668" s="100"/>
      <c r="AJ668" s="100"/>
      <c r="AK668" s="100"/>
    </row>
    <row r="669" spans="10:37" ht="20.100000000000001" customHeight="1" x14ac:dyDescent="0.2">
      <c r="J669" s="100"/>
      <c r="K669" s="100"/>
      <c r="L669" s="100"/>
      <c r="M669" s="100"/>
      <c r="N669" s="100"/>
      <c r="O669" s="100"/>
      <c r="P669" s="100"/>
      <c r="Q669" s="100"/>
      <c r="R669" s="100"/>
      <c r="S669" s="100"/>
      <c r="T669" s="100"/>
      <c r="U669" s="100"/>
      <c r="V669" s="100"/>
      <c r="W669" s="100"/>
      <c r="X669" s="100"/>
      <c r="Y669" s="100"/>
      <c r="Z669" s="100"/>
      <c r="AA669" s="100"/>
      <c r="AB669" s="100"/>
      <c r="AC669" s="100"/>
      <c r="AD669" s="100"/>
      <c r="AE669" s="100"/>
      <c r="AF669" s="100"/>
      <c r="AG669" s="100"/>
      <c r="AH669" s="100"/>
      <c r="AI669" s="100"/>
      <c r="AJ669" s="100"/>
      <c r="AK669" s="100"/>
    </row>
    <row r="670" spans="10:37" ht="20.100000000000001" customHeight="1" x14ac:dyDescent="0.2">
      <c r="J670" s="100"/>
      <c r="K670" s="100"/>
      <c r="L670" s="100"/>
      <c r="M670" s="100"/>
      <c r="N670" s="100"/>
      <c r="O670" s="100"/>
      <c r="P670" s="100"/>
      <c r="Q670" s="100"/>
      <c r="R670" s="100"/>
      <c r="S670" s="100"/>
      <c r="T670" s="100"/>
      <c r="U670" s="100"/>
      <c r="V670" s="100"/>
      <c r="W670" s="100"/>
      <c r="X670" s="100"/>
      <c r="Y670" s="100"/>
      <c r="Z670" s="100"/>
      <c r="AA670" s="100"/>
      <c r="AB670" s="100"/>
      <c r="AC670" s="100"/>
      <c r="AD670" s="100"/>
      <c r="AE670" s="100"/>
      <c r="AF670" s="100"/>
      <c r="AG670" s="100"/>
      <c r="AH670" s="100"/>
      <c r="AI670" s="100"/>
      <c r="AJ670" s="100"/>
      <c r="AK670" s="100"/>
    </row>
    <row r="671" spans="10:37" ht="20.100000000000001" customHeight="1" x14ac:dyDescent="0.2">
      <c r="J671" s="100"/>
      <c r="K671" s="100"/>
      <c r="L671" s="100"/>
      <c r="M671" s="100"/>
      <c r="N671" s="100"/>
      <c r="O671" s="100"/>
      <c r="P671" s="100"/>
      <c r="Q671" s="100"/>
      <c r="R671" s="100"/>
      <c r="S671" s="100"/>
      <c r="T671" s="100"/>
      <c r="U671" s="100"/>
      <c r="V671" s="100"/>
      <c r="W671" s="100"/>
      <c r="X671" s="100"/>
      <c r="Y671" s="100"/>
      <c r="Z671" s="100"/>
      <c r="AA671" s="100"/>
      <c r="AB671" s="100"/>
      <c r="AC671" s="100"/>
      <c r="AD671" s="100"/>
      <c r="AE671" s="100"/>
      <c r="AF671" s="100"/>
      <c r="AG671" s="100"/>
      <c r="AH671" s="100"/>
      <c r="AI671" s="100"/>
      <c r="AJ671" s="100"/>
      <c r="AK671" s="100"/>
    </row>
    <row r="672" spans="10:37" ht="20.100000000000001" customHeight="1" x14ac:dyDescent="0.2">
      <c r="J672" s="100"/>
      <c r="K672" s="100"/>
      <c r="L672" s="100"/>
      <c r="M672" s="100"/>
      <c r="N672" s="100"/>
      <c r="O672" s="100"/>
      <c r="P672" s="100"/>
      <c r="Q672" s="100"/>
      <c r="R672" s="100"/>
      <c r="S672" s="100"/>
      <c r="T672" s="100"/>
      <c r="U672" s="100"/>
      <c r="V672" s="100"/>
      <c r="W672" s="100"/>
      <c r="X672" s="100"/>
      <c r="Y672" s="100"/>
      <c r="Z672" s="100"/>
      <c r="AA672" s="100"/>
      <c r="AB672" s="100"/>
      <c r="AC672" s="100"/>
      <c r="AD672" s="100"/>
      <c r="AE672" s="100"/>
      <c r="AF672" s="100"/>
      <c r="AG672" s="100"/>
      <c r="AH672" s="100"/>
      <c r="AI672" s="100"/>
      <c r="AJ672" s="100"/>
      <c r="AK672" s="100"/>
    </row>
    <row r="673" spans="10:37" ht="20.100000000000001" customHeight="1" x14ac:dyDescent="0.2">
      <c r="J673" s="100"/>
      <c r="K673" s="100"/>
      <c r="L673" s="100"/>
      <c r="M673" s="100"/>
      <c r="N673" s="100"/>
      <c r="O673" s="100"/>
      <c r="P673" s="100"/>
      <c r="Q673" s="100"/>
      <c r="R673" s="100"/>
      <c r="S673" s="100"/>
      <c r="T673" s="100"/>
      <c r="U673" s="100"/>
      <c r="V673" s="100"/>
      <c r="W673" s="100"/>
      <c r="X673" s="100"/>
      <c r="Y673" s="100"/>
      <c r="Z673" s="100"/>
      <c r="AA673" s="100"/>
      <c r="AB673" s="100"/>
      <c r="AC673" s="100"/>
      <c r="AD673" s="100"/>
      <c r="AE673" s="100"/>
      <c r="AF673" s="100"/>
      <c r="AG673" s="100"/>
      <c r="AH673" s="100"/>
      <c r="AI673" s="100"/>
      <c r="AJ673" s="100"/>
      <c r="AK673" s="100"/>
    </row>
    <row r="674" spans="10:37" ht="20.100000000000001" customHeight="1" x14ac:dyDescent="0.2">
      <c r="J674" s="100"/>
      <c r="K674" s="100"/>
      <c r="L674" s="100"/>
      <c r="M674" s="100"/>
      <c r="N674" s="100"/>
      <c r="O674" s="100"/>
      <c r="P674" s="100"/>
      <c r="Q674" s="100"/>
      <c r="R674" s="100"/>
      <c r="S674" s="100"/>
      <c r="T674" s="100"/>
      <c r="U674" s="100"/>
      <c r="V674" s="100"/>
      <c r="W674" s="100"/>
      <c r="X674" s="100"/>
      <c r="Y674" s="100"/>
      <c r="Z674" s="100"/>
      <c r="AA674" s="100"/>
      <c r="AB674" s="100"/>
      <c r="AC674" s="100"/>
      <c r="AD674" s="100"/>
      <c r="AE674" s="100"/>
      <c r="AF674" s="100"/>
      <c r="AG674" s="100"/>
      <c r="AH674" s="100"/>
      <c r="AI674" s="100"/>
      <c r="AJ674" s="100"/>
      <c r="AK674" s="100"/>
    </row>
    <row r="675" spans="10:37" ht="20.100000000000001" customHeight="1" x14ac:dyDescent="0.2">
      <c r="J675" s="100"/>
      <c r="K675" s="100"/>
      <c r="L675" s="100"/>
      <c r="M675" s="100"/>
      <c r="N675" s="100"/>
      <c r="O675" s="100"/>
      <c r="P675" s="100"/>
      <c r="Q675" s="100"/>
      <c r="R675" s="100"/>
      <c r="S675" s="100"/>
      <c r="T675" s="100"/>
      <c r="U675" s="100"/>
      <c r="V675" s="100"/>
      <c r="W675" s="100"/>
      <c r="X675" s="100"/>
      <c r="Y675" s="100"/>
      <c r="Z675" s="100"/>
      <c r="AA675" s="100"/>
      <c r="AB675" s="100"/>
      <c r="AC675" s="100"/>
      <c r="AD675" s="100"/>
      <c r="AE675" s="100"/>
      <c r="AF675" s="100"/>
      <c r="AG675" s="100"/>
      <c r="AH675" s="100"/>
      <c r="AI675" s="100"/>
      <c r="AJ675" s="100"/>
      <c r="AK675" s="100"/>
    </row>
    <row r="676" spans="10:37" ht="20.100000000000001" customHeight="1" x14ac:dyDescent="0.2">
      <c r="J676" s="100"/>
      <c r="K676" s="100"/>
      <c r="L676" s="100"/>
      <c r="M676" s="100"/>
      <c r="N676" s="100"/>
      <c r="O676" s="100"/>
      <c r="P676" s="100"/>
      <c r="Q676" s="100"/>
      <c r="R676" s="100"/>
      <c r="S676" s="100"/>
      <c r="T676" s="100"/>
      <c r="U676" s="100"/>
      <c r="V676" s="100"/>
      <c r="W676" s="100"/>
      <c r="X676" s="100"/>
      <c r="Y676" s="100"/>
      <c r="Z676" s="100"/>
      <c r="AA676" s="100"/>
      <c r="AB676" s="100"/>
      <c r="AC676" s="100"/>
      <c r="AD676" s="100"/>
      <c r="AE676" s="100"/>
      <c r="AF676" s="100"/>
      <c r="AG676" s="100"/>
      <c r="AH676" s="100"/>
      <c r="AI676" s="100"/>
      <c r="AJ676" s="100"/>
      <c r="AK676" s="100"/>
    </row>
    <row r="677" spans="10:37" ht="20.100000000000001" customHeight="1" x14ac:dyDescent="0.2">
      <c r="J677" s="100"/>
      <c r="K677" s="100"/>
      <c r="L677" s="100"/>
      <c r="M677" s="100"/>
      <c r="N677" s="100"/>
      <c r="O677" s="100"/>
      <c r="P677" s="100"/>
      <c r="Q677" s="100"/>
      <c r="R677" s="100"/>
      <c r="S677" s="100"/>
      <c r="T677" s="100"/>
      <c r="U677" s="100"/>
      <c r="V677" s="100"/>
      <c r="W677" s="100"/>
      <c r="X677" s="100"/>
      <c r="Y677" s="100"/>
      <c r="Z677" s="100"/>
      <c r="AA677" s="100"/>
      <c r="AB677" s="100"/>
      <c r="AC677" s="100"/>
      <c r="AD677" s="100"/>
      <c r="AE677" s="100"/>
      <c r="AF677" s="100"/>
      <c r="AG677" s="100"/>
      <c r="AH677" s="100"/>
      <c r="AI677" s="100"/>
      <c r="AJ677" s="100"/>
      <c r="AK677" s="100"/>
    </row>
    <row r="678" spans="10:37" ht="20.100000000000001" customHeight="1" x14ac:dyDescent="0.2">
      <c r="J678" s="100"/>
      <c r="K678" s="100"/>
      <c r="L678" s="100"/>
      <c r="M678" s="100"/>
      <c r="N678" s="100"/>
      <c r="O678" s="100"/>
      <c r="P678" s="100"/>
      <c r="Q678" s="100"/>
      <c r="R678" s="100"/>
      <c r="S678" s="100"/>
      <c r="T678" s="100"/>
      <c r="U678" s="100"/>
      <c r="V678" s="100"/>
      <c r="W678" s="100"/>
      <c r="X678" s="100"/>
      <c r="Y678" s="100"/>
      <c r="Z678" s="100"/>
      <c r="AA678" s="100"/>
      <c r="AB678" s="100"/>
      <c r="AC678" s="100"/>
      <c r="AD678" s="100"/>
      <c r="AE678" s="100"/>
      <c r="AF678" s="100"/>
      <c r="AG678" s="100"/>
      <c r="AH678" s="100"/>
      <c r="AI678" s="100"/>
      <c r="AJ678" s="100"/>
      <c r="AK678" s="100"/>
    </row>
    <row r="679" spans="10:37" ht="20.100000000000001" customHeight="1" x14ac:dyDescent="0.2">
      <c r="J679" s="100"/>
      <c r="K679" s="100"/>
      <c r="L679" s="100"/>
      <c r="M679" s="100"/>
      <c r="N679" s="100"/>
      <c r="O679" s="100"/>
      <c r="P679" s="100"/>
      <c r="Q679" s="100"/>
      <c r="R679" s="100"/>
      <c r="S679" s="100"/>
      <c r="T679" s="100"/>
      <c r="U679" s="100"/>
      <c r="V679" s="100"/>
      <c r="W679" s="100"/>
      <c r="X679" s="100"/>
      <c r="Y679" s="100"/>
      <c r="Z679" s="100"/>
      <c r="AA679" s="100"/>
      <c r="AB679" s="100"/>
      <c r="AC679" s="100"/>
      <c r="AD679" s="100"/>
      <c r="AE679" s="100"/>
      <c r="AF679" s="100"/>
      <c r="AG679" s="100"/>
      <c r="AH679" s="100"/>
      <c r="AI679" s="100"/>
      <c r="AJ679" s="100"/>
      <c r="AK679" s="100"/>
    </row>
    <row r="680" spans="10:37" ht="20.100000000000001" customHeight="1" x14ac:dyDescent="0.2">
      <c r="J680" s="100"/>
      <c r="K680" s="100"/>
      <c r="L680" s="100"/>
      <c r="M680" s="100"/>
      <c r="N680" s="100"/>
      <c r="O680" s="100"/>
      <c r="P680" s="100"/>
      <c r="Q680" s="100"/>
      <c r="R680" s="100"/>
      <c r="S680" s="100"/>
      <c r="T680" s="100"/>
      <c r="U680" s="100"/>
      <c r="V680" s="100"/>
      <c r="W680" s="100"/>
      <c r="X680" s="100"/>
      <c r="Y680" s="100"/>
      <c r="Z680" s="100"/>
      <c r="AA680" s="100"/>
      <c r="AB680" s="100"/>
      <c r="AC680" s="100"/>
      <c r="AD680" s="100"/>
      <c r="AE680" s="100"/>
      <c r="AF680" s="100"/>
      <c r="AG680" s="100"/>
      <c r="AH680" s="100"/>
      <c r="AI680" s="100"/>
      <c r="AJ680" s="100"/>
      <c r="AK680" s="100"/>
    </row>
    <row r="681" spans="10:37" ht="20.100000000000001" customHeight="1" x14ac:dyDescent="0.2">
      <c r="J681" s="100"/>
      <c r="K681" s="100"/>
      <c r="L681" s="100"/>
      <c r="M681" s="100"/>
      <c r="N681" s="100"/>
      <c r="O681" s="100"/>
      <c r="P681" s="100"/>
      <c r="Q681" s="100"/>
      <c r="R681" s="100"/>
      <c r="S681" s="100"/>
      <c r="T681" s="100"/>
      <c r="U681" s="100"/>
      <c r="V681" s="100"/>
      <c r="W681" s="100"/>
      <c r="X681" s="100"/>
      <c r="Y681" s="100"/>
      <c r="Z681" s="100"/>
      <c r="AA681" s="100"/>
      <c r="AB681" s="100"/>
      <c r="AC681" s="100"/>
      <c r="AD681" s="100"/>
      <c r="AE681" s="100"/>
      <c r="AF681" s="100"/>
      <c r="AG681" s="100"/>
      <c r="AH681" s="100"/>
      <c r="AI681" s="100"/>
      <c r="AJ681" s="100"/>
      <c r="AK681" s="100"/>
    </row>
    <row r="682" spans="10:37" ht="20.100000000000001" customHeight="1" x14ac:dyDescent="0.2">
      <c r="J682" s="100"/>
      <c r="K682" s="100"/>
      <c r="L682" s="100"/>
      <c r="M682" s="100"/>
      <c r="N682" s="100"/>
      <c r="O682" s="100"/>
      <c r="P682" s="100"/>
      <c r="Q682" s="100"/>
      <c r="R682" s="100"/>
      <c r="S682" s="100"/>
      <c r="T682" s="100"/>
      <c r="U682" s="100"/>
      <c r="V682" s="100"/>
      <c r="W682" s="100"/>
      <c r="X682" s="100"/>
      <c r="Y682" s="100"/>
      <c r="Z682" s="100"/>
      <c r="AA682" s="100"/>
      <c r="AB682" s="100"/>
      <c r="AC682" s="100"/>
      <c r="AD682" s="100"/>
      <c r="AE682" s="100"/>
      <c r="AF682" s="100"/>
      <c r="AG682" s="100"/>
      <c r="AH682" s="100"/>
      <c r="AI682" s="100"/>
      <c r="AJ682" s="100"/>
      <c r="AK682" s="100"/>
    </row>
    <row r="683" spans="10:37" ht="20.100000000000001" customHeight="1" x14ac:dyDescent="0.2">
      <c r="J683" s="100"/>
      <c r="K683" s="100"/>
      <c r="L683" s="100"/>
      <c r="M683" s="100"/>
      <c r="N683" s="100"/>
      <c r="O683" s="100"/>
      <c r="P683" s="100"/>
      <c r="Q683" s="100"/>
      <c r="R683" s="100"/>
      <c r="S683" s="100"/>
      <c r="T683" s="100"/>
      <c r="U683" s="100"/>
      <c r="V683" s="100"/>
      <c r="W683" s="100"/>
      <c r="X683" s="100"/>
      <c r="Y683" s="100"/>
      <c r="Z683" s="100"/>
      <c r="AA683" s="100"/>
      <c r="AB683" s="100"/>
      <c r="AC683" s="100"/>
      <c r="AD683" s="100"/>
      <c r="AE683" s="100"/>
      <c r="AF683" s="100"/>
      <c r="AG683" s="100"/>
      <c r="AH683" s="100"/>
      <c r="AI683" s="100"/>
      <c r="AJ683" s="100"/>
      <c r="AK683" s="100"/>
    </row>
    <row r="684" spans="10:37" ht="20.100000000000001" customHeight="1" x14ac:dyDescent="0.2">
      <c r="J684" s="100"/>
      <c r="K684" s="100"/>
      <c r="L684" s="100"/>
      <c r="M684" s="100"/>
      <c r="N684" s="100"/>
      <c r="O684" s="100"/>
      <c r="P684" s="100"/>
      <c r="Q684" s="100"/>
      <c r="R684" s="100"/>
      <c r="S684" s="100"/>
      <c r="T684" s="100"/>
      <c r="U684" s="100"/>
      <c r="V684" s="100"/>
      <c r="W684" s="100"/>
      <c r="X684" s="100"/>
      <c r="Y684" s="100"/>
      <c r="Z684" s="100"/>
      <c r="AA684" s="100"/>
      <c r="AB684" s="100"/>
      <c r="AC684" s="100"/>
      <c r="AD684" s="100"/>
      <c r="AE684" s="100"/>
      <c r="AF684" s="100"/>
      <c r="AG684" s="100"/>
      <c r="AH684" s="100"/>
      <c r="AI684" s="100"/>
      <c r="AJ684" s="100"/>
      <c r="AK684" s="100"/>
    </row>
    <row r="685" spans="10:37" ht="20.100000000000001" customHeight="1" x14ac:dyDescent="0.2">
      <c r="J685" s="100"/>
      <c r="K685" s="100"/>
      <c r="L685" s="100"/>
      <c r="M685" s="100"/>
      <c r="N685" s="100"/>
      <c r="O685" s="100"/>
      <c r="P685" s="100"/>
      <c r="Q685" s="100"/>
      <c r="R685" s="100"/>
      <c r="S685" s="100"/>
      <c r="T685" s="100"/>
      <c r="U685" s="100"/>
      <c r="V685" s="100"/>
      <c r="W685" s="100"/>
      <c r="X685" s="100"/>
      <c r="Y685" s="100"/>
      <c r="Z685" s="100"/>
      <c r="AA685" s="100"/>
      <c r="AB685" s="100"/>
      <c r="AC685" s="100"/>
      <c r="AD685" s="100"/>
      <c r="AE685" s="100"/>
      <c r="AF685" s="100"/>
      <c r="AG685" s="100"/>
      <c r="AH685" s="100"/>
      <c r="AI685" s="100"/>
      <c r="AJ685" s="100"/>
      <c r="AK685" s="100"/>
    </row>
    <row r="686" spans="10:37" ht="20.100000000000001" customHeight="1" x14ac:dyDescent="0.2">
      <c r="J686" s="100"/>
      <c r="K686" s="100"/>
      <c r="L686" s="100"/>
      <c r="M686" s="100"/>
      <c r="N686" s="100"/>
      <c r="O686" s="100"/>
      <c r="P686" s="100"/>
      <c r="Q686" s="100"/>
      <c r="R686" s="100"/>
      <c r="S686" s="100"/>
      <c r="T686" s="100"/>
      <c r="U686" s="100"/>
      <c r="V686" s="100"/>
      <c r="W686" s="100"/>
      <c r="X686" s="100"/>
      <c r="Y686" s="100"/>
      <c r="Z686" s="100"/>
      <c r="AA686" s="100"/>
      <c r="AB686" s="100"/>
      <c r="AC686" s="100"/>
      <c r="AD686" s="100"/>
      <c r="AE686" s="100"/>
      <c r="AF686" s="100"/>
      <c r="AG686" s="100"/>
      <c r="AH686" s="100"/>
      <c r="AI686" s="100"/>
      <c r="AJ686" s="100"/>
      <c r="AK686" s="100"/>
    </row>
    <row r="687" spans="10:37" ht="20.100000000000001" customHeight="1" x14ac:dyDescent="0.2">
      <c r="J687" s="100"/>
      <c r="K687" s="100"/>
      <c r="L687" s="100"/>
      <c r="M687" s="100"/>
      <c r="N687" s="100"/>
      <c r="O687" s="100"/>
      <c r="P687" s="100"/>
      <c r="Q687" s="100"/>
      <c r="R687" s="100"/>
      <c r="S687" s="100"/>
      <c r="T687" s="100"/>
      <c r="U687" s="100"/>
      <c r="V687" s="100"/>
      <c r="W687" s="100"/>
      <c r="X687" s="100"/>
      <c r="Y687" s="100"/>
      <c r="Z687" s="100"/>
      <c r="AA687" s="100"/>
      <c r="AB687" s="100"/>
      <c r="AC687" s="100"/>
      <c r="AD687" s="100"/>
      <c r="AE687" s="100"/>
      <c r="AF687" s="100"/>
      <c r="AG687" s="100"/>
      <c r="AH687" s="100"/>
      <c r="AI687" s="100"/>
      <c r="AJ687" s="100"/>
      <c r="AK687" s="100"/>
    </row>
    <row r="688" spans="10:37" ht="20.100000000000001" customHeight="1" x14ac:dyDescent="0.2">
      <c r="J688" s="100"/>
      <c r="K688" s="100"/>
      <c r="L688" s="100"/>
      <c r="M688" s="100"/>
      <c r="N688" s="100"/>
      <c r="O688" s="100"/>
      <c r="P688" s="100"/>
      <c r="Q688" s="100"/>
      <c r="R688" s="100"/>
      <c r="S688" s="100"/>
      <c r="T688" s="100"/>
      <c r="U688" s="100"/>
      <c r="V688" s="100"/>
      <c r="W688" s="100"/>
      <c r="X688" s="100"/>
      <c r="Y688" s="100"/>
      <c r="Z688" s="100"/>
      <c r="AA688" s="100"/>
      <c r="AB688" s="100"/>
      <c r="AC688" s="100"/>
      <c r="AD688" s="100"/>
      <c r="AE688" s="100"/>
      <c r="AF688" s="100"/>
      <c r="AG688" s="100"/>
      <c r="AH688" s="100"/>
      <c r="AI688" s="100"/>
      <c r="AJ688" s="100"/>
      <c r="AK688" s="100"/>
    </row>
    <row r="689" spans="10:37" ht="20.100000000000001" customHeight="1" x14ac:dyDescent="0.2">
      <c r="J689" s="100"/>
      <c r="K689" s="100"/>
      <c r="L689" s="100"/>
      <c r="M689" s="100"/>
      <c r="N689" s="100"/>
      <c r="O689" s="100"/>
      <c r="P689" s="100"/>
      <c r="Q689" s="100"/>
      <c r="R689" s="100"/>
      <c r="S689" s="100"/>
      <c r="T689" s="100"/>
      <c r="U689" s="100"/>
      <c r="V689" s="100"/>
      <c r="W689" s="100"/>
      <c r="X689" s="100"/>
      <c r="Y689" s="100"/>
      <c r="Z689" s="100"/>
      <c r="AA689" s="100"/>
      <c r="AB689" s="100"/>
      <c r="AC689" s="100"/>
      <c r="AD689" s="100"/>
      <c r="AE689" s="100"/>
      <c r="AF689" s="100"/>
      <c r="AG689" s="100"/>
      <c r="AH689" s="100"/>
      <c r="AI689" s="100"/>
      <c r="AJ689" s="100"/>
      <c r="AK689" s="100"/>
    </row>
    <row r="690" spans="10:37" ht="20.100000000000001" customHeight="1" x14ac:dyDescent="0.2">
      <c r="J690" s="100"/>
      <c r="K690" s="100"/>
      <c r="L690" s="100"/>
      <c r="M690" s="100"/>
      <c r="N690" s="100"/>
      <c r="O690" s="100"/>
      <c r="P690" s="100"/>
      <c r="Q690" s="100"/>
      <c r="R690" s="100"/>
      <c r="S690" s="100"/>
      <c r="T690" s="100"/>
      <c r="U690" s="100"/>
      <c r="V690" s="100"/>
      <c r="W690" s="100"/>
      <c r="X690" s="100"/>
      <c r="Y690" s="100"/>
      <c r="Z690" s="100"/>
      <c r="AA690" s="100"/>
      <c r="AB690" s="100"/>
      <c r="AC690" s="100"/>
      <c r="AD690" s="100"/>
      <c r="AE690" s="100"/>
      <c r="AF690" s="100"/>
      <c r="AG690" s="100"/>
      <c r="AH690" s="100"/>
      <c r="AI690" s="100"/>
      <c r="AJ690" s="100"/>
      <c r="AK690" s="100"/>
    </row>
    <row r="691" spans="10:37" ht="20.100000000000001" customHeight="1" x14ac:dyDescent="0.2">
      <c r="J691" s="100"/>
      <c r="K691" s="100"/>
      <c r="L691" s="100"/>
      <c r="M691" s="100"/>
      <c r="N691" s="100"/>
      <c r="O691" s="100"/>
      <c r="P691" s="100"/>
      <c r="Q691" s="100"/>
      <c r="R691" s="100"/>
      <c r="S691" s="100"/>
      <c r="T691" s="100"/>
      <c r="U691" s="100"/>
      <c r="V691" s="100"/>
      <c r="W691" s="100"/>
      <c r="X691" s="100"/>
      <c r="Y691" s="100"/>
      <c r="Z691" s="100"/>
      <c r="AA691" s="100"/>
      <c r="AB691" s="100"/>
      <c r="AC691" s="100"/>
      <c r="AD691" s="100"/>
      <c r="AE691" s="100"/>
      <c r="AF691" s="100"/>
      <c r="AG691" s="100"/>
      <c r="AH691" s="100"/>
      <c r="AI691" s="100"/>
      <c r="AJ691" s="100"/>
      <c r="AK691" s="100"/>
    </row>
    <row r="692" spans="10:37" ht="20.100000000000001" customHeight="1" x14ac:dyDescent="0.2">
      <c r="J692" s="100"/>
      <c r="K692" s="100"/>
      <c r="L692" s="100"/>
      <c r="M692" s="100"/>
      <c r="N692" s="100"/>
      <c r="O692" s="100"/>
      <c r="P692" s="100"/>
      <c r="Q692" s="100"/>
      <c r="R692" s="100"/>
      <c r="S692" s="100"/>
      <c r="T692" s="100"/>
      <c r="U692" s="100"/>
      <c r="V692" s="100"/>
      <c r="W692" s="100"/>
      <c r="X692" s="100"/>
      <c r="Y692" s="100"/>
      <c r="Z692" s="100"/>
      <c r="AA692" s="100"/>
      <c r="AB692" s="100"/>
      <c r="AC692" s="100"/>
      <c r="AD692" s="100"/>
      <c r="AE692" s="100"/>
      <c r="AF692" s="100"/>
      <c r="AG692" s="100"/>
      <c r="AH692" s="100"/>
      <c r="AI692" s="100"/>
      <c r="AJ692" s="100"/>
      <c r="AK692" s="100"/>
    </row>
    <row r="693" spans="10:37" ht="20.100000000000001" customHeight="1" x14ac:dyDescent="0.2">
      <c r="J693" s="100"/>
      <c r="K693" s="100"/>
      <c r="L693" s="100"/>
      <c r="M693" s="100"/>
      <c r="N693" s="100"/>
      <c r="O693" s="100"/>
      <c r="P693" s="100"/>
      <c r="Q693" s="100"/>
      <c r="R693" s="100"/>
      <c r="S693" s="100"/>
      <c r="T693" s="100"/>
      <c r="U693" s="100"/>
      <c r="V693" s="100"/>
      <c r="W693" s="100"/>
      <c r="X693" s="100"/>
      <c r="Y693" s="100"/>
      <c r="Z693" s="100"/>
      <c r="AA693" s="100"/>
      <c r="AB693" s="100"/>
      <c r="AC693" s="100"/>
      <c r="AD693" s="100"/>
      <c r="AE693" s="100"/>
      <c r="AF693" s="100"/>
      <c r="AG693" s="100"/>
      <c r="AH693" s="100"/>
      <c r="AI693" s="100"/>
      <c r="AJ693" s="100"/>
      <c r="AK693" s="100"/>
    </row>
    <row r="694" spans="10:37" ht="20.100000000000001" customHeight="1" x14ac:dyDescent="0.2">
      <c r="J694" s="100"/>
      <c r="K694" s="100"/>
      <c r="L694" s="100"/>
      <c r="M694" s="100"/>
      <c r="N694" s="100"/>
      <c r="O694" s="100"/>
      <c r="P694" s="100"/>
      <c r="Q694" s="100"/>
      <c r="R694" s="100"/>
      <c r="S694" s="100"/>
      <c r="T694" s="100"/>
      <c r="U694" s="100"/>
      <c r="V694" s="100"/>
      <c r="W694" s="100"/>
      <c r="X694" s="100"/>
      <c r="Y694" s="100"/>
      <c r="Z694" s="100"/>
      <c r="AA694" s="100"/>
      <c r="AB694" s="100"/>
      <c r="AC694" s="100"/>
      <c r="AD694" s="100"/>
      <c r="AE694" s="100"/>
      <c r="AF694" s="100"/>
      <c r="AG694" s="100"/>
      <c r="AH694" s="100"/>
      <c r="AI694" s="100"/>
      <c r="AJ694" s="100"/>
      <c r="AK694" s="100"/>
    </row>
    <row r="695" spans="10:37" ht="20.100000000000001" customHeight="1" x14ac:dyDescent="0.2">
      <c r="J695" s="100"/>
      <c r="K695" s="100"/>
      <c r="L695" s="100"/>
      <c r="M695" s="100"/>
      <c r="N695" s="100"/>
      <c r="O695" s="100"/>
      <c r="P695" s="100"/>
      <c r="Q695" s="100"/>
      <c r="R695" s="100"/>
      <c r="S695" s="100"/>
      <c r="T695" s="100"/>
      <c r="U695" s="100"/>
      <c r="V695" s="100"/>
      <c r="W695" s="100"/>
      <c r="X695" s="100"/>
      <c r="Y695" s="100"/>
      <c r="Z695" s="100"/>
      <c r="AA695" s="100"/>
      <c r="AB695" s="100"/>
      <c r="AC695" s="100"/>
      <c r="AD695" s="100"/>
      <c r="AE695" s="100"/>
      <c r="AF695" s="100"/>
      <c r="AG695" s="100"/>
      <c r="AH695" s="100"/>
      <c r="AI695" s="100"/>
      <c r="AJ695" s="100"/>
      <c r="AK695" s="100"/>
    </row>
    <row r="696" spans="10:37" ht="20.100000000000001" customHeight="1" x14ac:dyDescent="0.2">
      <c r="J696" s="100"/>
      <c r="K696" s="100"/>
      <c r="L696" s="100"/>
      <c r="M696" s="100"/>
      <c r="N696" s="100"/>
      <c r="O696" s="100"/>
      <c r="P696" s="100"/>
      <c r="Q696" s="100"/>
      <c r="R696" s="100"/>
      <c r="S696" s="100"/>
      <c r="T696" s="100"/>
      <c r="U696" s="100"/>
      <c r="V696" s="100"/>
      <c r="W696" s="100"/>
      <c r="X696" s="100"/>
      <c r="Y696" s="100"/>
      <c r="Z696" s="100"/>
      <c r="AA696" s="100"/>
      <c r="AB696" s="100"/>
      <c r="AC696" s="100"/>
      <c r="AD696" s="100"/>
      <c r="AE696" s="100"/>
      <c r="AF696" s="100"/>
      <c r="AG696" s="100"/>
      <c r="AH696" s="100"/>
      <c r="AI696" s="100"/>
      <c r="AJ696" s="100"/>
      <c r="AK696" s="100"/>
    </row>
    <row r="697" spans="10:37" ht="20.100000000000001" customHeight="1" x14ac:dyDescent="0.2">
      <c r="J697" s="100"/>
      <c r="K697" s="100"/>
      <c r="L697" s="100"/>
      <c r="M697" s="100"/>
      <c r="N697" s="100"/>
      <c r="O697" s="100"/>
      <c r="P697" s="100"/>
      <c r="Q697" s="100"/>
      <c r="R697" s="100"/>
      <c r="S697" s="100"/>
      <c r="T697" s="100"/>
      <c r="U697" s="100"/>
      <c r="V697" s="100"/>
      <c r="W697" s="100"/>
      <c r="X697" s="100"/>
      <c r="Y697" s="100"/>
      <c r="Z697" s="100"/>
      <c r="AA697" s="100"/>
      <c r="AB697" s="100"/>
      <c r="AC697" s="100"/>
      <c r="AD697" s="100"/>
      <c r="AE697" s="100"/>
      <c r="AF697" s="100"/>
      <c r="AG697" s="100"/>
      <c r="AH697" s="100"/>
      <c r="AI697" s="100"/>
      <c r="AJ697" s="100"/>
      <c r="AK697" s="100"/>
    </row>
    <row r="698" spans="10:37" ht="20.100000000000001" customHeight="1" x14ac:dyDescent="0.2">
      <c r="J698" s="100"/>
      <c r="K698" s="100"/>
      <c r="L698" s="100"/>
      <c r="M698" s="100"/>
      <c r="N698" s="100"/>
      <c r="O698" s="100"/>
      <c r="P698" s="100"/>
      <c r="Q698" s="100"/>
      <c r="R698" s="100"/>
      <c r="S698" s="100"/>
      <c r="T698" s="100"/>
      <c r="U698" s="100"/>
      <c r="V698" s="100"/>
      <c r="W698" s="100"/>
      <c r="X698" s="100"/>
      <c r="Y698" s="100"/>
      <c r="Z698" s="100"/>
      <c r="AA698" s="100"/>
      <c r="AB698" s="100"/>
      <c r="AC698" s="100"/>
      <c r="AD698" s="100"/>
      <c r="AE698" s="100"/>
      <c r="AF698" s="100"/>
      <c r="AG698" s="100"/>
      <c r="AH698" s="100"/>
      <c r="AI698" s="100"/>
      <c r="AJ698" s="100"/>
      <c r="AK698" s="100"/>
    </row>
    <row r="699" spans="10:37" ht="20.100000000000001" customHeight="1" x14ac:dyDescent="0.2">
      <c r="J699" s="100"/>
      <c r="K699" s="100"/>
      <c r="L699" s="100"/>
      <c r="M699" s="100"/>
      <c r="N699" s="100"/>
      <c r="O699" s="100"/>
      <c r="P699" s="100"/>
      <c r="Q699" s="100"/>
      <c r="R699" s="100"/>
      <c r="S699" s="100"/>
      <c r="T699" s="100"/>
      <c r="U699" s="100"/>
      <c r="V699" s="100"/>
      <c r="W699" s="100"/>
      <c r="X699" s="100"/>
      <c r="Y699" s="100"/>
      <c r="Z699" s="100"/>
      <c r="AA699" s="100"/>
      <c r="AB699" s="100"/>
      <c r="AC699" s="100"/>
      <c r="AD699" s="100"/>
      <c r="AE699" s="100"/>
      <c r="AF699" s="100"/>
      <c r="AG699" s="100"/>
      <c r="AH699" s="100"/>
      <c r="AI699" s="100"/>
      <c r="AJ699" s="100"/>
      <c r="AK699" s="100"/>
    </row>
    <row r="700" spans="10:37" ht="20.100000000000001" customHeight="1" x14ac:dyDescent="0.2">
      <c r="J700" s="100"/>
      <c r="K700" s="100"/>
      <c r="L700" s="100"/>
      <c r="M700" s="100"/>
      <c r="N700" s="100"/>
      <c r="O700" s="100"/>
      <c r="P700" s="100"/>
      <c r="Q700" s="100"/>
      <c r="R700" s="100"/>
      <c r="S700" s="100"/>
      <c r="T700" s="100"/>
      <c r="U700" s="100"/>
      <c r="V700" s="100"/>
      <c r="W700" s="100"/>
      <c r="X700" s="100"/>
      <c r="Y700" s="100"/>
      <c r="Z700" s="100"/>
      <c r="AA700" s="100"/>
      <c r="AB700" s="100"/>
      <c r="AC700" s="100"/>
      <c r="AD700" s="100"/>
      <c r="AE700" s="100"/>
      <c r="AF700" s="100"/>
      <c r="AG700" s="100"/>
      <c r="AH700" s="100"/>
      <c r="AI700" s="100"/>
      <c r="AJ700" s="100"/>
      <c r="AK700" s="100"/>
    </row>
    <row r="701" spans="10:37" ht="20.100000000000001" customHeight="1" x14ac:dyDescent="0.2">
      <c r="J701" s="100"/>
      <c r="K701" s="100"/>
      <c r="L701" s="100"/>
      <c r="M701" s="100"/>
      <c r="N701" s="100"/>
      <c r="O701" s="100"/>
      <c r="P701" s="100"/>
      <c r="Q701" s="100"/>
      <c r="R701" s="100"/>
      <c r="S701" s="100"/>
      <c r="T701" s="100"/>
      <c r="U701" s="100"/>
      <c r="V701" s="100"/>
      <c r="W701" s="100"/>
      <c r="X701" s="100"/>
      <c r="Y701" s="100"/>
      <c r="Z701" s="100"/>
      <c r="AA701" s="100"/>
      <c r="AB701" s="100"/>
      <c r="AC701" s="100"/>
      <c r="AD701" s="100"/>
      <c r="AE701" s="100"/>
      <c r="AF701" s="100"/>
      <c r="AG701" s="100"/>
      <c r="AH701" s="100"/>
      <c r="AI701" s="100"/>
      <c r="AJ701" s="100"/>
      <c r="AK701" s="100"/>
    </row>
    <row r="702" spans="10:37" ht="20.100000000000001" customHeight="1" x14ac:dyDescent="0.2">
      <c r="J702" s="100"/>
      <c r="K702" s="100"/>
      <c r="L702" s="100"/>
      <c r="M702" s="100"/>
      <c r="N702" s="100"/>
      <c r="O702" s="100"/>
      <c r="P702" s="100"/>
      <c r="Q702" s="100"/>
      <c r="R702" s="100"/>
      <c r="S702" s="100"/>
      <c r="T702" s="100"/>
      <c r="U702" s="100"/>
      <c r="V702" s="100"/>
      <c r="W702" s="100"/>
      <c r="X702" s="100"/>
      <c r="Y702" s="100"/>
      <c r="Z702" s="100"/>
      <c r="AA702" s="100"/>
      <c r="AB702" s="100"/>
      <c r="AC702" s="100"/>
      <c r="AD702" s="100"/>
      <c r="AE702" s="100"/>
      <c r="AF702" s="100"/>
      <c r="AG702" s="100"/>
      <c r="AH702" s="100"/>
      <c r="AI702" s="100"/>
      <c r="AJ702" s="100"/>
      <c r="AK702" s="100"/>
    </row>
    <row r="703" spans="10:37" ht="20.100000000000001" customHeight="1" x14ac:dyDescent="0.2">
      <c r="J703" s="100"/>
      <c r="K703" s="100"/>
      <c r="L703" s="100"/>
      <c r="M703" s="100"/>
      <c r="N703" s="100"/>
      <c r="O703" s="100"/>
      <c r="P703" s="100"/>
      <c r="Q703" s="100"/>
      <c r="R703" s="100"/>
      <c r="S703" s="100"/>
      <c r="T703" s="100"/>
      <c r="U703" s="100"/>
      <c r="V703" s="100"/>
      <c r="W703" s="100"/>
      <c r="X703" s="100"/>
      <c r="Y703" s="100"/>
      <c r="Z703" s="100"/>
      <c r="AA703" s="100"/>
      <c r="AB703" s="100"/>
      <c r="AC703" s="100"/>
      <c r="AD703" s="100"/>
      <c r="AE703" s="100"/>
      <c r="AF703" s="100"/>
      <c r="AG703" s="100"/>
      <c r="AH703" s="100"/>
      <c r="AI703" s="100"/>
      <c r="AJ703" s="100"/>
      <c r="AK703" s="100"/>
    </row>
    <row r="704" spans="10:37" ht="20.100000000000001" customHeight="1" x14ac:dyDescent="0.2">
      <c r="J704" s="100"/>
      <c r="K704" s="100"/>
      <c r="L704" s="100"/>
      <c r="M704" s="100"/>
      <c r="N704" s="100"/>
      <c r="O704" s="100"/>
      <c r="P704" s="100"/>
      <c r="Q704" s="100"/>
      <c r="R704" s="100"/>
      <c r="S704" s="100"/>
      <c r="T704" s="100"/>
      <c r="U704" s="100"/>
      <c r="V704" s="100"/>
      <c r="W704" s="100"/>
      <c r="X704" s="100"/>
      <c r="Y704" s="100"/>
      <c r="Z704" s="100"/>
      <c r="AA704" s="100"/>
      <c r="AB704" s="100"/>
      <c r="AC704" s="100"/>
      <c r="AD704" s="100"/>
      <c r="AE704" s="100"/>
      <c r="AF704" s="100"/>
      <c r="AG704" s="100"/>
      <c r="AH704" s="100"/>
      <c r="AI704" s="100"/>
      <c r="AJ704" s="100"/>
      <c r="AK704" s="100"/>
    </row>
    <row r="705" spans="10:37" ht="20.100000000000001" customHeight="1" x14ac:dyDescent="0.2">
      <c r="J705" s="100"/>
      <c r="K705" s="100"/>
      <c r="L705" s="100"/>
      <c r="M705" s="100"/>
      <c r="N705" s="100"/>
      <c r="O705" s="100"/>
      <c r="P705" s="100"/>
      <c r="Q705" s="100"/>
      <c r="R705" s="100"/>
      <c r="S705" s="100"/>
      <c r="T705" s="100"/>
      <c r="U705" s="100"/>
      <c r="V705" s="100"/>
      <c r="W705" s="100"/>
      <c r="X705" s="100"/>
      <c r="Y705" s="100"/>
      <c r="Z705" s="100"/>
      <c r="AA705" s="100"/>
      <c r="AB705" s="100"/>
      <c r="AC705" s="100"/>
      <c r="AD705" s="100"/>
      <c r="AE705" s="100"/>
      <c r="AF705" s="100"/>
      <c r="AG705" s="100"/>
      <c r="AH705" s="100"/>
      <c r="AI705" s="100"/>
      <c r="AJ705" s="100"/>
      <c r="AK705" s="100"/>
    </row>
    <row r="706" spans="10:37" ht="20.100000000000001" customHeight="1" x14ac:dyDescent="0.2">
      <c r="J706" s="100"/>
      <c r="K706" s="100"/>
      <c r="L706" s="100"/>
      <c r="M706" s="100"/>
      <c r="N706" s="100"/>
      <c r="O706" s="100"/>
      <c r="P706" s="100"/>
      <c r="Q706" s="100"/>
      <c r="R706" s="100"/>
      <c r="S706" s="100"/>
      <c r="T706" s="100"/>
      <c r="U706" s="100"/>
      <c r="V706" s="100"/>
      <c r="W706" s="100"/>
      <c r="X706" s="100"/>
      <c r="Y706" s="100"/>
      <c r="Z706" s="100"/>
      <c r="AA706" s="100"/>
      <c r="AB706" s="100"/>
      <c r="AC706" s="100"/>
      <c r="AD706" s="100"/>
      <c r="AE706" s="100"/>
      <c r="AF706" s="100"/>
      <c r="AG706" s="100"/>
      <c r="AH706" s="100"/>
      <c r="AI706" s="100"/>
      <c r="AJ706" s="100"/>
      <c r="AK706" s="100"/>
    </row>
    <row r="707" spans="10:37" ht="20.100000000000001" customHeight="1" x14ac:dyDescent="0.2">
      <c r="J707" s="100"/>
      <c r="K707" s="100"/>
      <c r="L707" s="100"/>
      <c r="M707" s="100"/>
      <c r="N707" s="100"/>
      <c r="O707" s="100"/>
      <c r="P707" s="100"/>
      <c r="Q707" s="100"/>
      <c r="R707" s="100"/>
      <c r="S707" s="100"/>
      <c r="T707" s="100"/>
      <c r="U707" s="100"/>
      <c r="V707" s="100"/>
      <c r="W707" s="100"/>
      <c r="X707" s="100"/>
      <c r="Y707" s="100"/>
      <c r="Z707" s="100"/>
      <c r="AA707" s="100"/>
      <c r="AB707" s="100"/>
      <c r="AC707" s="100"/>
      <c r="AD707" s="100"/>
      <c r="AE707" s="100"/>
      <c r="AF707" s="100"/>
      <c r="AG707" s="100"/>
      <c r="AH707" s="100"/>
      <c r="AI707" s="100"/>
      <c r="AJ707" s="100"/>
      <c r="AK707" s="100"/>
    </row>
    <row r="708" spans="10:37" ht="20.100000000000001" customHeight="1" x14ac:dyDescent="0.2">
      <c r="J708" s="100"/>
      <c r="K708" s="100"/>
      <c r="L708" s="100"/>
      <c r="M708" s="100"/>
      <c r="N708" s="100"/>
      <c r="O708" s="100"/>
      <c r="P708" s="100"/>
      <c r="Q708" s="100"/>
      <c r="R708" s="100"/>
      <c r="S708" s="100"/>
      <c r="T708" s="100"/>
      <c r="U708" s="100"/>
      <c r="V708" s="100"/>
      <c r="W708" s="100"/>
      <c r="X708" s="100"/>
      <c r="Y708" s="100"/>
      <c r="Z708" s="100"/>
      <c r="AA708" s="100"/>
      <c r="AB708" s="100"/>
      <c r="AC708" s="100"/>
      <c r="AD708" s="100"/>
      <c r="AE708" s="100"/>
      <c r="AF708" s="100"/>
      <c r="AG708" s="100"/>
      <c r="AH708" s="100"/>
      <c r="AI708" s="100"/>
      <c r="AJ708" s="100"/>
      <c r="AK708" s="100"/>
    </row>
    <row r="709" spans="10:37" ht="20.100000000000001" customHeight="1" x14ac:dyDescent="0.2">
      <c r="J709" s="100"/>
      <c r="K709" s="100"/>
      <c r="L709" s="100"/>
      <c r="M709" s="100"/>
      <c r="N709" s="100"/>
      <c r="O709" s="100"/>
      <c r="P709" s="100"/>
      <c r="Q709" s="100"/>
      <c r="R709" s="100"/>
      <c r="S709" s="100"/>
      <c r="T709" s="100"/>
      <c r="U709" s="100"/>
      <c r="V709" s="100"/>
      <c r="W709" s="100"/>
      <c r="X709" s="100"/>
      <c r="Y709" s="100"/>
      <c r="Z709" s="100"/>
      <c r="AA709" s="100"/>
      <c r="AB709" s="100"/>
      <c r="AC709" s="100"/>
      <c r="AD709" s="100"/>
      <c r="AE709" s="100"/>
      <c r="AF709" s="100"/>
      <c r="AG709" s="100"/>
      <c r="AH709" s="100"/>
      <c r="AI709" s="100"/>
      <c r="AJ709" s="100"/>
      <c r="AK709" s="100"/>
    </row>
    <row r="710" spans="10:37" ht="20.100000000000001" customHeight="1" x14ac:dyDescent="0.2">
      <c r="J710" s="100"/>
      <c r="K710" s="100"/>
      <c r="L710" s="100"/>
      <c r="M710" s="100"/>
      <c r="N710" s="100"/>
      <c r="O710" s="100"/>
      <c r="P710" s="100"/>
      <c r="Q710" s="100"/>
      <c r="R710" s="100"/>
      <c r="S710" s="100"/>
      <c r="T710" s="100"/>
      <c r="U710" s="100"/>
      <c r="V710" s="100"/>
      <c r="W710" s="100"/>
      <c r="X710" s="100"/>
      <c r="Y710" s="100"/>
      <c r="Z710" s="100"/>
      <c r="AA710" s="100"/>
      <c r="AB710" s="100"/>
      <c r="AC710" s="100"/>
      <c r="AD710" s="100"/>
      <c r="AE710" s="100"/>
      <c r="AF710" s="100"/>
      <c r="AG710" s="100"/>
      <c r="AH710" s="100"/>
      <c r="AI710" s="100"/>
      <c r="AJ710" s="100"/>
      <c r="AK710" s="100"/>
    </row>
    <row r="711" spans="10:37" ht="20.100000000000001" customHeight="1" x14ac:dyDescent="0.2">
      <c r="J711" s="100"/>
      <c r="K711" s="100"/>
      <c r="L711" s="100"/>
      <c r="M711" s="100"/>
      <c r="N711" s="100"/>
      <c r="O711" s="100"/>
      <c r="P711" s="100"/>
      <c r="Q711" s="100"/>
      <c r="R711" s="100"/>
      <c r="S711" s="100"/>
      <c r="T711" s="100"/>
      <c r="U711" s="100"/>
      <c r="V711" s="100"/>
      <c r="W711" s="100"/>
      <c r="X711" s="100"/>
      <c r="Y711" s="100"/>
      <c r="Z711" s="100"/>
      <c r="AA711" s="100"/>
      <c r="AB711" s="100"/>
      <c r="AC711" s="100"/>
      <c r="AD711" s="100"/>
      <c r="AE711" s="100"/>
      <c r="AF711" s="100"/>
      <c r="AG711" s="100"/>
      <c r="AH711" s="100"/>
      <c r="AI711" s="100"/>
      <c r="AJ711" s="100"/>
      <c r="AK711" s="100"/>
    </row>
    <row r="712" spans="10:37" ht="20.100000000000001" customHeight="1" x14ac:dyDescent="0.2">
      <c r="J712" s="100"/>
      <c r="K712" s="100"/>
      <c r="L712" s="100"/>
      <c r="M712" s="100"/>
      <c r="N712" s="100"/>
      <c r="O712" s="100"/>
      <c r="P712" s="100"/>
      <c r="Q712" s="100"/>
      <c r="R712" s="100"/>
      <c r="S712" s="100"/>
      <c r="T712" s="100"/>
      <c r="U712" s="100"/>
      <c r="V712" s="100"/>
      <c r="W712" s="100"/>
      <c r="X712" s="100"/>
      <c r="Y712" s="100"/>
      <c r="Z712" s="100"/>
      <c r="AA712" s="100"/>
      <c r="AB712" s="100"/>
      <c r="AC712" s="100"/>
      <c r="AD712" s="100"/>
      <c r="AE712" s="100"/>
      <c r="AF712" s="100"/>
      <c r="AG712" s="100"/>
      <c r="AH712" s="100"/>
      <c r="AI712" s="100"/>
      <c r="AJ712" s="100"/>
      <c r="AK712" s="100"/>
    </row>
    <row r="713" spans="10:37" ht="20.100000000000001" customHeight="1" x14ac:dyDescent="0.2">
      <c r="J713" s="100"/>
      <c r="K713" s="100"/>
      <c r="L713" s="100"/>
      <c r="M713" s="100"/>
      <c r="N713" s="100"/>
      <c r="O713" s="100"/>
      <c r="P713" s="100"/>
      <c r="Q713" s="100"/>
      <c r="R713" s="100"/>
      <c r="S713" s="100"/>
      <c r="T713" s="100"/>
      <c r="U713" s="100"/>
      <c r="V713" s="100"/>
      <c r="W713" s="100"/>
      <c r="X713" s="100"/>
      <c r="Y713" s="100"/>
      <c r="Z713" s="100"/>
      <c r="AA713" s="100"/>
      <c r="AB713" s="100"/>
      <c r="AC713" s="100"/>
      <c r="AD713" s="100"/>
      <c r="AE713" s="100"/>
      <c r="AF713" s="100"/>
      <c r="AG713" s="100"/>
      <c r="AH713" s="100"/>
      <c r="AI713" s="100"/>
      <c r="AJ713" s="100"/>
      <c r="AK713" s="100"/>
    </row>
    <row r="714" spans="10:37" ht="20.100000000000001" customHeight="1" x14ac:dyDescent="0.2">
      <c r="J714" s="100"/>
      <c r="K714" s="100"/>
      <c r="L714" s="100"/>
      <c r="M714" s="100"/>
      <c r="N714" s="100"/>
      <c r="O714" s="100"/>
      <c r="P714" s="100"/>
      <c r="Q714" s="100"/>
      <c r="R714" s="100"/>
      <c r="S714" s="100"/>
      <c r="T714" s="100"/>
      <c r="U714" s="100"/>
      <c r="V714" s="100"/>
      <c r="W714" s="100"/>
      <c r="X714" s="100"/>
      <c r="Y714" s="100"/>
      <c r="Z714" s="100"/>
      <c r="AA714" s="100"/>
      <c r="AB714" s="100"/>
      <c r="AC714" s="100"/>
      <c r="AD714" s="100"/>
      <c r="AE714" s="100"/>
      <c r="AF714" s="100"/>
      <c r="AG714" s="100"/>
      <c r="AH714" s="100"/>
      <c r="AI714" s="100"/>
      <c r="AJ714" s="100"/>
      <c r="AK714" s="100"/>
    </row>
    <row r="715" spans="10:37" ht="20.100000000000001" customHeight="1" x14ac:dyDescent="0.2">
      <c r="J715" s="100"/>
      <c r="K715" s="100"/>
      <c r="L715" s="100"/>
      <c r="M715" s="100"/>
      <c r="N715" s="100"/>
      <c r="O715" s="100"/>
      <c r="P715" s="100"/>
      <c r="Q715" s="100"/>
      <c r="R715" s="100"/>
      <c r="S715" s="100"/>
      <c r="T715" s="100"/>
      <c r="U715" s="100"/>
      <c r="V715" s="100"/>
      <c r="W715" s="100"/>
      <c r="X715" s="100"/>
      <c r="Y715" s="100"/>
      <c r="Z715" s="100"/>
      <c r="AA715" s="100"/>
      <c r="AB715" s="100"/>
      <c r="AC715" s="100"/>
      <c r="AD715" s="100"/>
      <c r="AE715" s="100"/>
      <c r="AF715" s="100"/>
      <c r="AG715" s="100"/>
      <c r="AH715" s="100"/>
      <c r="AI715" s="100"/>
      <c r="AJ715" s="100"/>
      <c r="AK715" s="100"/>
    </row>
    <row r="716" spans="10:37" ht="20.100000000000001" customHeight="1" x14ac:dyDescent="0.2">
      <c r="J716" s="100"/>
      <c r="K716" s="100"/>
      <c r="L716" s="100"/>
      <c r="M716" s="100"/>
      <c r="N716" s="100"/>
      <c r="O716" s="100"/>
      <c r="P716" s="100"/>
      <c r="Q716" s="100"/>
      <c r="R716" s="100"/>
      <c r="S716" s="100"/>
      <c r="T716" s="100"/>
      <c r="U716" s="100"/>
      <c r="V716" s="100"/>
      <c r="W716" s="100"/>
      <c r="X716" s="100"/>
      <c r="Y716" s="100"/>
      <c r="Z716" s="100"/>
      <c r="AA716" s="100"/>
      <c r="AB716" s="100"/>
      <c r="AC716" s="100"/>
      <c r="AD716" s="100"/>
      <c r="AE716" s="100"/>
      <c r="AF716" s="100"/>
      <c r="AG716" s="100"/>
      <c r="AH716" s="100"/>
      <c r="AI716" s="100"/>
      <c r="AJ716" s="100"/>
      <c r="AK716" s="100"/>
    </row>
    <row r="717" spans="10:37" ht="20.100000000000001" customHeight="1" x14ac:dyDescent="0.2">
      <c r="J717" s="100"/>
      <c r="K717" s="100"/>
      <c r="L717" s="100"/>
      <c r="M717" s="100"/>
      <c r="N717" s="100"/>
      <c r="O717" s="100"/>
      <c r="P717" s="100"/>
      <c r="Q717" s="100"/>
      <c r="R717" s="100"/>
      <c r="S717" s="100"/>
      <c r="T717" s="100"/>
      <c r="U717" s="100"/>
      <c r="V717" s="100"/>
      <c r="W717" s="100"/>
      <c r="X717" s="100"/>
      <c r="Y717" s="100"/>
      <c r="Z717" s="100"/>
      <c r="AA717" s="100"/>
      <c r="AB717" s="100"/>
      <c r="AC717" s="100"/>
      <c r="AD717" s="100"/>
      <c r="AE717" s="100"/>
      <c r="AF717" s="100"/>
      <c r="AG717" s="100"/>
      <c r="AH717" s="100"/>
      <c r="AI717" s="100"/>
      <c r="AJ717" s="100"/>
      <c r="AK717" s="100"/>
    </row>
    <row r="718" spans="10:37" ht="20.100000000000001" customHeight="1" x14ac:dyDescent="0.2">
      <c r="J718" s="100"/>
      <c r="K718" s="100"/>
      <c r="L718" s="100"/>
      <c r="M718" s="100"/>
      <c r="N718" s="100"/>
      <c r="O718" s="100"/>
      <c r="P718" s="100"/>
      <c r="Q718" s="100"/>
      <c r="R718" s="100"/>
      <c r="S718" s="100"/>
      <c r="T718" s="100"/>
      <c r="U718" s="100"/>
      <c r="V718" s="100"/>
      <c r="W718" s="100"/>
      <c r="X718" s="100"/>
      <c r="Y718" s="100"/>
      <c r="Z718" s="100"/>
      <c r="AA718" s="100"/>
      <c r="AB718" s="100"/>
      <c r="AC718" s="100"/>
      <c r="AD718" s="100"/>
      <c r="AE718" s="100"/>
      <c r="AF718" s="100"/>
      <c r="AG718" s="100"/>
      <c r="AH718" s="100"/>
      <c r="AI718" s="100"/>
      <c r="AJ718" s="100"/>
      <c r="AK718" s="100"/>
    </row>
    <row r="719" spans="10:37" ht="20.100000000000001" customHeight="1" x14ac:dyDescent="0.2">
      <c r="J719" s="100"/>
      <c r="K719" s="100"/>
      <c r="L719" s="100"/>
      <c r="M719" s="100"/>
      <c r="N719" s="100"/>
      <c r="O719" s="100"/>
      <c r="P719" s="100"/>
      <c r="Q719" s="100"/>
      <c r="R719" s="100"/>
      <c r="S719" s="100"/>
      <c r="T719" s="100"/>
      <c r="U719" s="100"/>
      <c r="V719" s="100"/>
      <c r="W719" s="100"/>
      <c r="X719" s="100"/>
      <c r="Y719" s="100"/>
      <c r="Z719" s="100"/>
      <c r="AA719" s="100"/>
      <c r="AB719" s="100"/>
      <c r="AC719" s="100"/>
      <c r="AD719" s="100"/>
      <c r="AE719" s="100"/>
      <c r="AF719" s="100"/>
      <c r="AG719" s="100"/>
      <c r="AH719" s="100"/>
      <c r="AI719" s="100"/>
      <c r="AJ719" s="100"/>
      <c r="AK719" s="100"/>
    </row>
    <row r="720" spans="10:37" ht="20.100000000000001" customHeight="1" x14ac:dyDescent="0.2">
      <c r="J720" s="100"/>
      <c r="K720" s="100"/>
      <c r="L720" s="100"/>
      <c r="M720" s="100"/>
      <c r="N720" s="100"/>
      <c r="O720" s="100"/>
      <c r="P720" s="100"/>
      <c r="Q720" s="100"/>
      <c r="R720" s="100"/>
      <c r="S720" s="100"/>
      <c r="T720" s="100"/>
      <c r="U720" s="100"/>
      <c r="V720" s="100"/>
      <c r="W720" s="100"/>
      <c r="X720" s="100"/>
      <c r="Y720" s="100"/>
      <c r="Z720" s="100"/>
      <c r="AA720" s="100"/>
      <c r="AB720" s="100"/>
      <c r="AC720" s="100"/>
      <c r="AD720" s="100"/>
      <c r="AE720" s="100"/>
      <c r="AF720" s="100"/>
      <c r="AG720" s="100"/>
      <c r="AH720" s="100"/>
      <c r="AI720" s="100"/>
      <c r="AJ720" s="100"/>
      <c r="AK720" s="100"/>
    </row>
    <row r="721" spans="10:37" ht="20.100000000000001" customHeight="1" x14ac:dyDescent="0.2">
      <c r="J721" s="100"/>
      <c r="K721" s="100"/>
      <c r="L721" s="100"/>
      <c r="M721" s="100"/>
      <c r="N721" s="100"/>
      <c r="O721" s="100"/>
      <c r="P721" s="100"/>
      <c r="Q721" s="100"/>
      <c r="R721" s="100"/>
      <c r="S721" s="100"/>
      <c r="T721" s="100"/>
      <c r="U721" s="100"/>
      <c r="V721" s="100"/>
      <c r="W721" s="100"/>
      <c r="X721" s="100"/>
      <c r="Y721" s="100"/>
      <c r="Z721" s="100"/>
      <c r="AA721" s="100"/>
      <c r="AB721" s="100"/>
      <c r="AC721" s="100"/>
      <c r="AD721" s="100"/>
      <c r="AE721" s="100"/>
      <c r="AF721" s="100"/>
      <c r="AG721" s="100"/>
      <c r="AH721" s="100"/>
      <c r="AI721" s="100"/>
      <c r="AJ721" s="100"/>
      <c r="AK721" s="100"/>
    </row>
    <row r="722" spans="10:37" ht="20.100000000000001" customHeight="1" x14ac:dyDescent="0.2">
      <c r="J722" s="100"/>
      <c r="K722" s="100"/>
      <c r="L722" s="100"/>
      <c r="M722" s="100"/>
      <c r="N722" s="100"/>
      <c r="O722" s="100"/>
      <c r="P722" s="100"/>
      <c r="Q722" s="100"/>
      <c r="R722" s="100"/>
      <c r="S722" s="100"/>
      <c r="T722" s="100"/>
      <c r="U722" s="100"/>
      <c r="V722" s="100"/>
      <c r="W722" s="100"/>
      <c r="X722" s="100"/>
      <c r="Y722" s="100"/>
      <c r="Z722" s="100"/>
      <c r="AA722" s="100"/>
      <c r="AB722" s="100"/>
      <c r="AC722" s="100"/>
      <c r="AD722" s="100"/>
      <c r="AE722" s="100"/>
      <c r="AF722" s="100"/>
      <c r="AG722" s="100"/>
      <c r="AH722" s="100"/>
      <c r="AI722" s="100"/>
      <c r="AJ722" s="100"/>
      <c r="AK722" s="100"/>
    </row>
    <row r="723" spans="10:37" ht="20.100000000000001" customHeight="1" x14ac:dyDescent="0.2">
      <c r="J723" s="100"/>
      <c r="K723" s="100"/>
      <c r="L723" s="100"/>
      <c r="M723" s="100"/>
      <c r="N723" s="100"/>
      <c r="O723" s="100"/>
      <c r="P723" s="100"/>
      <c r="Q723" s="100"/>
      <c r="R723" s="100"/>
      <c r="S723" s="100"/>
      <c r="T723" s="100"/>
      <c r="U723" s="100"/>
      <c r="V723" s="100"/>
      <c r="W723" s="100"/>
      <c r="X723" s="100"/>
      <c r="Y723" s="100"/>
      <c r="Z723" s="100"/>
      <c r="AA723" s="100"/>
      <c r="AB723" s="100"/>
      <c r="AC723" s="100"/>
      <c r="AD723" s="100"/>
      <c r="AE723" s="100"/>
      <c r="AF723" s="100"/>
      <c r="AG723" s="100"/>
      <c r="AH723" s="100"/>
      <c r="AI723" s="100"/>
      <c r="AJ723" s="100"/>
      <c r="AK723" s="100"/>
    </row>
    <row r="724" spans="10:37" ht="20.100000000000001" customHeight="1" x14ac:dyDescent="0.2">
      <c r="J724" s="100"/>
      <c r="K724" s="100"/>
      <c r="L724" s="100"/>
      <c r="M724" s="100"/>
      <c r="N724" s="100"/>
      <c r="O724" s="100"/>
      <c r="P724" s="100"/>
      <c r="Q724" s="100"/>
      <c r="R724" s="100"/>
      <c r="S724" s="100"/>
      <c r="T724" s="100"/>
      <c r="U724" s="100"/>
      <c r="V724" s="100"/>
      <c r="W724" s="100"/>
      <c r="X724" s="100"/>
      <c r="Y724" s="100"/>
      <c r="Z724" s="100"/>
      <c r="AA724" s="100"/>
      <c r="AB724" s="100"/>
      <c r="AC724" s="100"/>
      <c r="AD724" s="100"/>
      <c r="AE724" s="100"/>
      <c r="AF724" s="100"/>
      <c r="AG724" s="100"/>
      <c r="AH724" s="100"/>
      <c r="AI724" s="100"/>
      <c r="AJ724" s="100"/>
      <c r="AK724" s="100"/>
    </row>
    <row r="725" spans="10:37" ht="20.100000000000001" customHeight="1" x14ac:dyDescent="0.2">
      <c r="J725" s="100"/>
      <c r="K725" s="100"/>
      <c r="L725" s="100"/>
      <c r="M725" s="100"/>
      <c r="N725" s="100"/>
      <c r="O725" s="100"/>
      <c r="P725" s="100"/>
      <c r="Q725" s="100"/>
      <c r="R725" s="100"/>
      <c r="S725" s="100"/>
      <c r="T725" s="100"/>
      <c r="U725" s="100"/>
      <c r="V725" s="100"/>
      <c r="W725" s="100"/>
      <c r="X725" s="100"/>
      <c r="Y725" s="100"/>
      <c r="Z725" s="100"/>
      <c r="AA725" s="100"/>
      <c r="AB725" s="100"/>
      <c r="AC725" s="100"/>
      <c r="AD725" s="100"/>
      <c r="AE725" s="100"/>
      <c r="AF725" s="100"/>
      <c r="AG725" s="100"/>
      <c r="AH725" s="100"/>
      <c r="AI725" s="100"/>
      <c r="AJ725" s="100"/>
      <c r="AK725" s="100"/>
    </row>
    <row r="726" spans="10:37" ht="20.100000000000001" customHeight="1" x14ac:dyDescent="0.2">
      <c r="J726" s="100"/>
      <c r="K726" s="100"/>
      <c r="L726" s="100"/>
      <c r="M726" s="100"/>
      <c r="N726" s="100"/>
      <c r="O726" s="100"/>
      <c r="P726" s="100"/>
      <c r="Q726" s="100"/>
      <c r="R726" s="100"/>
      <c r="S726" s="100"/>
      <c r="T726" s="100"/>
      <c r="U726" s="100"/>
      <c r="V726" s="100"/>
      <c r="W726" s="100"/>
      <c r="X726" s="100"/>
      <c r="Y726" s="100"/>
      <c r="Z726" s="100"/>
      <c r="AA726" s="100"/>
      <c r="AB726" s="100"/>
      <c r="AC726" s="100"/>
      <c r="AD726" s="100"/>
      <c r="AE726" s="100"/>
      <c r="AF726" s="100"/>
      <c r="AG726" s="100"/>
      <c r="AH726" s="100"/>
      <c r="AI726" s="100"/>
      <c r="AJ726" s="100"/>
      <c r="AK726" s="100"/>
    </row>
    <row r="727" spans="10:37" ht="20.100000000000001" customHeight="1" x14ac:dyDescent="0.2">
      <c r="J727" s="100"/>
      <c r="K727" s="100"/>
      <c r="L727" s="100"/>
      <c r="M727" s="100"/>
      <c r="N727" s="100"/>
      <c r="O727" s="100"/>
      <c r="P727" s="100"/>
      <c r="Q727" s="100"/>
      <c r="R727" s="100"/>
      <c r="S727" s="100"/>
      <c r="T727" s="100"/>
      <c r="U727" s="100"/>
      <c r="V727" s="100"/>
      <c r="W727" s="100"/>
      <c r="X727" s="100"/>
      <c r="Y727" s="100"/>
      <c r="Z727" s="100"/>
      <c r="AA727" s="100"/>
      <c r="AB727" s="100"/>
      <c r="AC727" s="100"/>
      <c r="AD727" s="100"/>
      <c r="AE727" s="100"/>
      <c r="AF727" s="100"/>
      <c r="AG727" s="100"/>
      <c r="AH727" s="100"/>
      <c r="AI727" s="100"/>
      <c r="AJ727" s="100"/>
      <c r="AK727" s="100"/>
    </row>
    <row r="728" spans="10:37" ht="20.100000000000001" customHeight="1" x14ac:dyDescent="0.2">
      <c r="J728" s="100"/>
      <c r="K728" s="100"/>
      <c r="L728" s="100"/>
      <c r="M728" s="100"/>
      <c r="N728" s="100"/>
      <c r="O728" s="100"/>
      <c r="P728" s="100"/>
      <c r="Q728" s="100"/>
      <c r="R728" s="100"/>
      <c r="S728" s="100"/>
      <c r="T728" s="100"/>
      <c r="U728" s="100"/>
      <c r="V728" s="100"/>
      <c r="W728" s="100"/>
      <c r="X728" s="100"/>
      <c r="Y728" s="100"/>
      <c r="Z728" s="100"/>
      <c r="AA728" s="100"/>
      <c r="AB728" s="100"/>
      <c r="AC728" s="100"/>
      <c r="AD728" s="100"/>
      <c r="AE728" s="100"/>
      <c r="AF728" s="100"/>
      <c r="AG728" s="100"/>
      <c r="AH728" s="100"/>
      <c r="AI728" s="100"/>
      <c r="AJ728" s="100"/>
      <c r="AK728" s="100"/>
    </row>
    <row r="729" spans="10:37" ht="20.100000000000001" customHeight="1" x14ac:dyDescent="0.2">
      <c r="J729" s="100"/>
      <c r="K729" s="100"/>
      <c r="L729" s="100"/>
      <c r="M729" s="100"/>
      <c r="N729" s="100"/>
      <c r="O729" s="100"/>
      <c r="P729" s="100"/>
      <c r="Q729" s="100"/>
      <c r="R729" s="100"/>
      <c r="S729" s="100"/>
      <c r="T729" s="100"/>
      <c r="U729" s="100"/>
      <c r="V729" s="100"/>
      <c r="W729" s="100"/>
      <c r="X729" s="100"/>
      <c r="Y729" s="100"/>
      <c r="Z729" s="100"/>
      <c r="AA729" s="100"/>
      <c r="AB729" s="100"/>
      <c r="AC729" s="100"/>
      <c r="AD729" s="100"/>
      <c r="AE729" s="100"/>
      <c r="AF729" s="100"/>
      <c r="AG729" s="100"/>
      <c r="AH729" s="100"/>
      <c r="AI729" s="100"/>
      <c r="AJ729" s="100"/>
      <c r="AK729" s="100"/>
    </row>
    <row r="730" spans="10:37" ht="20.100000000000001" customHeight="1" x14ac:dyDescent="0.2">
      <c r="J730" s="100"/>
      <c r="K730" s="100"/>
      <c r="L730" s="100"/>
      <c r="M730" s="100"/>
      <c r="N730" s="100"/>
      <c r="O730" s="100"/>
      <c r="P730" s="100"/>
      <c r="Q730" s="100"/>
      <c r="R730" s="100"/>
      <c r="S730" s="100"/>
      <c r="T730" s="100"/>
      <c r="U730" s="100"/>
      <c r="V730" s="100"/>
      <c r="W730" s="100"/>
      <c r="X730" s="100"/>
      <c r="Y730" s="100"/>
      <c r="Z730" s="100"/>
      <c r="AA730" s="100"/>
      <c r="AB730" s="100"/>
      <c r="AC730" s="100"/>
      <c r="AD730" s="100"/>
      <c r="AE730" s="100"/>
      <c r="AF730" s="100"/>
      <c r="AG730" s="100"/>
      <c r="AH730" s="100"/>
      <c r="AI730" s="100"/>
      <c r="AJ730" s="100"/>
      <c r="AK730" s="100"/>
    </row>
    <row r="731" spans="10:37" ht="20.100000000000001" customHeight="1" x14ac:dyDescent="0.2">
      <c r="J731" s="100"/>
      <c r="K731" s="100"/>
      <c r="L731" s="100"/>
      <c r="M731" s="100"/>
      <c r="N731" s="100"/>
      <c r="O731" s="100"/>
      <c r="P731" s="100"/>
      <c r="Q731" s="100"/>
      <c r="R731" s="100"/>
      <c r="S731" s="100"/>
      <c r="T731" s="100"/>
      <c r="U731" s="100"/>
      <c r="V731" s="100"/>
      <c r="W731" s="100"/>
      <c r="X731" s="100"/>
      <c r="Y731" s="100"/>
      <c r="Z731" s="100"/>
      <c r="AA731" s="100"/>
      <c r="AB731" s="100"/>
      <c r="AC731" s="100"/>
      <c r="AD731" s="100"/>
      <c r="AE731" s="100"/>
      <c r="AF731" s="100"/>
      <c r="AG731" s="100"/>
      <c r="AH731" s="100"/>
      <c r="AI731" s="100"/>
      <c r="AJ731" s="100"/>
      <c r="AK731" s="100"/>
    </row>
    <row r="732" spans="10:37" ht="20.100000000000001" customHeight="1" x14ac:dyDescent="0.2">
      <c r="J732" s="100"/>
      <c r="K732" s="100"/>
      <c r="L732" s="100"/>
      <c r="M732" s="100"/>
      <c r="N732" s="100"/>
      <c r="O732" s="100"/>
      <c r="P732" s="100"/>
      <c r="Q732" s="100"/>
      <c r="R732" s="100"/>
      <c r="S732" s="100"/>
      <c r="T732" s="100"/>
      <c r="U732" s="100"/>
      <c r="V732" s="100"/>
      <c r="W732" s="100"/>
      <c r="X732" s="100"/>
      <c r="Y732" s="100"/>
      <c r="Z732" s="100"/>
      <c r="AA732" s="100"/>
      <c r="AB732" s="100"/>
      <c r="AC732" s="100"/>
      <c r="AD732" s="100"/>
      <c r="AE732" s="100"/>
      <c r="AF732" s="100"/>
      <c r="AG732" s="100"/>
      <c r="AH732" s="100"/>
      <c r="AI732" s="100"/>
      <c r="AJ732" s="100"/>
      <c r="AK732" s="100"/>
    </row>
    <row r="733" spans="10:37" ht="20.100000000000001" customHeight="1" x14ac:dyDescent="0.2">
      <c r="J733" s="100"/>
      <c r="K733" s="100"/>
      <c r="L733" s="100"/>
      <c r="M733" s="100"/>
      <c r="N733" s="100"/>
      <c r="O733" s="100"/>
      <c r="P733" s="100"/>
      <c r="Q733" s="100"/>
      <c r="R733" s="100"/>
      <c r="S733" s="100"/>
      <c r="T733" s="100"/>
      <c r="U733" s="100"/>
      <c r="V733" s="100"/>
      <c r="W733" s="100"/>
      <c r="X733" s="100"/>
      <c r="Y733" s="100"/>
      <c r="Z733" s="100"/>
      <c r="AA733" s="100"/>
      <c r="AB733" s="100"/>
      <c r="AC733" s="100"/>
      <c r="AD733" s="100"/>
      <c r="AE733" s="100"/>
      <c r="AF733" s="100"/>
      <c r="AG733" s="100"/>
      <c r="AH733" s="100"/>
      <c r="AI733" s="100"/>
      <c r="AJ733" s="100"/>
      <c r="AK733" s="100"/>
    </row>
    <row r="734" spans="10:37" ht="20.100000000000001" customHeight="1" x14ac:dyDescent="0.2">
      <c r="J734" s="100"/>
      <c r="K734" s="100"/>
      <c r="L734" s="100"/>
      <c r="M734" s="100"/>
      <c r="N734" s="100"/>
      <c r="O734" s="100"/>
      <c r="P734" s="100"/>
      <c r="Q734" s="100"/>
      <c r="R734" s="100"/>
      <c r="S734" s="100"/>
      <c r="T734" s="100"/>
      <c r="U734" s="100"/>
      <c r="V734" s="100"/>
      <c r="W734" s="100"/>
      <c r="X734" s="100"/>
      <c r="Y734" s="100"/>
      <c r="Z734" s="100"/>
      <c r="AA734" s="100"/>
      <c r="AB734" s="100"/>
      <c r="AC734" s="100"/>
      <c r="AD734" s="100"/>
      <c r="AE734" s="100"/>
      <c r="AF734" s="100"/>
      <c r="AG734" s="100"/>
      <c r="AH734" s="100"/>
      <c r="AI734" s="100"/>
      <c r="AJ734" s="100"/>
      <c r="AK734" s="100"/>
    </row>
    <row r="735" spans="10:37" ht="20.100000000000001" customHeight="1" x14ac:dyDescent="0.2">
      <c r="J735" s="100"/>
      <c r="K735" s="100"/>
      <c r="L735" s="100"/>
      <c r="M735" s="100"/>
      <c r="N735" s="100"/>
      <c r="O735" s="100"/>
      <c r="P735" s="100"/>
      <c r="Q735" s="100"/>
      <c r="R735" s="100"/>
      <c r="S735" s="100"/>
      <c r="T735" s="100"/>
      <c r="U735" s="100"/>
      <c r="V735" s="100"/>
      <c r="W735" s="100"/>
      <c r="X735" s="100"/>
      <c r="Y735" s="100"/>
      <c r="Z735" s="100"/>
      <c r="AA735" s="100"/>
      <c r="AB735" s="100"/>
      <c r="AC735" s="100"/>
      <c r="AD735" s="100"/>
      <c r="AE735" s="100"/>
      <c r="AF735" s="100"/>
      <c r="AG735" s="100"/>
      <c r="AH735" s="100"/>
      <c r="AI735" s="100"/>
      <c r="AJ735" s="100"/>
      <c r="AK735" s="100"/>
    </row>
    <row r="736" spans="10:37" ht="20.100000000000001" customHeight="1" x14ac:dyDescent="0.2">
      <c r="J736" s="100"/>
      <c r="K736" s="100"/>
      <c r="L736" s="100"/>
      <c r="M736" s="100"/>
      <c r="N736" s="100"/>
      <c r="O736" s="100"/>
      <c r="P736" s="100"/>
      <c r="Q736" s="100"/>
      <c r="R736" s="100"/>
      <c r="S736" s="100"/>
      <c r="T736" s="100"/>
      <c r="U736" s="100"/>
      <c r="V736" s="100"/>
      <c r="W736" s="100"/>
      <c r="X736" s="100"/>
      <c r="Y736" s="100"/>
      <c r="Z736" s="100"/>
      <c r="AA736" s="100"/>
      <c r="AB736" s="100"/>
      <c r="AC736" s="100"/>
      <c r="AD736" s="100"/>
      <c r="AE736" s="100"/>
      <c r="AF736" s="100"/>
      <c r="AG736" s="100"/>
      <c r="AH736" s="100"/>
      <c r="AI736" s="100"/>
      <c r="AJ736" s="100"/>
      <c r="AK736" s="100"/>
    </row>
    <row r="737" spans="10:37" ht="20.100000000000001" customHeight="1" x14ac:dyDescent="0.2">
      <c r="J737" s="100"/>
      <c r="K737" s="100"/>
      <c r="L737" s="100"/>
      <c r="M737" s="100"/>
      <c r="N737" s="100"/>
      <c r="O737" s="100"/>
      <c r="P737" s="100"/>
      <c r="Q737" s="100"/>
      <c r="R737" s="100"/>
      <c r="S737" s="100"/>
      <c r="T737" s="100"/>
      <c r="U737" s="100"/>
      <c r="V737" s="100"/>
      <c r="W737" s="100"/>
      <c r="X737" s="100"/>
      <c r="Y737" s="100"/>
      <c r="Z737" s="100"/>
      <c r="AA737" s="100"/>
      <c r="AB737" s="100"/>
      <c r="AC737" s="100"/>
      <c r="AD737" s="100"/>
      <c r="AE737" s="100"/>
      <c r="AF737" s="100"/>
      <c r="AG737" s="100"/>
      <c r="AH737" s="100"/>
      <c r="AI737" s="100"/>
      <c r="AJ737" s="100"/>
      <c r="AK737" s="100"/>
    </row>
    <row r="738" spans="10:37" ht="20.100000000000001" customHeight="1" x14ac:dyDescent="0.2">
      <c r="J738" s="100"/>
      <c r="K738" s="100"/>
      <c r="L738" s="100"/>
      <c r="M738" s="100"/>
      <c r="N738" s="100"/>
      <c r="O738" s="100"/>
      <c r="P738" s="100"/>
      <c r="Q738" s="100"/>
      <c r="R738" s="100"/>
      <c r="S738" s="100"/>
      <c r="T738" s="100"/>
      <c r="U738" s="100"/>
      <c r="V738" s="100"/>
      <c r="W738" s="100"/>
    </row>
    <row r="739" spans="10:37" ht="20.100000000000001" customHeight="1" x14ac:dyDescent="0.2">
      <c r="J739" s="100"/>
      <c r="K739" s="100"/>
      <c r="L739" s="100"/>
      <c r="M739" s="100"/>
      <c r="N739" s="100"/>
      <c r="O739" s="100"/>
      <c r="P739" s="100"/>
      <c r="Q739" s="100"/>
      <c r="R739" s="100"/>
      <c r="S739" s="100"/>
      <c r="T739" s="100"/>
      <c r="U739" s="100"/>
      <c r="V739" s="100"/>
      <c r="W739" s="100"/>
    </row>
    <row r="740" spans="10:37" ht="20.100000000000001" customHeight="1" x14ac:dyDescent="0.2">
      <c r="J740" s="100"/>
      <c r="K740" s="100"/>
      <c r="L740" s="100"/>
      <c r="M740" s="100"/>
      <c r="N740" s="100"/>
      <c r="O740" s="100"/>
      <c r="P740" s="100"/>
      <c r="Q740" s="100"/>
      <c r="R740" s="100"/>
      <c r="S740" s="100"/>
      <c r="T740" s="100"/>
      <c r="U740" s="100"/>
      <c r="V740" s="100"/>
      <c r="W740" s="100"/>
    </row>
    <row r="741" spans="10:37" ht="20.100000000000001" customHeight="1" x14ac:dyDescent="0.2">
      <c r="J741" s="100"/>
      <c r="K741" s="100"/>
      <c r="L741" s="100"/>
      <c r="M741" s="100"/>
      <c r="N741" s="100"/>
      <c r="O741" s="100"/>
      <c r="P741" s="100"/>
      <c r="Q741" s="100"/>
      <c r="R741" s="100"/>
      <c r="S741" s="100"/>
      <c r="T741" s="100"/>
      <c r="U741" s="100"/>
      <c r="V741" s="100"/>
      <c r="W741" s="100"/>
    </row>
    <row r="742" spans="10:37" ht="20.100000000000001" customHeight="1" x14ac:dyDescent="0.2">
      <c r="J742" s="100"/>
      <c r="K742" s="100"/>
      <c r="L742" s="100"/>
      <c r="M742" s="100"/>
      <c r="N742" s="100"/>
      <c r="O742" s="100"/>
      <c r="P742" s="100"/>
      <c r="Q742" s="100"/>
      <c r="R742" s="100"/>
      <c r="S742" s="100"/>
      <c r="T742" s="100"/>
      <c r="U742" s="100"/>
      <c r="V742" s="100"/>
      <c r="W742" s="100"/>
    </row>
    <row r="743" spans="10:37" ht="20.100000000000001" customHeight="1" x14ac:dyDescent="0.2">
      <c r="J743" s="100"/>
      <c r="K743" s="100"/>
      <c r="L743" s="100"/>
      <c r="M743" s="100"/>
      <c r="N743" s="100"/>
      <c r="O743" s="100"/>
      <c r="P743" s="100"/>
      <c r="Q743" s="100"/>
      <c r="R743" s="100"/>
      <c r="S743" s="100"/>
      <c r="T743" s="100"/>
      <c r="U743" s="100"/>
      <c r="V743" s="100"/>
      <c r="W743" s="100"/>
    </row>
    <row r="744" spans="10:37" ht="20.100000000000001" customHeight="1" x14ac:dyDescent="0.2">
      <c r="J744" s="100"/>
      <c r="K744" s="100"/>
      <c r="L744" s="100"/>
      <c r="M744" s="100"/>
      <c r="N744" s="100"/>
      <c r="O744" s="100"/>
      <c r="P744" s="100"/>
      <c r="Q744" s="100"/>
      <c r="R744" s="100"/>
      <c r="S744" s="100"/>
      <c r="T744" s="100"/>
      <c r="U744" s="100"/>
      <c r="V744" s="100"/>
      <c r="W744" s="100"/>
    </row>
    <row r="745" spans="10:37" ht="20.100000000000001" customHeight="1" x14ac:dyDescent="0.2">
      <c r="J745" s="100"/>
      <c r="K745" s="100"/>
      <c r="L745" s="100"/>
      <c r="M745" s="100"/>
      <c r="N745" s="100"/>
      <c r="O745" s="100"/>
      <c r="P745" s="100"/>
      <c r="Q745" s="100"/>
      <c r="R745" s="100"/>
      <c r="S745" s="100"/>
      <c r="T745" s="100"/>
      <c r="U745" s="100"/>
      <c r="V745" s="100"/>
      <c r="W745" s="100"/>
    </row>
    <row r="746" spans="10:37" ht="20.100000000000001" customHeight="1" x14ac:dyDescent="0.2">
      <c r="J746" s="100"/>
      <c r="K746" s="100"/>
      <c r="L746" s="100"/>
      <c r="M746" s="100"/>
      <c r="N746" s="100"/>
      <c r="O746" s="100"/>
      <c r="P746" s="100"/>
      <c r="Q746" s="100"/>
      <c r="R746" s="100"/>
      <c r="S746" s="100"/>
      <c r="T746" s="100"/>
      <c r="U746" s="100"/>
      <c r="V746" s="100"/>
      <c r="W746" s="100"/>
    </row>
    <row r="747" spans="10:37" ht="20.100000000000001" customHeight="1" x14ac:dyDescent="0.2">
      <c r="J747" s="100"/>
      <c r="K747" s="100"/>
      <c r="L747" s="100"/>
      <c r="M747" s="100"/>
      <c r="N747" s="100"/>
      <c r="O747" s="100"/>
      <c r="P747" s="100"/>
      <c r="Q747" s="100"/>
      <c r="R747" s="100"/>
      <c r="S747" s="100"/>
      <c r="T747" s="100"/>
      <c r="U747" s="100"/>
      <c r="V747" s="100"/>
      <c r="W747" s="100"/>
    </row>
    <row r="748" spans="10:37" ht="20.100000000000001" customHeight="1" x14ac:dyDescent="0.2">
      <c r="J748" s="100"/>
      <c r="K748" s="100"/>
      <c r="L748" s="100"/>
      <c r="M748" s="100"/>
      <c r="N748" s="100"/>
      <c r="O748" s="100"/>
      <c r="P748" s="100"/>
      <c r="Q748" s="100"/>
      <c r="R748" s="100"/>
      <c r="S748" s="100"/>
      <c r="T748" s="100"/>
      <c r="U748" s="100"/>
      <c r="V748" s="100"/>
      <c r="W748" s="100"/>
    </row>
    <row r="749" spans="10:37" ht="20.100000000000001" customHeight="1" x14ac:dyDescent="0.2">
      <c r="J749" s="100"/>
      <c r="K749" s="100"/>
      <c r="L749" s="100"/>
      <c r="M749" s="100"/>
      <c r="N749" s="100"/>
      <c r="O749" s="100"/>
      <c r="P749" s="100"/>
      <c r="Q749" s="100"/>
      <c r="R749" s="100"/>
      <c r="S749" s="100"/>
      <c r="T749" s="100"/>
      <c r="U749" s="100"/>
      <c r="V749" s="100"/>
      <c r="W749" s="100"/>
    </row>
    <row r="750" spans="10:37" ht="20.100000000000001" customHeight="1" x14ac:dyDescent="0.2">
      <c r="J750" s="100"/>
      <c r="K750" s="100"/>
      <c r="L750" s="100"/>
      <c r="M750" s="100"/>
      <c r="N750" s="100"/>
      <c r="O750" s="100"/>
      <c r="P750" s="100"/>
      <c r="Q750" s="100"/>
      <c r="R750" s="100"/>
      <c r="S750" s="100"/>
      <c r="T750" s="100"/>
      <c r="U750" s="100"/>
      <c r="V750" s="100"/>
      <c r="W750" s="100"/>
    </row>
    <row r="751" spans="10:37" ht="20.100000000000001" customHeight="1" x14ac:dyDescent="0.2">
      <c r="J751" s="100"/>
      <c r="K751" s="100"/>
      <c r="L751" s="100"/>
      <c r="M751" s="100"/>
      <c r="N751" s="100"/>
      <c r="O751" s="100"/>
      <c r="P751" s="100"/>
      <c r="Q751" s="100"/>
      <c r="R751" s="100"/>
      <c r="S751" s="100"/>
      <c r="T751" s="100"/>
      <c r="U751" s="100"/>
      <c r="V751" s="100"/>
      <c r="W751" s="100"/>
    </row>
    <row r="752" spans="10:37" ht="20.100000000000001" customHeight="1" x14ac:dyDescent="0.2">
      <c r="J752" s="100"/>
      <c r="K752" s="100"/>
      <c r="L752" s="100"/>
      <c r="M752" s="100"/>
      <c r="N752" s="100"/>
      <c r="O752" s="100"/>
      <c r="P752" s="100"/>
      <c r="Q752" s="100"/>
      <c r="R752" s="100"/>
      <c r="S752" s="100"/>
      <c r="T752" s="100"/>
      <c r="U752" s="100"/>
      <c r="V752" s="100"/>
      <c r="W752" s="100"/>
    </row>
    <row r="753" spans="10:23" ht="20.100000000000001" customHeight="1" x14ac:dyDescent="0.2">
      <c r="J753" s="100"/>
      <c r="K753" s="100"/>
      <c r="L753" s="100"/>
      <c r="M753" s="100"/>
      <c r="N753" s="100"/>
      <c r="O753" s="100"/>
      <c r="P753" s="100"/>
      <c r="Q753" s="100"/>
      <c r="R753" s="100"/>
      <c r="S753" s="100"/>
      <c r="T753" s="100"/>
      <c r="U753" s="100"/>
      <c r="V753" s="100"/>
      <c r="W753" s="100"/>
    </row>
    <row r="754" spans="10:23" ht="20.100000000000001" customHeight="1" x14ac:dyDescent="0.2">
      <c r="J754" s="100"/>
      <c r="K754" s="100"/>
      <c r="L754" s="100"/>
      <c r="M754" s="100"/>
      <c r="N754" s="100"/>
      <c r="O754" s="100"/>
      <c r="P754" s="100"/>
      <c r="Q754" s="100"/>
      <c r="R754" s="100"/>
      <c r="S754" s="100"/>
      <c r="T754" s="100"/>
      <c r="U754" s="100"/>
      <c r="V754" s="100"/>
      <c r="W754" s="100"/>
    </row>
    <row r="755" spans="10:23" ht="20.100000000000001" customHeight="1" x14ac:dyDescent="0.2">
      <c r="J755" s="100"/>
      <c r="K755" s="100"/>
      <c r="L755" s="100"/>
      <c r="M755" s="100"/>
      <c r="N755" s="100"/>
      <c r="O755" s="100"/>
      <c r="P755" s="100"/>
      <c r="Q755" s="100"/>
      <c r="R755" s="100"/>
      <c r="S755" s="100"/>
      <c r="T755" s="100"/>
      <c r="U755" s="100"/>
      <c r="V755" s="100"/>
      <c r="W755" s="100"/>
    </row>
    <row r="756" spans="10:23" ht="20.100000000000001" customHeight="1" x14ac:dyDescent="0.2">
      <c r="J756" s="100"/>
      <c r="K756" s="100"/>
      <c r="L756" s="100"/>
      <c r="M756" s="100"/>
      <c r="N756" s="100"/>
      <c r="O756" s="100"/>
      <c r="P756" s="100"/>
      <c r="Q756" s="100"/>
      <c r="R756" s="100"/>
      <c r="S756" s="100"/>
      <c r="T756" s="100"/>
      <c r="U756" s="100"/>
      <c r="V756" s="100"/>
      <c r="W756" s="100"/>
    </row>
    <row r="757" spans="10:23" ht="20.100000000000001" customHeight="1" x14ac:dyDescent="0.2">
      <c r="J757" s="100"/>
      <c r="K757" s="100"/>
      <c r="L757" s="100"/>
      <c r="M757" s="100"/>
      <c r="N757" s="100"/>
      <c r="O757" s="100"/>
      <c r="P757" s="100"/>
      <c r="Q757" s="100"/>
      <c r="R757" s="100"/>
      <c r="S757" s="100"/>
      <c r="T757" s="100"/>
      <c r="U757" s="100"/>
      <c r="V757" s="100"/>
      <c r="W757" s="100"/>
    </row>
    <row r="758" spans="10:23" ht="20.100000000000001" customHeight="1" x14ac:dyDescent="0.2">
      <c r="J758" s="100"/>
      <c r="K758" s="100"/>
      <c r="L758" s="100"/>
      <c r="M758" s="100"/>
      <c r="N758" s="100"/>
      <c r="O758" s="100"/>
      <c r="P758" s="100"/>
      <c r="Q758" s="100"/>
      <c r="R758" s="100"/>
      <c r="S758" s="100"/>
      <c r="T758" s="100"/>
      <c r="U758" s="100"/>
      <c r="V758" s="100"/>
      <c r="W758" s="100"/>
    </row>
    <row r="759" spans="10:23" ht="20.100000000000001" customHeight="1" x14ac:dyDescent="0.2">
      <c r="J759" s="100"/>
      <c r="K759" s="100"/>
      <c r="L759" s="100"/>
      <c r="M759" s="100"/>
      <c r="N759" s="100"/>
      <c r="O759" s="100"/>
      <c r="P759" s="100"/>
      <c r="Q759" s="100"/>
      <c r="R759" s="100"/>
      <c r="S759" s="100"/>
      <c r="T759" s="100"/>
      <c r="U759" s="100"/>
      <c r="V759" s="100"/>
      <c r="W759" s="100"/>
    </row>
    <row r="760" spans="10:23" ht="20.100000000000001" customHeight="1" x14ac:dyDescent="0.2">
      <c r="J760" s="100"/>
      <c r="K760" s="100"/>
      <c r="L760" s="100"/>
      <c r="M760" s="100"/>
      <c r="N760" s="100"/>
      <c r="O760" s="100"/>
      <c r="P760" s="100"/>
      <c r="Q760" s="100"/>
      <c r="R760" s="100"/>
      <c r="S760" s="100"/>
      <c r="T760" s="100"/>
      <c r="U760" s="100"/>
      <c r="V760" s="100"/>
      <c r="W760" s="100"/>
    </row>
    <row r="761" spans="10:23" ht="20.100000000000001" customHeight="1" x14ac:dyDescent="0.2">
      <c r="J761" s="100"/>
      <c r="K761" s="100"/>
      <c r="L761" s="100"/>
      <c r="M761" s="100"/>
      <c r="N761" s="100"/>
      <c r="O761" s="100"/>
      <c r="P761" s="100"/>
      <c r="Q761" s="100"/>
      <c r="R761" s="100"/>
      <c r="S761" s="100"/>
      <c r="T761" s="100"/>
      <c r="U761" s="100"/>
      <c r="V761" s="100"/>
      <c r="W761" s="100"/>
    </row>
    <row r="762" spans="10:23" ht="20.100000000000001" customHeight="1" x14ac:dyDescent="0.2">
      <c r="J762" s="100"/>
      <c r="K762" s="100"/>
      <c r="L762" s="100"/>
      <c r="M762" s="100"/>
      <c r="N762" s="100"/>
      <c r="O762" s="100"/>
      <c r="P762" s="100"/>
      <c r="Q762" s="100"/>
      <c r="R762" s="100"/>
      <c r="S762" s="100"/>
      <c r="T762" s="100"/>
      <c r="U762" s="100"/>
      <c r="V762" s="100"/>
      <c r="W762" s="100"/>
    </row>
    <row r="763" spans="10:23" ht="20.100000000000001" customHeight="1" x14ac:dyDescent="0.2">
      <c r="J763" s="100"/>
      <c r="K763" s="100"/>
      <c r="L763" s="100"/>
      <c r="M763" s="100"/>
      <c r="N763" s="100"/>
      <c r="O763" s="100"/>
      <c r="P763" s="100"/>
      <c r="Q763" s="100"/>
      <c r="R763" s="100"/>
      <c r="S763" s="100"/>
      <c r="T763" s="100"/>
      <c r="U763" s="100"/>
      <c r="V763" s="100"/>
      <c r="W763" s="100"/>
    </row>
    <row r="764" spans="10:23" ht="20.100000000000001" customHeight="1" x14ac:dyDescent="0.2">
      <c r="J764" s="100"/>
      <c r="K764" s="100"/>
      <c r="L764" s="100"/>
      <c r="M764" s="100"/>
      <c r="N764" s="100"/>
      <c r="O764" s="100"/>
      <c r="P764" s="100"/>
      <c r="Q764" s="100"/>
      <c r="R764" s="100"/>
      <c r="S764" s="100"/>
      <c r="T764" s="100"/>
      <c r="U764" s="100"/>
      <c r="V764" s="100"/>
      <c r="W764" s="100"/>
    </row>
    <row r="765" spans="10:23" ht="20.100000000000001" customHeight="1" x14ac:dyDescent="0.2">
      <c r="J765" s="100"/>
      <c r="K765" s="100"/>
      <c r="L765" s="100"/>
      <c r="M765" s="100"/>
      <c r="N765" s="100"/>
      <c r="O765" s="100"/>
      <c r="P765" s="100"/>
      <c r="Q765" s="100"/>
      <c r="R765" s="100"/>
      <c r="S765" s="100"/>
      <c r="T765" s="100"/>
      <c r="U765" s="100"/>
      <c r="V765" s="100"/>
      <c r="W765" s="100"/>
    </row>
    <row r="766" spans="10:23" ht="20.100000000000001" customHeight="1" x14ac:dyDescent="0.2">
      <c r="J766" s="100"/>
      <c r="K766" s="100"/>
      <c r="L766" s="100"/>
      <c r="M766" s="100"/>
      <c r="N766" s="100"/>
      <c r="O766" s="100"/>
      <c r="P766" s="100"/>
      <c r="Q766" s="100"/>
      <c r="R766" s="100"/>
      <c r="S766" s="100"/>
      <c r="T766" s="100"/>
      <c r="U766" s="100"/>
      <c r="V766" s="100"/>
      <c r="W766" s="100"/>
    </row>
    <row r="767" spans="10:23" ht="20.100000000000001" customHeight="1" x14ac:dyDescent="0.2">
      <c r="J767" s="100"/>
      <c r="K767" s="100"/>
      <c r="L767" s="100"/>
      <c r="M767" s="100"/>
      <c r="N767" s="100"/>
      <c r="O767" s="100"/>
      <c r="P767" s="100"/>
      <c r="Q767" s="100"/>
      <c r="R767" s="100"/>
      <c r="S767" s="100"/>
      <c r="T767" s="100"/>
      <c r="U767" s="100"/>
      <c r="V767" s="100"/>
      <c r="W767" s="100"/>
    </row>
    <row r="768" spans="10:23" ht="20.100000000000001" customHeight="1" x14ac:dyDescent="0.2">
      <c r="J768" s="100"/>
      <c r="K768" s="100"/>
      <c r="L768" s="100"/>
      <c r="M768" s="100"/>
      <c r="N768" s="100"/>
      <c r="O768" s="100"/>
      <c r="P768" s="100"/>
      <c r="Q768" s="100"/>
      <c r="R768" s="100"/>
      <c r="S768" s="100"/>
      <c r="T768" s="100"/>
      <c r="U768" s="100"/>
      <c r="V768" s="100"/>
      <c r="W768" s="100"/>
    </row>
    <row r="769" spans="10:23" ht="20.100000000000001" customHeight="1" x14ac:dyDescent="0.2">
      <c r="J769" s="100"/>
      <c r="K769" s="100"/>
      <c r="L769" s="100"/>
      <c r="M769" s="100"/>
      <c r="N769" s="100"/>
      <c r="O769" s="100"/>
      <c r="P769" s="100"/>
      <c r="Q769" s="100"/>
      <c r="R769" s="100"/>
      <c r="S769" s="100"/>
      <c r="T769" s="100"/>
      <c r="U769" s="100"/>
      <c r="V769" s="100"/>
      <c r="W769" s="100"/>
    </row>
    <row r="770" spans="10:23" ht="20.100000000000001" customHeight="1" x14ac:dyDescent="0.2">
      <c r="J770" s="100"/>
      <c r="K770" s="100"/>
      <c r="L770" s="100"/>
      <c r="M770" s="100"/>
      <c r="N770" s="100"/>
      <c r="O770" s="100"/>
      <c r="P770" s="100"/>
      <c r="Q770" s="100"/>
      <c r="R770" s="100"/>
      <c r="S770" s="100"/>
      <c r="T770" s="100"/>
      <c r="U770" s="100"/>
      <c r="V770" s="100"/>
      <c r="W770" s="100"/>
    </row>
    <row r="771" spans="10:23" ht="20.100000000000001" customHeight="1" x14ac:dyDescent="0.2">
      <c r="J771" s="100"/>
      <c r="K771" s="100"/>
      <c r="L771" s="100"/>
      <c r="M771" s="100"/>
      <c r="N771" s="100"/>
      <c r="O771" s="100"/>
      <c r="P771" s="100"/>
      <c r="Q771" s="100"/>
      <c r="R771" s="100"/>
      <c r="S771" s="100"/>
      <c r="T771" s="100"/>
      <c r="U771" s="100"/>
      <c r="V771" s="100"/>
      <c r="W771" s="100"/>
    </row>
    <row r="772" spans="10:23" ht="20.100000000000001" customHeight="1" x14ac:dyDescent="0.2">
      <c r="J772" s="100"/>
      <c r="K772" s="100"/>
      <c r="L772" s="100"/>
      <c r="M772" s="100"/>
      <c r="N772" s="100"/>
      <c r="O772" s="100"/>
      <c r="P772" s="100"/>
      <c r="Q772" s="100"/>
      <c r="R772" s="100"/>
      <c r="S772" s="100"/>
      <c r="T772" s="100"/>
      <c r="U772" s="100"/>
      <c r="V772" s="100"/>
      <c r="W772" s="100"/>
    </row>
    <row r="773" spans="10:23" ht="20.100000000000001" customHeight="1" x14ac:dyDescent="0.2">
      <c r="J773" s="100"/>
      <c r="K773" s="100"/>
      <c r="L773" s="100"/>
      <c r="M773" s="100"/>
      <c r="N773" s="100"/>
      <c r="O773" s="100"/>
      <c r="P773" s="100"/>
      <c r="Q773" s="100"/>
      <c r="R773" s="100"/>
      <c r="S773" s="100"/>
      <c r="T773" s="100"/>
      <c r="U773" s="100"/>
      <c r="V773" s="100"/>
      <c r="W773" s="100"/>
    </row>
    <row r="774" spans="10:23" ht="20.100000000000001" customHeight="1" x14ac:dyDescent="0.2">
      <c r="J774" s="100"/>
      <c r="K774" s="100"/>
      <c r="L774" s="100"/>
      <c r="M774" s="100"/>
      <c r="N774" s="100"/>
      <c r="O774" s="100"/>
      <c r="P774" s="100"/>
      <c r="Q774" s="100"/>
      <c r="R774" s="100"/>
      <c r="S774" s="100"/>
      <c r="T774" s="100"/>
      <c r="U774" s="100"/>
      <c r="V774" s="100"/>
      <c r="W774" s="100"/>
    </row>
    <row r="775" spans="10:23" ht="20.100000000000001" customHeight="1" x14ac:dyDescent="0.2">
      <c r="J775" s="100"/>
      <c r="K775" s="100"/>
      <c r="L775" s="100"/>
      <c r="M775" s="100"/>
      <c r="N775" s="100"/>
      <c r="O775" s="100"/>
      <c r="P775" s="100"/>
      <c r="Q775" s="100"/>
      <c r="R775" s="100"/>
      <c r="S775" s="100"/>
      <c r="T775" s="100"/>
      <c r="U775" s="100"/>
      <c r="V775" s="100"/>
      <c r="W775" s="100"/>
    </row>
    <row r="776" spans="10:23" ht="20.100000000000001" customHeight="1" x14ac:dyDescent="0.2">
      <c r="J776" s="100"/>
      <c r="K776" s="100"/>
      <c r="L776" s="100"/>
      <c r="M776" s="100"/>
      <c r="N776" s="100"/>
      <c r="O776" s="100"/>
      <c r="P776" s="100"/>
      <c r="Q776" s="100"/>
      <c r="R776" s="100"/>
      <c r="S776" s="100"/>
      <c r="T776" s="100"/>
      <c r="U776" s="100"/>
      <c r="V776" s="100"/>
      <c r="W776" s="100"/>
    </row>
    <row r="777" spans="10:23" ht="20.100000000000001" customHeight="1" x14ac:dyDescent="0.2">
      <c r="J777" s="100"/>
      <c r="K777" s="100"/>
      <c r="L777" s="100"/>
      <c r="M777" s="100"/>
      <c r="N777" s="100"/>
      <c r="O777" s="100"/>
      <c r="P777" s="100"/>
      <c r="Q777" s="100"/>
      <c r="R777" s="100"/>
      <c r="S777" s="100"/>
      <c r="T777" s="100"/>
      <c r="U777" s="100"/>
      <c r="V777" s="100"/>
      <c r="W777" s="100"/>
    </row>
    <row r="778" spans="10:23" ht="20.100000000000001" customHeight="1" x14ac:dyDescent="0.2">
      <c r="J778" s="100"/>
      <c r="K778" s="100"/>
      <c r="L778" s="100"/>
      <c r="M778" s="100"/>
      <c r="N778" s="100"/>
      <c r="O778" s="100"/>
      <c r="P778" s="100"/>
      <c r="Q778" s="100"/>
      <c r="R778" s="100"/>
      <c r="S778" s="100"/>
      <c r="T778" s="100"/>
      <c r="U778" s="100"/>
      <c r="V778" s="100"/>
      <c r="W778" s="100"/>
    </row>
    <row r="779" spans="10:23" ht="20.100000000000001" customHeight="1" x14ac:dyDescent="0.2">
      <c r="J779" s="100"/>
      <c r="K779" s="100"/>
      <c r="L779" s="100"/>
      <c r="M779" s="100"/>
      <c r="N779" s="100"/>
      <c r="O779" s="100"/>
      <c r="P779" s="100"/>
      <c r="Q779" s="100"/>
      <c r="R779" s="100"/>
      <c r="S779" s="100"/>
      <c r="T779" s="100"/>
      <c r="U779" s="100"/>
      <c r="V779" s="100"/>
      <c r="W779" s="100"/>
    </row>
    <row r="780" spans="10:23" ht="20.100000000000001" customHeight="1" x14ac:dyDescent="0.2">
      <c r="J780" s="100"/>
      <c r="K780" s="100"/>
      <c r="L780" s="100"/>
      <c r="M780" s="100"/>
      <c r="N780" s="100"/>
      <c r="O780" s="100"/>
      <c r="P780" s="100"/>
      <c r="Q780" s="100"/>
      <c r="R780" s="100"/>
      <c r="S780" s="100"/>
      <c r="T780" s="100"/>
      <c r="U780" s="100"/>
      <c r="V780" s="100"/>
      <c r="W780" s="100"/>
    </row>
    <row r="781" spans="10:23" ht="20.100000000000001" customHeight="1" x14ac:dyDescent="0.2">
      <c r="J781" s="100"/>
      <c r="K781" s="100"/>
      <c r="L781" s="100"/>
      <c r="M781" s="100"/>
      <c r="N781" s="100"/>
      <c r="O781" s="100"/>
      <c r="P781" s="100"/>
      <c r="Q781" s="100"/>
      <c r="R781" s="100"/>
      <c r="S781" s="100"/>
      <c r="T781" s="100"/>
      <c r="U781" s="100"/>
      <c r="V781" s="100"/>
      <c r="W781" s="100"/>
    </row>
    <row r="782" spans="10:23" ht="20.100000000000001" customHeight="1" x14ac:dyDescent="0.2">
      <c r="J782" s="100"/>
      <c r="K782" s="100"/>
      <c r="L782" s="100"/>
      <c r="M782" s="100"/>
      <c r="N782" s="100"/>
      <c r="O782" s="100"/>
      <c r="P782" s="100"/>
      <c r="Q782" s="100"/>
      <c r="R782" s="100"/>
      <c r="S782" s="100"/>
      <c r="T782" s="100"/>
      <c r="U782" s="100"/>
      <c r="V782" s="100"/>
      <c r="W782" s="100"/>
    </row>
    <row r="783" spans="10:23" ht="20.100000000000001" customHeight="1" x14ac:dyDescent="0.2">
      <c r="J783" s="100"/>
      <c r="K783" s="100"/>
      <c r="L783" s="100"/>
      <c r="M783" s="100"/>
      <c r="N783" s="100"/>
      <c r="O783" s="100"/>
      <c r="P783" s="100"/>
      <c r="Q783" s="100"/>
      <c r="R783" s="100"/>
      <c r="S783" s="100"/>
      <c r="T783" s="100"/>
      <c r="U783" s="100"/>
      <c r="V783" s="100"/>
      <c r="W783" s="100"/>
    </row>
    <row r="784" spans="10:23" ht="20.100000000000001" customHeight="1" x14ac:dyDescent="0.2">
      <c r="J784" s="100"/>
      <c r="K784" s="100"/>
      <c r="L784" s="100"/>
      <c r="M784" s="100"/>
      <c r="N784" s="100"/>
      <c r="O784" s="100"/>
      <c r="P784" s="100"/>
      <c r="Q784" s="100"/>
      <c r="R784" s="100"/>
      <c r="S784" s="100"/>
      <c r="T784" s="100"/>
      <c r="U784" s="100"/>
      <c r="V784" s="100"/>
      <c r="W784" s="100"/>
    </row>
    <row r="785" spans="10:23" ht="20.100000000000001" customHeight="1" x14ac:dyDescent="0.2">
      <c r="J785" s="100"/>
      <c r="K785" s="100"/>
      <c r="L785" s="100"/>
      <c r="M785" s="100"/>
      <c r="N785" s="100"/>
      <c r="O785" s="100"/>
      <c r="P785" s="100"/>
      <c r="Q785" s="100"/>
      <c r="R785" s="100"/>
      <c r="S785" s="100"/>
      <c r="T785" s="100"/>
      <c r="U785" s="100"/>
      <c r="V785" s="100"/>
      <c r="W785" s="100"/>
    </row>
    <row r="786" spans="10:23" ht="20.100000000000001" customHeight="1" x14ac:dyDescent="0.2">
      <c r="J786" s="100"/>
      <c r="K786" s="100"/>
      <c r="L786" s="100"/>
      <c r="M786" s="100"/>
      <c r="N786" s="100"/>
      <c r="O786" s="100"/>
      <c r="P786" s="100"/>
      <c r="Q786" s="100"/>
      <c r="R786" s="100"/>
      <c r="S786" s="100"/>
      <c r="T786" s="100"/>
      <c r="U786" s="100"/>
      <c r="V786" s="100"/>
      <c r="W786" s="100"/>
    </row>
    <row r="787" spans="10:23" ht="20.100000000000001" customHeight="1" x14ac:dyDescent="0.2">
      <c r="J787" s="100"/>
      <c r="K787" s="100"/>
      <c r="L787" s="100"/>
      <c r="M787" s="100"/>
      <c r="N787" s="100"/>
      <c r="O787" s="100"/>
      <c r="P787" s="100"/>
      <c r="Q787" s="100"/>
      <c r="R787" s="100"/>
      <c r="S787" s="100"/>
      <c r="T787" s="100"/>
      <c r="U787" s="100"/>
      <c r="V787" s="100"/>
      <c r="W787" s="100"/>
    </row>
    <row r="788" spans="10:23" ht="20.100000000000001" customHeight="1" x14ac:dyDescent="0.2">
      <c r="J788" s="100"/>
      <c r="K788" s="100"/>
      <c r="L788" s="100"/>
      <c r="M788" s="100"/>
      <c r="N788" s="100"/>
      <c r="O788" s="100"/>
      <c r="P788" s="100"/>
      <c r="Q788" s="100"/>
      <c r="R788" s="100"/>
      <c r="S788" s="100"/>
      <c r="T788" s="100"/>
      <c r="U788" s="100"/>
      <c r="V788" s="100"/>
      <c r="W788" s="100"/>
    </row>
    <row r="789" spans="10:23" ht="20.100000000000001" customHeight="1" x14ac:dyDescent="0.2">
      <c r="J789" s="100"/>
      <c r="K789" s="100"/>
      <c r="L789" s="100"/>
      <c r="M789" s="100"/>
      <c r="N789" s="100"/>
      <c r="O789" s="100"/>
      <c r="P789" s="100"/>
      <c r="Q789" s="100"/>
      <c r="R789" s="100"/>
      <c r="S789" s="100"/>
      <c r="T789" s="100"/>
      <c r="U789" s="100"/>
      <c r="V789" s="100"/>
      <c r="W789" s="100"/>
    </row>
    <row r="790" spans="10:23" ht="20.100000000000001" customHeight="1" x14ac:dyDescent="0.2">
      <c r="J790" s="100"/>
      <c r="K790" s="100"/>
      <c r="L790" s="100"/>
      <c r="M790" s="100"/>
      <c r="N790" s="100"/>
      <c r="O790" s="100"/>
      <c r="P790" s="100"/>
      <c r="Q790" s="100"/>
      <c r="R790" s="100"/>
      <c r="S790" s="100"/>
      <c r="T790" s="100"/>
      <c r="U790" s="100"/>
      <c r="V790" s="100"/>
      <c r="W790" s="100"/>
    </row>
    <row r="791" spans="10:23" ht="20.100000000000001" customHeight="1" x14ac:dyDescent="0.2">
      <c r="J791" s="100"/>
      <c r="K791" s="100"/>
      <c r="L791" s="100"/>
      <c r="M791" s="100"/>
      <c r="N791" s="100"/>
      <c r="O791" s="100"/>
      <c r="P791" s="100"/>
      <c r="Q791" s="100"/>
      <c r="R791" s="100"/>
      <c r="S791" s="100"/>
      <c r="T791" s="100"/>
      <c r="U791" s="100"/>
      <c r="V791" s="100"/>
      <c r="W791" s="100"/>
    </row>
    <row r="792" spans="10:23" ht="20.100000000000001" customHeight="1" x14ac:dyDescent="0.2">
      <c r="J792" s="100"/>
      <c r="K792" s="100"/>
      <c r="L792" s="100"/>
      <c r="M792" s="100"/>
      <c r="N792" s="100"/>
      <c r="O792" s="100"/>
      <c r="P792" s="100"/>
      <c r="Q792" s="100"/>
      <c r="R792" s="100"/>
      <c r="S792" s="100"/>
      <c r="T792" s="100"/>
      <c r="U792" s="100"/>
      <c r="V792" s="100"/>
      <c r="W792" s="100"/>
    </row>
    <row r="793" spans="10:23" ht="20.100000000000001" customHeight="1" x14ac:dyDescent="0.2">
      <c r="J793" s="100"/>
      <c r="K793" s="100"/>
      <c r="L793" s="100"/>
      <c r="M793" s="100"/>
      <c r="N793" s="100"/>
      <c r="O793" s="100"/>
      <c r="P793" s="100"/>
      <c r="Q793" s="100"/>
      <c r="R793" s="100"/>
      <c r="S793" s="100"/>
      <c r="T793" s="100"/>
      <c r="U793" s="100"/>
      <c r="V793" s="100"/>
      <c r="W793" s="100"/>
    </row>
    <row r="794" spans="10:23" ht="20.100000000000001" customHeight="1" x14ac:dyDescent="0.2">
      <c r="J794" s="100"/>
      <c r="K794" s="100"/>
      <c r="L794" s="100"/>
      <c r="M794" s="100"/>
      <c r="N794" s="100"/>
      <c r="O794" s="100"/>
      <c r="P794" s="100"/>
      <c r="Q794" s="100"/>
      <c r="R794" s="100"/>
      <c r="S794" s="100"/>
      <c r="T794" s="100"/>
      <c r="U794" s="100"/>
      <c r="V794" s="100"/>
      <c r="W794" s="100"/>
    </row>
    <row r="795" spans="10:23" ht="20.100000000000001" customHeight="1" x14ac:dyDescent="0.2">
      <c r="J795" s="100"/>
      <c r="K795" s="100"/>
      <c r="L795" s="100"/>
      <c r="M795" s="100"/>
      <c r="N795" s="100"/>
      <c r="O795" s="100"/>
      <c r="P795" s="100"/>
      <c r="Q795" s="100"/>
      <c r="R795" s="100"/>
      <c r="S795" s="100"/>
      <c r="T795" s="100"/>
      <c r="U795" s="100"/>
      <c r="V795" s="100"/>
      <c r="W795" s="100"/>
    </row>
    <row r="796" spans="10:23" ht="20.100000000000001" customHeight="1" x14ac:dyDescent="0.2">
      <c r="J796" s="100"/>
      <c r="K796" s="100"/>
      <c r="L796" s="100"/>
      <c r="M796" s="100"/>
      <c r="N796" s="100"/>
      <c r="O796" s="100"/>
      <c r="P796" s="100"/>
      <c r="Q796" s="100"/>
      <c r="R796" s="100"/>
      <c r="S796" s="100"/>
      <c r="T796" s="100"/>
      <c r="U796" s="100"/>
      <c r="V796" s="100"/>
      <c r="W796" s="100"/>
    </row>
    <row r="797" spans="10:23" ht="20.100000000000001" customHeight="1" x14ac:dyDescent="0.2">
      <c r="J797" s="100"/>
      <c r="K797" s="100"/>
      <c r="L797" s="100"/>
      <c r="M797" s="100"/>
      <c r="N797" s="100"/>
      <c r="O797" s="100"/>
      <c r="P797" s="100"/>
      <c r="Q797" s="100"/>
      <c r="R797" s="100"/>
      <c r="S797" s="100"/>
      <c r="T797" s="100"/>
      <c r="U797" s="100"/>
      <c r="V797" s="100"/>
      <c r="W797" s="100"/>
    </row>
    <row r="798" spans="10:23" ht="20.100000000000001" customHeight="1" x14ac:dyDescent="0.2">
      <c r="J798" s="100"/>
      <c r="K798" s="100"/>
      <c r="L798" s="100"/>
      <c r="M798" s="100"/>
      <c r="N798" s="100"/>
      <c r="O798" s="100"/>
      <c r="P798" s="100"/>
      <c r="Q798" s="100"/>
      <c r="R798" s="100"/>
      <c r="S798" s="100"/>
      <c r="T798" s="100"/>
      <c r="U798" s="100"/>
      <c r="V798" s="100"/>
      <c r="W798" s="100"/>
    </row>
    <row r="799" spans="10:23" ht="20.100000000000001" customHeight="1" x14ac:dyDescent="0.2">
      <c r="J799" s="100"/>
      <c r="K799" s="100"/>
      <c r="L799" s="100"/>
      <c r="M799" s="100"/>
      <c r="N799" s="100"/>
      <c r="O799" s="100"/>
      <c r="P799" s="100"/>
      <c r="Q799" s="100"/>
      <c r="R799" s="100"/>
      <c r="S799" s="100"/>
      <c r="T799" s="100"/>
      <c r="U799" s="100"/>
      <c r="V799" s="100"/>
      <c r="W799" s="100"/>
    </row>
    <row r="800" spans="10:23" ht="20.100000000000001" customHeight="1" x14ac:dyDescent="0.2">
      <c r="J800" s="100"/>
      <c r="K800" s="100"/>
      <c r="L800" s="100"/>
      <c r="M800" s="100"/>
      <c r="N800" s="100"/>
      <c r="O800" s="100"/>
      <c r="P800" s="100"/>
      <c r="Q800" s="100"/>
      <c r="R800" s="100"/>
      <c r="S800" s="100"/>
      <c r="T800" s="100"/>
      <c r="U800" s="100"/>
      <c r="V800" s="100"/>
      <c r="W800" s="100"/>
    </row>
    <row r="801" spans="10:23" ht="20.100000000000001" customHeight="1" x14ac:dyDescent="0.2">
      <c r="J801" s="100"/>
      <c r="K801" s="100"/>
      <c r="L801" s="100"/>
      <c r="M801" s="100"/>
      <c r="N801" s="100"/>
      <c r="O801" s="100"/>
      <c r="P801" s="100"/>
      <c r="Q801" s="100"/>
      <c r="R801" s="100"/>
      <c r="S801" s="100"/>
      <c r="T801" s="100"/>
      <c r="U801" s="100"/>
      <c r="V801" s="100"/>
      <c r="W801" s="100"/>
    </row>
    <row r="802" spans="10:23" ht="20.100000000000001" customHeight="1" x14ac:dyDescent="0.2">
      <c r="J802" s="100"/>
      <c r="K802" s="100"/>
      <c r="L802" s="100"/>
      <c r="M802" s="100"/>
      <c r="N802" s="100"/>
      <c r="O802" s="100"/>
      <c r="P802" s="100"/>
      <c r="Q802" s="100"/>
      <c r="R802" s="100"/>
      <c r="S802" s="100"/>
      <c r="T802" s="100"/>
      <c r="U802" s="100"/>
      <c r="V802" s="100"/>
      <c r="W802" s="100"/>
    </row>
    <row r="803" spans="10:23" ht="20.100000000000001" customHeight="1" x14ac:dyDescent="0.2">
      <c r="J803" s="100"/>
      <c r="K803" s="100"/>
      <c r="L803" s="100"/>
      <c r="M803" s="100"/>
      <c r="N803" s="100"/>
      <c r="O803" s="100"/>
      <c r="P803" s="100"/>
      <c r="Q803" s="100"/>
      <c r="R803" s="100"/>
      <c r="S803" s="100"/>
      <c r="T803" s="100"/>
      <c r="U803" s="100"/>
      <c r="V803" s="100"/>
      <c r="W803" s="100"/>
    </row>
    <row r="804" spans="10:23" ht="20.100000000000001" customHeight="1" x14ac:dyDescent="0.2">
      <c r="J804" s="100"/>
      <c r="K804" s="100"/>
      <c r="L804" s="100"/>
      <c r="M804" s="100"/>
      <c r="N804" s="100"/>
      <c r="O804" s="100"/>
      <c r="P804" s="100"/>
      <c r="Q804" s="100"/>
      <c r="R804" s="100"/>
      <c r="S804" s="100"/>
      <c r="T804" s="100"/>
      <c r="U804" s="100"/>
      <c r="V804" s="100"/>
      <c r="W804" s="100"/>
    </row>
    <row r="805" spans="10:23" ht="20.100000000000001" customHeight="1" x14ac:dyDescent="0.2">
      <c r="J805" s="100"/>
      <c r="K805" s="100"/>
      <c r="L805" s="100"/>
      <c r="M805" s="100"/>
      <c r="N805" s="100"/>
      <c r="O805" s="100"/>
      <c r="P805" s="100"/>
      <c r="Q805" s="100"/>
      <c r="R805" s="100"/>
      <c r="S805" s="100"/>
      <c r="T805" s="100"/>
      <c r="U805" s="100"/>
      <c r="V805" s="100"/>
      <c r="W805" s="100"/>
    </row>
    <row r="806" spans="10:23" ht="20.100000000000001" customHeight="1" x14ac:dyDescent="0.2">
      <c r="J806" s="100"/>
      <c r="K806" s="100"/>
      <c r="L806" s="100"/>
      <c r="M806" s="100"/>
      <c r="N806" s="100"/>
      <c r="O806" s="100"/>
      <c r="P806" s="100"/>
      <c r="Q806" s="100"/>
      <c r="R806" s="100"/>
      <c r="S806" s="100"/>
      <c r="T806" s="100"/>
      <c r="U806" s="100"/>
      <c r="V806" s="100"/>
      <c r="W806" s="100"/>
    </row>
    <row r="807" spans="10:23" ht="20.100000000000001" customHeight="1" x14ac:dyDescent="0.2">
      <c r="J807" s="100"/>
      <c r="K807" s="100"/>
      <c r="L807" s="100"/>
      <c r="M807" s="100"/>
      <c r="N807" s="100"/>
      <c r="O807" s="100"/>
      <c r="P807" s="100"/>
      <c r="Q807" s="100"/>
      <c r="R807" s="100"/>
      <c r="S807" s="100"/>
      <c r="T807" s="100"/>
      <c r="U807" s="100"/>
      <c r="V807" s="100"/>
      <c r="W807" s="100"/>
    </row>
    <row r="808" spans="10:23" ht="20.100000000000001" customHeight="1" x14ac:dyDescent="0.2">
      <c r="J808" s="100"/>
      <c r="K808" s="100"/>
      <c r="L808" s="100"/>
      <c r="M808" s="100"/>
      <c r="N808" s="100"/>
      <c r="O808" s="100"/>
      <c r="P808" s="100"/>
      <c r="Q808" s="100"/>
      <c r="R808" s="100"/>
      <c r="S808" s="100"/>
      <c r="T808" s="100"/>
      <c r="U808" s="100"/>
      <c r="V808" s="100"/>
      <c r="W808" s="100"/>
    </row>
    <row r="809" spans="10:23" ht="20.100000000000001" customHeight="1" x14ac:dyDescent="0.2">
      <c r="J809" s="100"/>
      <c r="K809" s="100"/>
      <c r="L809" s="100"/>
      <c r="M809" s="100"/>
      <c r="N809" s="100"/>
      <c r="O809" s="100"/>
      <c r="P809" s="100"/>
      <c r="Q809" s="100"/>
      <c r="R809" s="100"/>
      <c r="S809" s="100"/>
      <c r="T809" s="100"/>
      <c r="U809" s="100"/>
      <c r="V809" s="100"/>
      <c r="W809" s="100"/>
    </row>
    <row r="810" spans="10:23" ht="20.100000000000001" customHeight="1" x14ac:dyDescent="0.2">
      <c r="J810" s="100"/>
      <c r="K810" s="100"/>
      <c r="L810" s="100"/>
      <c r="M810" s="100"/>
      <c r="N810" s="100"/>
      <c r="O810" s="100"/>
      <c r="P810" s="100"/>
      <c r="Q810" s="100"/>
      <c r="R810" s="100"/>
      <c r="S810" s="100"/>
      <c r="T810" s="100"/>
      <c r="U810" s="100"/>
      <c r="V810" s="100"/>
      <c r="W810" s="100"/>
    </row>
    <row r="811" spans="10:23" ht="20.100000000000001" customHeight="1" x14ac:dyDescent="0.2">
      <c r="J811" s="100"/>
      <c r="K811" s="100"/>
      <c r="L811" s="100"/>
      <c r="M811" s="100"/>
      <c r="N811" s="100"/>
      <c r="O811" s="100"/>
      <c r="P811" s="100"/>
      <c r="Q811" s="100"/>
      <c r="R811" s="100"/>
      <c r="S811" s="100"/>
      <c r="T811" s="100"/>
      <c r="U811" s="100"/>
      <c r="V811" s="100"/>
      <c r="W811" s="100"/>
    </row>
    <row r="812" spans="10:23" ht="20.100000000000001" customHeight="1" x14ac:dyDescent="0.2">
      <c r="J812" s="100"/>
      <c r="K812" s="100"/>
      <c r="L812" s="100"/>
      <c r="M812" s="100"/>
      <c r="N812" s="100"/>
      <c r="O812" s="100"/>
      <c r="P812" s="100"/>
      <c r="Q812" s="100"/>
      <c r="R812" s="100"/>
      <c r="S812" s="100"/>
      <c r="T812" s="100"/>
      <c r="U812" s="100"/>
      <c r="V812" s="100"/>
      <c r="W812" s="100"/>
    </row>
    <row r="813" spans="10:23" ht="20.100000000000001" customHeight="1" x14ac:dyDescent="0.2">
      <c r="J813" s="100"/>
      <c r="K813" s="100"/>
      <c r="L813" s="100"/>
      <c r="M813" s="100"/>
      <c r="N813" s="100"/>
      <c r="O813" s="100"/>
      <c r="P813" s="100"/>
      <c r="Q813" s="100"/>
      <c r="R813" s="100"/>
      <c r="S813" s="100"/>
      <c r="T813" s="100"/>
      <c r="U813" s="100"/>
      <c r="V813" s="100"/>
      <c r="W813" s="100"/>
    </row>
    <row r="814" spans="10:23" ht="20.100000000000001" customHeight="1" x14ac:dyDescent="0.2">
      <c r="J814" s="100"/>
      <c r="K814" s="100"/>
      <c r="L814" s="100"/>
      <c r="M814" s="100"/>
      <c r="N814" s="100"/>
      <c r="O814" s="100"/>
      <c r="P814" s="100"/>
      <c r="Q814" s="100"/>
      <c r="R814" s="100"/>
      <c r="S814" s="100"/>
      <c r="T814" s="100"/>
      <c r="U814" s="100"/>
      <c r="V814" s="100"/>
      <c r="W814" s="100"/>
    </row>
    <row r="815" spans="10:23" ht="20.100000000000001" customHeight="1" x14ac:dyDescent="0.2">
      <c r="J815" s="100"/>
      <c r="K815" s="100"/>
      <c r="L815" s="100"/>
      <c r="M815" s="100"/>
      <c r="N815" s="100"/>
      <c r="O815" s="100"/>
      <c r="P815" s="100"/>
      <c r="Q815" s="100"/>
      <c r="R815" s="100"/>
      <c r="S815" s="100"/>
      <c r="T815" s="100"/>
      <c r="U815" s="100"/>
      <c r="V815" s="100"/>
      <c r="W815" s="100"/>
    </row>
    <row r="816" spans="10:23" ht="20.100000000000001" customHeight="1" x14ac:dyDescent="0.2">
      <c r="J816" s="100"/>
      <c r="K816" s="100"/>
      <c r="L816" s="100"/>
      <c r="M816" s="100"/>
      <c r="N816" s="100"/>
      <c r="O816" s="100"/>
      <c r="P816" s="100"/>
      <c r="Q816" s="100"/>
      <c r="R816" s="100"/>
      <c r="S816" s="100"/>
      <c r="T816" s="100"/>
      <c r="U816" s="100"/>
      <c r="V816" s="100"/>
      <c r="W816" s="100"/>
    </row>
    <row r="817" spans="10:23" ht="20.100000000000001" customHeight="1" x14ac:dyDescent="0.2">
      <c r="J817" s="100"/>
      <c r="K817" s="100"/>
      <c r="L817" s="100"/>
      <c r="M817" s="100"/>
      <c r="N817" s="100"/>
      <c r="O817" s="100"/>
      <c r="P817" s="100"/>
      <c r="Q817" s="100"/>
      <c r="R817" s="100"/>
      <c r="S817" s="100"/>
      <c r="T817" s="100"/>
      <c r="U817" s="100"/>
      <c r="V817" s="100"/>
      <c r="W817" s="100"/>
    </row>
    <row r="818" spans="10:23" ht="20.100000000000001" customHeight="1" x14ac:dyDescent="0.2">
      <c r="J818" s="100"/>
      <c r="K818" s="100"/>
      <c r="L818" s="100"/>
      <c r="M818" s="100"/>
      <c r="N818" s="100"/>
      <c r="O818" s="100"/>
      <c r="P818" s="100"/>
      <c r="Q818" s="100"/>
      <c r="R818" s="100"/>
      <c r="S818" s="100"/>
      <c r="T818" s="100"/>
      <c r="U818" s="100"/>
      <c r="V818" s="100"/>
      <c r="W818" s="100"/>
    </row>
    <row r="819" spans="10:23" ht="20.100000000000001" customHeight="1" x14ac:dyDescent="0.2">
      <c r="J819" s="100"/>
      <c r="K819" s="100"/>
      <c r="L819" s="100"/>
      <c r="M819" s="100"/>
      <c r="N819" s="100"/>
      <c r="O819" s="100"/>
      <c r="P819" s="100"/>
      <c r="Q819" s="100"/>
      <c r="R819" s="100"/>
      <c r="S819" s="100"/>
      <c r="T819" s="100"/>
      <c r="U819" s="100"/>
      <c r="V819" s="100"/>
      <c r="W819" s="100"/>
    </row>
    <row r="820" spans="10:23" ht="20.100000000000001" customHeight="1" x14ac:dyDescent="0.2">
      <c r="J820" s="100"/>
      <c r="K820" s="100"/>
      <c r="L820" s="100"/>
      <c r="M820" s="100"/>
      <c r="N820" s="100"/>
      <c r="O820" s="100"/>
      <c r="P820" s="100"/>
      <c r="Q820" s="100"/>
      <c r="R820" s="100"/>
      <c r="S820" s="100"/>
      <c r="T820" s="100"/>
      <c r="U820" s="100"/>
      <c r="V820" s="100"/>
      <c r="W820" s="100"/>
    </row>
    <row r="821" spans="10:23" ht="20.100000000000001" customHeight="1" x14ac:dyDescent="0.2">
      <c r="J821" s="100"/>
      <c r="K821" s="100"/>
      <c r="L821" s="100"/>
      <c r="M821" s="100"/>
      <c r="N821" s="100"/>
      <c r="O821" s="100"/>
      <c r="P821" s="100"/>
      <c r="Q821" s="100"/>
      <c r="R821" s="100"/>
      <c r="S821" s="100"/>
      <c r="T821" s="100"/>
      <c r="U821" s="100"/>
      <c r="V821" s="100"/>
      <c r="W821" s="100"/>
    </row>
    <row r="822" spans="10:23" ht="20.100000000000001" customHeight="1" x14ac:dyDescent="0.2">
      <c r="J822" s="100"/>
      <c r="K822" s="100"/>
      <c r="L822" s="100"/>
      <c r="M822" s="100"/>
      <c r="N822" s="100"/>
      <c r="O822" s="100"/>
      <c r="P822" s="100"/>
      <c r="Q822" s="100"/>
      <c r="R822" s="100"/>
      <c r="S822" s="100"/>
      <c r="T822" s="100"/>
      <c r="U822" s="100"/>
      <c r="V822" s="100"/>
      <c r="W822" s="100"/>
    </row>
    <row r="823" spans="10:23" ht="20.100000000000001" customHeight="1" x14ac:dyDescent="0.2">
      <c r="J823" s="100"/>
      <c r="K823" s="100"/>
      <c r="L823" s="100"/>
      <c r="M823" s="100"/>
      <c r="N823" s="100"/>
      <c r="O823" s="100"/>
      <c r="P823" s="100"/>
      <c r="Q823" s="100"/>
      <c r="R823" s="100"/>
      <c r="S823" s="100"/>
      <c r="T823" s="100"/>
      <c r="U823" s="100"/>
      <c r="V823" s="100"/>
      <c r="W823" s="100"/>
    </row>
    <row r="824" spans="10:23" ht="20.100000000000001" customHeight="1" x14ac:dyDescent="0.2">
      <c r="J824" s="100"/>
      <c r="K824" s="100"/>
      <c r="L824" s="100"/>
      <c r="M824" s="100"/>
      <c r="N824" s="100"/>
      <c r="O824" s="100"/>
      <c r="P824" s="100"/>
      <c r="Q824" s="100"/>
      <c r="R824" s="100"/>
      <c r="S824" s="100"/>
      <c r="T824" s="100"/>
      <c r="U824" s="100"/>
      <c r="V824" s="100"/>
      <c r="W824" s="100"/>
    </row>
    <row r="825" spans="10:23" ht="20.100000000000001" customHeight="1" x14ac:dyDescent="0.2">
      <c r="J825" s="100"/>
      <c r="K825" s="100"/>
      <c r="L825" s="100"/>
      <c r="M825" s="100"/>
      <c r="N825" s="100"/>
      <c r="O825" s="100"/>
      <c r="P825" s="100"/>
      <c r="Q825" s="100"/>
      <c r="R825" s="100"/>
      <c r="S825" s="100"/>
      <c r="T825" s="100"/>
      <c r="U825" s="100"/>
      <c r="V825" s="100"/>
      <c r="W825" s="100"/>
    </row>
    <row r="826" spans="10:23" ht="20.100000000000001" customHeight="1" x14ac:dyDescent="0.2">
      <c r="J826" s="100"/>
      <c r="K826" s="100"/>
      <c r="L826" s="100"/>
      <c r="M826" s="100"/>
      <c r="N826" s="100"/>
      <c r="O826" s="100"/>
      <c r="P826" s="100"/>
      <c r="Q826" s="100"/>
      <c r="R826" s="100"/>
      <c r="S826" s="100"/>
      <c r="T826" s="100"/>
      <c r="U826" s="100"/>
      <c r="V826" s="100"/>
      <c r="W826" s="100"/>
    </row>
    <row r="827" spans="10:23" ht="20.100000000000001" customHeight="1" x14ac:dyDescent="0.2">
      <c r="J827" s="100"/>
      <c r="K827" s="100"/>
      <c r="L827" s="100"/>
      <c r="M827" s="100"/>
      <c r="N827" s="100"/>
      <c r="O827" s="100"/>
      <c r="P827" s="100"/>
      <c r="Q827" s="100"/>
      <c r="R827" s="100"/>
      <c r="S827" s="100"/>
      <c r="T827" s="100"/>
      <c r="U827" s="100"/>
      <c r="V827" s="100"/>
      <c r="W827" s="100"/>
    </row>
    <row r="828" spans="10:23" ht="20.100000000000001" customHeight="1" x14ac:dyDescent="0.2">
      <c r="J828" s="100"/>
      <c r="K828" s="100"/>
      <c r="L828" s="100"/>
      <c r="M828" s="100"/>
      <c r="N828" s="100"/>
      <c r="O828" s="100"/>
      <c r="P828" s="100"/>
      <c r="Q828" s="100"/>
      <c r="R828" s="100"/>
      <c r="S828" s="100"/>
      <c r="T828" s="100"/>
      <c r="U828" s="100"/>
      <c r="V828" s="100"/>
      <c r="W828" s="100"/>
    </row>
    <row r="829" spans="10:23" ht="20.100000000000001" customHeight="1" x14ac:dyDescent="0.2">
      <c r="J829" s="100"/>
      <c r="K829" s="100"/>
      <c r="L829" s="100"/>
      <c r="M829" s="100"/>
      <c r="N829" s="100"/>
      <c r="O829" s="100"/>
      <c r="P829" s="100"/>
      <c r="Q829" s="100"/>
      <c r="R829" s="100"/>
      <c r="S829" s="100"/>
      <c r="T829" s="100"/>
      <c r="U829" s="100"/>
      <c r="V829" s="100"/>
      <c r="W829" s="100"/>
    </row>
    <row r="830" spans="10:23" ht="20.100000000000001" customHeight="1" x14ac:dyDescent="0.2">
      <c r="J830" s="100"/>
      <c r="K830" s="100"/>
      <c r="L830" s="100"/>
      <c r="M830" s="100"/>
      <c r="N830" s="100"/>
      <c r="O830" s="100"/>
      <c r="P830" s="100"/>
      <c r="Q830" s="100"/>
      <c r="R830" s="100"/>
      <c r="S830" s="100"/>
      <c r="T830" s="100"/>
      <c r="U830" s="100"/>
      <c r="V830" s="100"/>
      <c r="W830" s="100"/>
    </row>
    <row r="831" spans="10:23" ht="20.100000000000001" customHeight="1" x14ac:dyDescent="0.2">
      <c r="J831" s="100"/>
      <c r="K831" s="100"/>
      <c r="L831" s="100"/>
      <c r="M831" s="100"/>
      <c r="N831" s="100"/>
      <c r="O831" s="100"/>
      <c r="P831" s="100"/>
      <c r="Q831" s="100"/>
      <c r="R831" s="100"/>
      <c r="S831" s="100"/>
      <c r="T831" s="100"/>
      <c r="U831" s="100"/>
      <c r="V831" s="100"/>
      <c r="W831" s="100"/>
    </row>
    <row r="832" spans="10:23" ht="20.100000000000001" customHeight="1" x14ac:dyDescent="0.2">
      <c r="J832" s="100"/>
      <c r="K832" s="100"/>
      <c r="L832" s="100"/>
      <c r="M832" s="100"/>
      <c r="N832" s="100"/>
      <c r="O832" s="100"/>
      <c r="P832" s="100"/>
      <c r="Q832" s="100"/>
      <c r="R832" s="100"/>
      <c r="S832" s="100"/>
      <c r="T832" s="100"/>
      <c r="U832" s="100"/>
      <c r="V832" s="100"/>
      <c r="W832" s="100"/>
    </row>
    <row r="833" spans="10:23" ht="20.100000000000001" customHeight="1" x14ac:dyDescent="0.2">
      <c r="J833" s="100"/>
      <c r="K833" s="100"/>
      <c r="L833" s="100"/>
      <c r="M833" s="100"/>
      <c r="N833" s="100"/>
      <c r="O833" s="100"/>
      <c r="P833" s="100"/>
      <c r="Q833" s="100"/>
      <c r="R833" s="100"/>
      <c r="S833" s="100"/>
      <c r="T833" s="100"/>
      <c r="U833" s="100"/>
      <c r="V833" s="100"/>
      <c r="W833" s="100"/>
    </row>
    <row r="834" spans="10:23" ht="20.100000000000001" customHeight="1" x14ac:dyDescent="0.2">
      <c r="J834" s="100"/>
      <c r="K834" s="100"/>
      <c r="L834" s="100"/>
      <c r="M834" s="100"/>
      <c r="N834" s="100"/>
      <c r="O834" s="100"/>
      <c r="P834" s="100"/>
      <c r="Q834" s="100"/>
      <c r="R834" s="100"/>
      <c r="S834" s="100"/>
      <c r="T834" s="100"/>
      <c r="U834" s="100"/>
      <c r="V834" s="100"/>
      <c r="W834" s="100"/>
    </row>
    <row r="835" spans="10:23" ht="20.100000000000001" customHeight="1" x14ac:dyDescent="0.2">
      <c r="J835" s="100"/>
      <c r="K835" s="100"/>
      <c r="L835" s="100"/>
      <c r="M835" s="100"/>
      <c r="N835" s="100"/>
      <c r="O835" s="100"/>
      <c r="P835" s="100"/>
      <c r="Q835" s="100"/>
      <c r="R835" s="100"/>
      <c r="S835" s="100"/>
      <c r="T835" s="100"/>
      <c r="U835" s="100"/>
      <c r="V835" s="100"/>
      <c r="W835" s="100"/>
    </row>
    <row r="836" spans="10:23" ht="20.100000000000001" customHeight="1" x14ac:dyDescent="0.2">
      <c r="J836" s="100"/>
      <c r="K836" s="100"/>
      <c r="L836" s="100"/>
      <c r="M836" s="100"/>
      <c r="N836" s="100"/>
      <c r="O836" s="100"/>
      <c r="P836" s="100"/>
      <c r="Q836" s="100"/>
      <c r="R836" s="100"/>
      <c r="S836" s="100"/>
      <c r="T836" s="100"/>
      <c r="U836" s="100"/>
      <c r="V836" s="100"/>
      <c r="W836" s="100"/>
    </row>
    <row r="837" spans="10:23" ht="20.100000000000001" customHeight="1" x14ac:dyDescent="0.2">
      <c r="J837" s="100"/>
      <c r="K837" s="100"/>
      <c r="L837" s="100"/>
      <c r="M837" s="100"/>
      <c r="N837" s="100"/>
      <c r="O837" s="100"/>
      <c r="P837" s="100"/>
      <c r="Q837" s="100"/>
      <c r="R837" s="100"/>
      <c r="S837" s="100"/>
      <c r="T837" s="100"/>
      <c r="U837" s="100"/>
      <c r="V837" s="100"/>
      <c r="W837" s="100"/>
    </row>
    <row r="838" spans="10:23" ht="20.100000000000001" customHeight="1" x14ac:dyDescent="0.2">
      <c r="J838" s="100"/>
      <c r="K838" s="100"/>
      <c r="L838" s="100"/>
      <c r="M838" s="100"/>
      <c r="N838" s="100"/>
      <c r="O838" s="100"/>
      <c r="P838" s="100"/>
      <c r="Q838" s="100"/>
      <c r="R838" s="100"/>
      <c r="S838" s="100"/>
      <c r="T838" s="100"/>
      <c r="U838" s="100"/>
      <c r="V838" s="100"/>
      <c r="W838" s="100"/>
    </row>
    <row r="839" spans="10:23" ht="20.100000000000001" customHeight="1" x14ac:dyDescent="0.2">
      <c r="J839" s="100"/>
      <c r="K839" s="100"/>
      <c r="L839" s="100"/>
      <c r="M839" s="100"/>
      <c r="N839" s="100"/>
      <c r="O839" s="100"/>
      <c r="P839" s="100"/>
      <c r="Q839" s="100"/>
      <c r="R839" s="100"/>
      <c r="S839" s="100"/>
      <c r="T839" s="100"/>
      <c r="U839" s="100"/>
      <c r="V839" s="100"/>
      <c r="W839" s="100"/>
    </row>
    <row r="840" spans="10:23" ht="20.100000000000001" customHeight="1" x14ac:dyDescent="0.2">
      <c r="J840" s="100"/>
      <c r="K840" s="100"/>
      <c r="L840" s="100"/>
      <c r="M840" s="100"/>
      <c r="N840" s="100"/>
      <c r="O840" s="100"/>
      <c r="P840" s="100"/>
      <c r="Q840" s="100"/>
      <c r="R840" s="100"/>
      <c r="S840" s="100"/>
      <c r="T840" s="100"/>
      <c r="U840" s="100"/>
      <c r="V840" s="100"/>
      <c r="W840" s="100"/>
    </row>
    <row r="841" spans="10:23" ht="20.100000000000001" customHeight="1" x14ac:dyDescent="0.2">
      <c r="J841" s="100"/>
      <c r="K841" s="100"/>
      <c r="L841" s="100"/>
      <c r="M841" s="100"/>
      <c r="N841" s="100"/>
      <c r="O841" s="100"/>
      <c r="P841" s="100"/>
      <c r="Q841" s="100"/>
      <c r="R841" s="100"/>
      <c r="S841" s="100"/>
      <c r="T841" s="100"/>
      <c r="U841" s="100"/>
      <c r="V841" s="100"/>
      <c r="W841" s="100"/>
    </row>
    <row r="842" spans="10:23" ht="20.100000000000001" customHeight="1" x14ac:dyDescent="0.2">
      <c r="J842" s="100"/>
      <c r="K842" s="100"/>
      <c r="L842" s="100"/>
      <c r="M842" s="100"/>
      <c r="N842" s="100"/>
      <c r="O842" s="100"/>
      <c r="P842" s="100"/>
      <c r="Q842" s="100"/>
      <c r="R842" s="100"/>
      <c r="S842" s="100"/>
      <c r="T842" s="100"/>
      <c r="U842" s="100"/>
      <c r="V842" s="100"/>
      <c r="W842" s="100"/>
    </row>
    <row r="843" spans="10:23" ht="20.100000000000001" customHeight="1" x14ac:dyDescent="0.2">
      <c r="J843" s="100"/>
      <c r="K843" s="100"/>
      <c r="L843" s="100"/>
      <c r="M843" s="100"/>
      <c r="N843" s="100"/>
      <c r="O843" s="100"/>
      <c r="P843" s="100"/>
      <c r="Q843" s="100"/>
      <c r="R843" s="100"/>
      <c r="S843" s="100"/>
      <c r="T843" s="100"/>
      <c r="U843" s="100"/>
      <c r="V843" s="100"/>
      <c r="W843" s="100"/>
    </row>
    <row r="844" spans="10:23" ht="20.100000000000001" customHeight="1" x14ac:dyDescent="0.2">
      <c r="J844" s="100"/>
      <c r="K844" s="100"/>
      <c r="L844" s="100"/>
      <c r="M844" s="100"/>
      <c r="N844" s="100"/>
      <c r="O844" s="100"/>
      <c r="P844" s="100"/>
      <c r="Q844" s="100"/>
      <c r="R844" s="100"/>
      <c r="S844" s="100"/>
      <c r="T844" s="100"/>
      <c r="U844" s="100"/>
      <c r="V844" s="100"/>
      <c r="W844" s="100"/>
    </row>
    <row r="845" spans="10:23" ht="20.100000000000001" customHeight="1" x14ac:dyDescent="0.2">
      <c r="J845" s="100"/>
      <c r="K845" s="100"/>
      <c r="L845" s="100"/>
      <c r="M845" s="100"/>
      <c r="N845" s="100"/>
      <c r="O845" s="100"/>
      <c r="P845" s="100"/>
      <c r="Q845" s="100"/>
      <c r="R845" s="100"/>
      <c r="S845" s="100"/>
      <c r="T845" s="100"/>
      <c r="U845" s="100"/>
      <c r="V845" s="100"/>
      <c r="W845" s="100"/>
    </row>
    <row r="846" spans="10:23" ht="20.100000000000001" customHeight="1" x14ac:dyDescent="0.2">
      <c r="J846" s="100"/>
      <c r="K846" s="100"/>
      <c r="L846" s="100"/>
      <c r="M846" s="100"/>
      <c r="N846" s="100"/>
      <c r="O846" s="100"/>
      <c r="P846" s="100"/>
      <c r="Q846" s="100"/>
      <c r="R846" s="100"/>
      <c r="S846" s="100"/>
      <c r="T846" s="100"/>
      <c r="U846" s="100"/>
      <c r="V846" s="100"/>
      <c r="W846" s="100"/>
    </row>
    <row r="847" spans="10:23" ht="20.100000000000001" customHeight="1" x14ac:dyDescent="0.2">
      <c r="J847" s="100"/>
      <c r="K847" s="100"/>
      <c r="L847" s="100"/>
      <c r="M847" s="100"/>
      <c r="N847" s="100"/>
      <c r="O847" s="100"/>
      <c r="P847" s="100"/>
      <c r="Q847" s="100"/>
      <c r="R847" s="100"/>
      <c r="S847" s="100"/>
      <c r="T847" s="100"/>
      <c r="U847" s="100"/>
      <c r="V847" s="100"/>
      <c r="W847" s="100"/>
    </row>
    <row r="848" spans="10:23" ht="20.100000000000001" customHeight="1" x14ac:dyDescent="0.2">
      <c r="J848" s="100"/>
      <c r="K848" s="100"/>
      <c r="L848" s="100"/>
      <c r="M848" s="100"/>
      <c r="N848" s="100"/>
      <c r="O848" s="100"/>
      <c r="P848" s="100"/>
      <c r="Q848" s="100"/>
      <c r="R848" s="100"/>
      <c r="S848" s="100"/>
      <c r="T848" s="100"/>
      <c r="U848" s="100"/>
      <c r="V848" s="100"/>
      <c r="W848" s="100"/>
    </row>
    <row r="849" spans="10:23" ht="20.100000000000001" customHeight="1" x14ac:dyDescent="0.2">
      <c r="J849" s="100"/>
      <c r="K849" s="100"/>
      <c r="L849" s="100"/>
      <c r="M849" s="100"/>
      <c r="N849" s="100"/>
      <c r="O849" s="100"/>
      <c r="P849" s="100"/>
      <c r="Q849" s="100"/>
      <c r="R849" s="100"/>
      <c r="S849" s="100"/>
      <c r="T849" s="100"/>
      <c r="U849" s="100"/>
      <c r="V849" s="100"/>
      <c r="W849" s="100"/>
    </row>
    <row r="850" spans="10:23" ht="20.100000000000001" customHeight="1" x14ac:dyDescent="0.2">
      <c r="J850" s="100"/>
      <c r="K850" s="100"/>
      <c r="L850" s="100"/>
      <c r="M850" s="100"/>
      <c r="N850" s="100"/>
      <c r="O850" s="100"/>
      <c r="P850" s="100"/>
      <c r="Q850" s="100"/>
      <c r="R850" s="100"/>
      <c r="S850" s="100"/>
      <c r="T850" s="100"/>
      <c r="U850" s="100"/>
      <c r="V850" s="100"/>
      <c r="W850" s="100"/>
    </row>
    <row r="851" spans="10:23" ht="20.100000000000001" customHeight="1" x14ac:dyDescent="0.2">
      <c r="J851" s="100"/>
      <c r="K851" s="100"/>
      <c r="L851" s="100"/>
      <c r="M851" s="100"/>
      <c r="N851" s="100"/>
      <c r="O851" s="100"/>
      <c r="P851" s="100"/>
      <c r="Q851" s="100"/>
      <c r="R851" s="100"/>
      <c r="S851" s="100"/>
      <c r="T851" s="100"/>
      <c r="U851" s="100"/>
      <c r="V851" s="100"/>
      <c r="W851" s="100"/>
    </row>
    <row r="852" spans="10:23" ht="20.100000000000001" customHeight="1" x14ac:dyDescent="0.2">
      <c r="J852" s="100"/>
      <c r="K852" s="100"/>
      <c r="L852" s="100"/>
      <c r="M852" s="100"/>
      <c r="N852" s="100"/>
      <c r="O852" s="100"/>
      <c r="P852" s="100"/>
      <c r="Q852" s="100"/>
      <c r="R852" s="100"/>
      <c r="S852" s="100"/>
      <c r="T852" s="100"/>
      <c r="U852" s="100"/>
      <c r="V852" s="100"/>
      <c r="W852" s="100"/>
    </row>
    <row r="853" spans="10:23" ht="20.100000000000001" customHeight="1" x14ac:dyDescent="0.2">
      <c r="J853" s="100"/>
      <c r="K853" s="100"/>
      <c r="L853" s="100"/>
      <c r="M853" s="100"/>
      <c r="N853" s="100"/>
      <c r="O853" s="100"/>
      <c r="P853" s="100"/>
      <c r="Q853" s="100"/>
      <c r="R853" s="100"/>
      <c r="S853" s="100"/>
      <c r="T853" s="100"/>
      <c r="U853" s="100"/>
      <c r="V853" s="100"/>
      <c r="W853" s="100"/>
    </row>
    <row r="854" spans="10:23" ht="20.100000000000001" customHeight="1" x14ac:dyDescent="0.2">
      <c r="J854" s="100"/>
      <c r="K854" s="100"/>
      <c r="L854" s="100"/>
      <c r="M854" s="100"/>
      <c r="N854" s="100"/>
      <c r="O854" s="100"/>
      <c r="P854" s="100"/>
      <c r="Q854" s="100"/>
      <c r="R854" s="100"/>
      <c r="S854" s="100"/>
      <c r="T854" s="100"/>
      <c r="U854" s="100"/>
      <c r="V854" s="100"/>
      <c r="W854" s="100"/>
    </row>
    <row r="855" spans="10:23" ht="20.100000000000001" customHeight="1" x14ac:dyDescent="0.2">
      <c r="J855" s="100"/>
      <c r="K855" s="100"/>
      <c r="L855" s="100"/>
      <c r="M855" s="100"/>
      <c r="N855" s="100"/>
      <c r="O855" s="100"/>
      <c r="P855" s="100"/>
      <c r="Q855" s="100"/>
      <c r="R855" s="100"/>
      <c r="S855" s="100"/>
      <c r="T855" s="100"/>
      <c r="U855" s="100"/>
      <c r="V855" s="100"/>
      <c r="W855" s="100"/>
    </row>
    <row r="856" spans="10:23" ht="20.100000000000001" customHeight="1" x14ac:dyDescent="0.2">
      <c r="J856" s="100"/>
      <c r="K856" s="100"/>
      <c r="L856" s="100"/>
      <c r="M856" s="100"/>
      <c r="N856" s="100"/>
      <c r="O856" s="100"/>
      <c r="P856" s="100"/>
      <c r="Q856" s="100"/>
      <c r="R856" s="100"/>
      <c r="S856" s="100"/>
      <c r="T856" s="100"/>
      <c r="U856" s="100"/>
      <c r="V856" s="100"/>
      <c r="W856" s="100"/>
    </row>
    <row r="857" spans="10:23" ht="20.100000000000001" customHeight="1" x14ac:dyDescent="0.2">
      <c r="J857" s="100"/>
      <c r="K857" s="100"/>
      <c r="L857" s="100"/>
      <c r="M857" s="100"/>
      <c r="N857" s="100"/>
      <c r="O857" s="100"/>
      <c r="P857" s="100"/>
      <c r="Q857" s="100"/>
      <c r="R857" s="100"/>
      <c r="S857" s="100"/>
      <c r="T857" s="100"/>
      <c r="U857" s="100"/>
      <c r="V857" s="100"/>
      <c r="W857" s="100"/>
    </row>
    <row r="858" spans="10:23" ht="20.100000000000001" customHeight="1" x14ac:dyDescent="0.2">
      <c r="J858" s="100"/>
      <c r="K858" s="100"/>
      <c r="L858" s="100"/>
      <c r="M858" s="100"/>
      <c r="N858" s="100"/>
      <c r="O858" s="100"/>
      <c r="P858" s="100"/>
      <c r="Q858" s="100"/>
      <c r="R858" s="100"/>
      <c r="S858" s="100"/>
      <c r="T858" s="100"/>
      <c r="U858" s="100"/>
      <c r="V858" s="100"/>
      <c r="W858" s="100"/>
    </row>
    <row r="859" spans="10:23" ht="20.100000000000001" customHeight="1" x14ac:dyDescent="0.2">
      <c r="J859" s="100"/>
      <c r="K859" s="100"/>
      <c r="L859" s="100"/>
      <c r="M859" s="100"/>
      <c r="N859" s="100"/>
      <c r="O859" s="100"/>
      <c r="P859" s="100"/>
      <c r="Q859" s="100"/>
      <c r="R859" s="100"/>
      <c r="S859" s="100"/>
      <c r="T859" s="100"/>
      <c r="U859" s="100"/>
      <c r="V859" s="100"/>
      <c r="W859" s="100"/>
    </row>
    <row r="860" spans="10:23" ht="20.100000000000001" customHeight="1" x14ac:dyDescent="0.2">
      <c r="J860" s="100"/>
      <c r="K860" s="100"/>
      <c r="L860" s="100"/>
      <c r="M860" s="100"/>
      <c r="N860" s="100"/>
      <c r="O860" s="100"/>
      <c r="P860" s="100"/>
      <c r="Q860" s="100"/>
      <c r="R860" s="100"/>
      <c r="S860" s="100"/>
      <c r="T860" s="100"/>
      <c r="U860" s="100"/>
      <c r="V860" s="100"/>
      <c r="W860" s="100"/>
    </row>
    <row r="861" spans="10:23" ht="20.100000000000001" customHeight="1" x14ac:dyDescent="0.2">
      <c r="J861" s="100"/>
      <c r="K861" s="100"/>
      <c r="L861" s="100"/>
      <c r="M861" s="100"/>
      <c r="N861" s="100"/>
      <c r="O861" s="100"/>
      <c r="P861" s="100"/>
      <c r="Q861" s="100"/>
      <c r="R861" s="100"/>
      <c r="S861" s="100"/>
      <c r="T861" s="100"/>
      <c r="U861" s="100"/>
      <c r="V861" s="100"/>
      <c r="W861" s="100"/>
    </row>
    <row r="862" spans="10:23" ht="20.100000000000001" customHeight="1" x14ac:dyDescent="0.2">
      <c r="J862" s="100"/>
      <c r="K862" s="100"/>
      <c r="L862" s="100"/>
      <c r="M862" s="100"/>
      <c r="N862" s="100"/>
      <c r="O862" s="100"/>
      <c r="P862" s="100"/>
      <c r="Q862" s="100"/>
      <c r="R862" s="100"/>
      <c r="S862" s="100"/>
      <c r="T862" s="100"/>
      <c r="U862" s="100"/>
      <c r="V862" s="100"/>
      <c r="W862" s="100"/>
    </row>
    <row r="863" spans="10:23" ht="20.100000000000001" customHeight="1" x14ac:dyDescent="0.2">
      <c r="J863" s="100"/>
      <c r="K863" s="100"/>
      <c r="L863" s="100"/>
      <c r="M863" s="100"/>
      <c r="N863" s="100"/>
      <c r="O863" s="100"/>
      <c r="P863" s="100"/>
      <c r="Q863" s="100"/>
      <c r="R863" s="100"/>
      <c r="S863" s="100"/>
      <c r="T863" s="100"/>
      <c r="U863" s="100"/>
      <c r="V863" s="100"/>
      <c r="W863" s="100"/>
    </row>
    <row r="864" spans="10:23" ht="20.100000000000001" customHeight="1" x14ac:dyDescent="0.2">
      <c r="J864" s="100"/>
      <c r="K864" s="100"/>
      <c r="L864" s="100"/>
      <c r="M864" s="100"/>
      <c r="N864" s="100"/>
      <c r="O864" s="100"/>
      <c r="P864" s="100"/>
      <c r="Q864" s="100"/>
      <c r="R864" s="100"/>
      <c r="S864" s="100"/>
      <c r="T864" s="100"/>
      <c r="U864" s="100"/>
      <c r="V864" s="100"/>
      <c r="W864" s="100"/>
    </row>
    <row r="865" spans="10:23" ht="20.100000000000001" customHeight="1" x14ac:dyDescent="0.2">
      <c r="J865" s="100"/>
      <c r="K865" s="100"/>
      <c r="L865" s="100"/>
      <c r="M865" s="100"/>
      <c r="N865" s="100"/>
      <c r="O865" s="100"/>
      <c r="P865" s="100"/>
      <c r="Q865" s="100"/>
      <c r="R865" s="100"/>
      <c r="S865" s="100"/>
      <c r="T865" s="100"/>
      <c r="U865" s="100"/>
      <c r="V865" s="100"/>
      <c r="W865" s="100"/>
    </row>
    <row r="866" spans="10:23" ht="20.100000000000001" customHeight="1" x14ac:dyDescent="0.2">
      <c r="J866" s="100"/>
      <c r="K866" s="100"/>
      <c r="L866" s="100"/>
      <c r="M866" s="100"/>
      <c r="N866" s="100"/>
      <c r="O866" s="100"/>
      <c r="P866" s="100"/>
      <c r="Q866" s="100"/>
      <c r="R866" s="100"/>
      <c r="S866" s="100"/>
      <c r="T866" s="100"/>
      <c r="U866" s="100"/>
      <c r="V866" s="100"/>
      <c r="W866" s="100"/>
    </row>
    <row r="867" spans="10:23" ht="20.100000000000001" customHeight="1" x14ac:dyDescent="0.2">
      <c r="J867" s="100"/>
      <c r="K867" s="100"/>
      <c r="L867" s="100"/>
      <c r="M867" s="100"/>
      <c r="N867" s="100"/>
      <c r="O867" s="100"/>
      <c r="P867" s="100"/>
      <c r="Q867" s="100"/>
      <c r="R867" s="100"/>
      <c r="S867" s="100"/>
      <c r="T867" s="100"/>
      <c r="U867" s="100"/>
      <c r="V867" s="100"/>
      <c r="W867" s="100"/>
    </row>
    <row r="868" spans="10:23" ht="20.100000000000001" customHeight="1" x14ac:dyDescent="0.2">
      <c r="J868" s="100"/>
      <c r="K868" s="100"/>
      <c r="L868" s="100"/>
      <c r="M868" s="100"/>
      <c r="N868" s="100"/>
      <c r="O868" s="100"/>
      <c r="P868" s="100"/>
      <c r="Q868" s="100"/>
      <c r="R868" s="100"/>
      <c r="S868" s="100"/>
      <c r="T868" s="100"/>
      <c r="U868" s="100"/>
      <c r="V868" s="100"/>
      <c r="W868" s="100"/>
    </row>
    <row r="869" spans="10:23" ht="20.100000000000001" customHeight="1" x14ac:dyDescent="0.2">
      <c r="J869" s="100"/>
      <c r="K869" s="100"/>
      <c r="L869" s="100"/>
      <c r="M869" s="100"/>
      <c r="N869" s="100"/>
      <c r="O869" s="100"/>
      <c r="P869" s="100"/>
      <c r="Q869" s="100"/>
      <c r="R869" s="100"/>
      <c r="S869" s="100"/>
      <c r="T869" s="100"/>
      <c r="U869" s="100"/>
      <c r="V869" s="100"/>
      <c r="W869" s="100"/>
    </row>
    <row r="870" spans="10:23" ht="20.100000000000001" customHeight="1" x14ac:dyDescent="0.2">
      <c r="J870" s="100"/>
      <c r="K870" s="100"/>
      <c r="L870" s="100"/>
      <c r="M870" s="100"/>
      <c r="N870" s="100"/>
      <c r="O870" s="100"/>
      <c r="P870" s="100"/>
      <c r="Q870" s="100"/>
      <c r="R870" s="100"/>
      <c r="S870" s="100"/>
      <c r="T870" s="100"/>
      <c r="U870" s="100"/>
      <c r="V870" s="100"/>
      <c r="W870" s="100"/>
    </row>
    <row r="871" spans="10:23" ht="20.100000000000001" customHeight="1" x14ac:dyDescent="0.2">
      <c r="J871" s="100"/>
      <c r="K871" s="100"/>
      <c r="L871" s="100"/>
      <c r="M871" s="100"/>
      <c r="N871" s="100"/>
      <c r="O871" s="100"/>
      <c r="P871" s="100"/>
      <c r="Q871" s="100"/>
      <c r="R871" s="100"/>
      <c r="S871" s="100"/>
      <c r="T871" s="100"/>
      <c r="U871" s="100"/>
      <c r="V871" s="100"/>
      <c r="W871" s="100"/>
    </row>
    <row r="872" spans="10:23" ht="20.100000000000001" customHeight="1" x14ac:dyDescent="0.2">
      <c r="J872" s="100"/>
      <c r="K872" s="100"/>
      <c r="L872" s="100"/>
      <c r="M872" s="100"/>
      <c r="N872" s="100"/>
      <c r="O872" s="100"/>
      <c r="P872" s="100"/>
      <c r="Q872" s="100"/>
      <c r="R872" s="100"/>
      <c r="S872" s="100"/>
      <c r="T872" s="100"/>
      <c r="U872" s="100"/>
      <c r="V872" s="100"/>
      <c r="W872" s="100"/>
    </row>
    <row r="873" spans="10:23" ht="20.100000000000001" customHeight="1" x14ac:dyDescent="0.2">
      <c r="J873" s="100"/>
      <c r="K873" s="100"/>
      <c r="L873" s="100"/>
      <c r="M873" s="100"/>
      <c r="N873" s="100"/>
      <c r="O873" s="100"/>
      <c r="P873" s="100"/>
      <c r="Q873" s="100"/>
      <c r="R873" s="100"/>
      <c r="S873" s="100"/>
      <c r="T873" s="100"/>
      <c r="U873" s="100"/>
      <c r="V873" s="100"/>
      <c r="W873" s="100"/>
    </row>
    <row r="874" spans="10:23" ht="20.100000000000001" customHeight="1" x14ac:dyDescent="0.2">
      <c r="J874" s="100"/>
      <c r="K874" s="100"/>
      <c r="L874" s="100"/>
      <c r="M874" s="100"/>
      <c r="N874" s="100"/>
      <c r="O874" s="100"/>
      <c r="P874" s="100"/>
      <c r="Q874" s="100"/>
      <c r="R874" s="100"/>
      <c r="S874" s="100"/>
      <c r="T874" s="100"/>
      <c r="U874" s="100"/>
      <c r="V874" s="100"/>
      <c r="W874" s="100"/>
    </row>
    <row r="875" spans="10:23" ht="20.100000000000001" customHeight="1" x14ac:dyDescent="0.2">
      <c r="J875" s="100"/>
      <c r="K875" s="100"/>
      <c r="L875" s="100"/>
      <c r="M875" s="100"/>
      <c r="N875" s="100"/>
      <c r="O875" s="100"/>
      <c r="P875" s="100"/>
      <c r="Q875" s="100"/>
      <c r="R875" s="100"/>
      <c r="S875" s="100"/>
      <c r="T875" s="100"/>
      <c r="U875" s="100"/>
      <c r="V875" s="100"/>
      <c r="W875" s="100"/>
    </row>
    <row r="876" spans="10:23" ht="20.100000000000001" customHeight="1" x14ac:dyDescent="0.2">
      <c r="J876" s="100"/>
      <c r="K876" s="100"/>
      <c r="L876" s="100"/>
      <c r="M876" s="100"/>
      <c r="N876" s="100"/>
      <c r="O876" s="100"/>
      <c r="P876" s="100"/>
      <c r="Q876" s="100"/>
      <c r="R876" s="100"/>
      <c r="S876" s="100"/>
      <c r="T876" s="100"/>
      <c r="U876" s="100"/>
      <c r="V876" s="100"/>
      <c r="W876" s="100"/>
    </row>
    <row r="877" spans="10:23" ht="20.100000000000001" customHeight="1" x14ac:dyDescent="0.2">
      <c r="J877" s="100"/>
      <c r="K877" s="100"/>
      <c r="L877" s="100"/>
      <c r="M877" s="100"/>
      <c r="N877" s="100"/>
      <c r="O877" s="100"/>
      <c r="P877" s="100"/>
      <c r="Q877" s="100"/>
      <c r="R877" s="100"/>
      <c r="S877" s="100"/>
      <c r="T877" s="100"/>
      <c r="U877" s="100"/>
      <c r="V877" s="100"/>
      <c r="W877" s="100"/>
    </row>
    <row r="878" spans="10:23" ht="20.100000000000001" customHeight="1" x14ac:dyDescent="0.2">
      <c r="J878" s="100"/>
      <c r="K878" s="100"/>
      <c r="L878" s="100"/>
      <c r="M878" s="100"/>
      <c r="N878" s="100"/>
      <c r="O878" s="100"/>
      <c r="P878" s="100"/>
      <c r="Q878" s="100"/>
      <c r="R878" s="100"/>
      <c r="S878" s="100"/>
      <c r="T878" s="100"/>
      <c r="U878" s="100"/>
      <c r="V878" s="100"/>
      <c r="W878" s="100"/>
    </row>
    <row r="879" spans="10:23" ht="20.100000000000001" customHeight="1" x14ac:dyDescent="0.2">
      <c r="J879" s="100"/>
      <c r="K879" s="100"/>
      <c r="L879" s="100"/>
      <c r="M879" s="100"/>
      <c r="N879" s="100"/>
      <c r="O879" s="100"/>
      <c r="P879" s="100"/>
      <c r="Q879" s="100"/>
      <c r="R879" s="100"/>
      <c r="S879" s="100"/>
      <c r="T879" s="100"/>
      <c r="U879" s="100"/>
      <c r="V879" s="100"/>
      <c r="W879" s="100"/>
    </row>
    <row r="880" spans="10:23" ht="20.100000000000001" customHeight="1" x14ac:dyDescent="0.2">
      <c r="J880" s="100"/>
      <c r="K880" s="100"/>
      <c r="L880" s="100"/>
      <c r="M880" s="100"/>
      <c r="N880" s="100"/>
      <c r="O880" s="100"/>
      <c r="P880" s="100"/>
      <c r="Q880" s="100"/>
      <c r="R880" s="100"/>
      <c r="S880" s="100"/>
      <c r="T880" s="100"/>
      <c r="U880" s="100"/>
      <c r="V880" s="100"/>
      <c r="W880" s="100"/>
    </row>
    <row r="881" spans="10:23" ht="20.100000000000001" customHeight="1" x14ac:dyDescent="0.2">
      <c r="J881" s="100"/>
      <c r="K881" s="100"/>
      <c r="L881" s="100"/>
      <c r="M881" s="100"/>
      <c r="N881" s="100"/>
      <c r="O881" s="100"/>
      <c r="P881" s="100"/>
      <c r="Q881" s="100"/>
      <c r="R881" s="100"/>
      <c r="S881" s="100"/>
      <c r="T881" s="100"/>
      <c r="U881" s="100"/>
      <c r="V881" s="100"/>
      <c r="W881" s="100"/>
    </row>
    <row r="882" spans="10:23" ht="20.100000000000001" customHeight="1" x14ac:dyDescent="0.2">
      <c r="J882" s="100"/>
      <c r="K882" s="100"/>
      <c r="L882" s="100"/>
      <c r="M882" s="100"/>
      <c r="N882" s="100"/>
      <c r="O882" s="100"/>
      <c r="P882" s="100"/>
      <c r="Q882" s="100"/>
      <c r="R882" s="100"/>
      <c r="S882" s="100"/>
      <c r="T882" s="100"/>
      <c r="U882" s="100"/>
      <c r="V882" s="100"/>
      <c r="W882" s="100"/>
    </row>
    <row r="883" spans="10:23" ht="20.100000000000001" customHeight="1" x14ac:dyDescent="0.2">
      <c r="J883" s="100"/>
      <c r="K883" s="100"/>
      <c r="L883" s="100"/>
      <c r="M883" s="100"/>
      <c r="N883" s="100"/>
      <c r="O883" s="100"/>
      <c r="P883" s="100"/>
      <c r="Q883" s="100"/>
      <c r="R883" s="100"/>
      <c r="S883" s="100"/>
      <c r="T883" s="100"/>
      <c r="U883" s="100"/>
      <c r="V883" s="100"/>
      <c r="W883" s="100"/>
    </row>
    <row r="884" spans="10:23" ht="20.100000000000001" customHeight="1" x14ac:dyDescent="0.2">
      <c r="J884" s="100"/>
      <c r="K884" s="100"/>
      <c r="L884" s="100"/>
      <c r="M884" s="100"/>
      <c r="N884" s="100"/>
      <c r="O884" s="100"/>
      <c r="P884" s="100"/>
      <c r="Q884" s="100"/>
      <c r="R884" s="100"/>
      <c r="S884" s="100"/>
      <c r="T884" s="100"/>
      <c r="U884" s="100"/>
      <c r="V884" s="100"/>
      <c r="W884" s="100"/>
    </row>
    <row r="885" spans="10:23" ht="20.100000000000001" customHeight="1" x14ac:dyDescent="0.2">
      <c r="J885" s="100"/>
      <c r="K885" s="100"/>
      <c r="L885" s="100"/>
      <c r="M885" s="100"/>
      <c r="N885" s="100"/>
      <c r="O885" s="100"/>
      <c r="P885" s="100"/>
      <c r="Q885" s="100"/>
      <c r="R885" s="100"/>
      <c r="S885" s="100"/>
      <c r="T885" s="100"/>
      <c r="U885" s="100"/>
      <c r="V885" s="100"/>
      <c r="W885" s="100"/>
    </row>
    <row r="886" spans="10:23" ht="20.100000000000001" customHeight="1" x14ac:dyDescent="0.2">
      <c r="J886" s="100"/>
      <c r="K886" s="100"/>
      <c r="L886" s="100"/>
      <c r="M886" s="100"/>
      <c r="N886" s="100"/>
      <c r="O886" s="100"/>
      <c r="P886" s="100"/>
      <c r="Q886" s="100"/>
      <c r="R886" s="100"/>
      <c r="S886" s="100"/>
      <c r="T886" s="100"/>
      <c r="U886" s="100"/>
      <c r="V886" s="100"/>
      <c r="W886" s="100"/>
    </row>
    <row r="887" spans="10:23" ht="20.100000000000001" customHeight="1" x14ac:dyDescent="0.2">
      <c r="J887" s="100"/>
      <c r="K887" s="100"/>
      <c r="L887" s="100"/>
      <c r="M887" s="100"/>
      <c r="N887" s="100"/>
      <c r="O887" s="100"/>
      <c r="P887" s="100"/>
      <c r="Q887" s="100"/>
      <c r="R887" s="100"/>
      <c r="S887" s="100"/>
      <c r="T887" s="100"/>
      <c r="U887" s="100"/>
      <c r="V887" s="100"/>
      <c r="W887" s="100"/>
    </row>
    <row r="888" spans="10:23" ht="20.100000000000001" customHeight="1" x14ac:dyDescent="0.2">
      <c r="J888" s="100"/>
      <c r="K888" s="100"/>
      <c r="L888" s="100"/>
      <c r="M888" s="100"/>
      <c r="N888" s="100"/>
      <c r="O888" s="100"/>
      <c r="P888" s="100"/>
      <c r="Q888" s="100"/>
      <c r="R888" s="100"/>
      <c r="S888" s="100"/>
      <c r="T888" s="100"/>
      <c r="U888" s="100"/>
      <c r="V888" s="100"/>
      <c r="W888" s="100"/>
    </row>
    <row r="889" spans="10:23" ht="20.100000000000001" customHeight="1" x14ac:dyDescent="0.2">
      <c r="J889" s="100"/>
      <c r="K889" s="100"/>
      <c r="L889" s="100"/>
      <c r="M889" s="100"/>
      <c r="N889" s="100"/>
      <c r="O889" s="100"/>
      <c r="P889" s="100"/>
      <c r="Q889" s="100"/>
      <c r="R889" s="100"/>
      <c r="S889" s="100"/>
      <c r="T889" s="100"/>
      <c r="U889" s="100"/>
      <c r="V889" s="100"/>
      <c r="W889" s="100"/>
    </row>
    <row r="890" spans="10:23" ht="20.100000000000001" customHeight="1" x14ac:dyDescent="0.2">
      <c r="J890" s="100"/>
      <c r="K890" s="100"/>
      <c r="L890" s="100"/>
      <c r="M890" s="100"/>
      <c r="N890" s="100"/>
      <c r="O890" s="100"/>
      <c r="P890" s="100"/>
      <c r="Q890" s="100"/>
      <c r="R890" s="100"/>
      <c r="S890" s="100"/>
      <c r="T890" s="100"/>
      <c r="U890" s="100"/>
      <c r="V890" s="100"/>
      <c r="W890" s="100"/>
    </row>
    <row r="891" spans="10:23" ht="20.100000000000001" customHeight="1" x14ac:dyDescent="0.2">
      <c r="J891" s="100"/>
      <c r="K891" s="100"/>
      <c r="L891" s="100"/>
      <c r="M891" s="100"/>
      <c r="N891" s="100"/>
      <c r="O891" s="100"/>
      <c r="P891" s="100"/>
      <c r="Q891" s="100"/>
      <c r="R891" s="100"/>
      <c r="S891" s="100"/>
      <c r="T891" s="100"/>
      <c r="U891" s="100"/>
      <c r="V891" s="100"/>
      <c r="W891" s="100"/>
    </row>
    <row r="892" spans="10:23" ht="20.100000000000001" customHeight="1" x14ac:dyDescent="0.2">
      <c r="J892" s="100"/>
      <c r="K892" s="100"/>
      <c r="L892" s="100"/>
      <c r="M892" s="100"/>
      <c r="N892" s="100"/>
      <c r="O892" s="100"/>
      <c r="P892" s="100"/>
      <c r="Q892" s="100"/>
      <c r="R892" s="100"/>
      <c r="S892" s="100"/>
      <c r="T892" s="100"/>
      <c r="U892" s="100"/>
      <c r="V892" s="100"/>
      <c r="W892" s="100"/>
    </row>
    <row r="893" spans="10:23" ht="20.100000000000001" customHeight="1" x14ac:dyDescent="0.2">
      <c r="J893" s="100"/>
      <c r="K893" s="100"/>
      <c r="L893" s="100"/>
      <c r="M893" s="100"/>
      <c r="N893" s="100"/>
      <c r="O893" s="100"/>
      <c r="P893" s="100"/>
      <c r="Q893" s="100"/>
      <c r="R893" s="100"/>
      <c r="S893" s="100"/>
      <c r="T893" s="100"/>
      <c r="U893" s="100"/>
      <c r="V893" s="100"/>
      <c r="W893" s="100"/>
    </row>
    <row r="894" spans="10:23" ht="20.100000000000001" customHeight="1" x14ac:dyDescent="0.2">
      <c r="J894" s="100"/>
      <c r="K894" s="100"/>
      <c r="L894" s="100"/>
      <c r="M894" s="100"/>
      <c r="N894" s="100"/>
      <c r="O894" s="100"/>
      <c r="P894" s="100"/>
      <c r="Q894" s="100"/>
      <c r="R894" s="100"/>
      <c r="S894" s="100"/>
      <c r="T894" s="100"/>
      <c r="U894" s="100"/>
      <c r="V894" s="100"/>
      <c r="W894" s="100"/>
    </row>
    <row r="895" spans="10:23" ht="20.100000000000001" customHeight="1" x14ac:dyDescent="0.2">
      <c r="J895" s="100"/>
      <c r="K895" s="100"/>
      <c r="L895" s="100"/>
      <c r="M895" s="100"/>
      <c r="N895" s="100"/>
      <c r="O895" s="100"/>
      <c r="P895" s="100"/>
      <c r="Q895" s="100"/>
      <c r="R895" s="100"/>
      <c r="S895" s="100"/>
      <c r="T895" s="100"/>
      <c r="U895" s="100"/>
      <c r="V895" s="100"/>
      <c r="W895" s="100"/>
    </row>
    <row r="896" spans="10:23" ht="20.100000000000001" customHeight="1" x14ac:dyDescent="0.2">
      <c r="J896" s="100"/>
      <c r="K896" s="100"/>
      <c r="L896" s="100"/>
      <c r="M896" s="100"/>
      <c r="N896" s="100"/>
      <c r="O896" s="100"/>
      <c r="P896" s="100"/>
      <c r="Q896" s="100"/>
      <c r="R896" s="100"/>
      <c r="S896" s="100"/>
      <c r="T896" s="100"/>
      <c r="U896" s="100"/>
      <c r="V896" s="100"/>
      <c r="W896" s="100"/>
    </row>
    <row r="897" spans="10:23" ht="20.100000000000001" customHeight="1" x14ac:dyDescent="0.2">
      <c r="J897" s="100"/>
      <c r="K897" s="100"/>
      <c r="L897" s="100"/>
      <c r="M897" s="100"/>
      <c r="N897" s="100"/>
      <c r="O897" s="100"/>
      <c r="P897" s="100"/>
      <c r="Q897" s="100"/>
      <c r="R897" s="100"/>
      <c r="S897" s="100"/>
      <c r="T897" s="100"/>
      <c r="U897" s="100"/>
      <c r="V897" s="100"/>
      <c r="W897" s="100"/>
    </row>
    <row r="898" spans="10:23" ht="20.100000000000001" customHeight="1" x14ac:dyDescent="0.2">
      <c r="J898" s="100"/>
      <c r="K898" s="100"/>
      <c r="L898" s="100"/>
      <c r="M898" s="100"/>
      <c r="N898" s="100"/>
      <c r="O898" s="100"/>
      <c r="P898" s="100"/>
      <c r="Q898" s="100"/>
      <c r="R898" s="100"/>
      <c r="S898" s="100"/>
      <c r="T898" s="100"/>
      <c r="U898" s="100"/>
      <c r="V898" s="100"/>
      <c r="W898" s="100"/>
    </row>
    <row r="899" spans="10:23" ht="20.100000000000001" customHeight="1" x14ac:dyDescent="0.2">
      <c r="J899" s="100"/>
      <c r="K899" s="100"/>
      <c r="L899" s="100"/>
      <c r="M899" s="100"/>
      <c r="N899" s="100"/>
      <c r="O899" s="100"/>
      <c r="P899" s="100"/>
      <c r="Q899" s="100"/>
      <c r="R899" s="100"/>
      <c r="S899" s="100"/>
      <c r="T899" s="100"/>
      <c r="U899" s="100"/>
      <c r="V899" s="100"/>
      <c r="W899" s="100"/>
    </row>
    <row r="900" spans="10:23" ht="20.100000000000001" customHeight="1" x14ac:dyDescent="0.2">
      <c r="J900" s="100"/>
      <c r="K900" s="100"/>
      <c r="L900" s="100"/>
      <c r="M900" s="100"/>
      <c r="N900" s="100"/>
      <c r="O900" s="100"/>
      <c r="P900" s="100"/>
      <c r="Q900" s="100"/>
      <c r="R900" s="100"/>
      <c r="S900" s="100"/>
      <c r="T900" s="100"/>
      <c r="U900" s="100"/>
      <c r="V900" s="100"/>
      <c r="W900" s="100"/>
    </row>
    <row r="901" spans="10:23" ht="20.100000000000001" customHeight="1" x14ac:dyDescent="0.2">
      <c r="J901" s="100"/>
      <c r="K901" s="100"/>
      <c r="L901" s="100"/>
      <c r="M901" s="100"/>
      <c r="N901" s="100"/>
      <c r="O901" s="100"/>
      <c r="P901" s="100"/>
      <c r="Q901" s="100"/>
      <c r="R901" s="100"/>
      <c r="S901" s="100"/>
      <c r="T901" s="100"/>
      <c r="U901" s="100"/>
      <c r="V901" s="100"/>
      <c r="W901" s="100"/>
    </row>
    <row r="902" spans="10:23" ht="20.100000000000001" customHeight="1" x14ac:dyDescent="0.2">
      <c r="J902" s="100"/>
      <c r="K902" s="100"/>
      <c r="L902" s="100"/>
      <c r="M902" s="100"/>
      <c r="N902" s="100"/>
      <c r="O902" s="100"/>
      <c r="P902" s="100"/>
      <c r="Q902" s="100"/>
      <c r="R902" s="100"/>
      <c r="S902" s="100"/>
      <c r="T902" s="100"/>
      <c r="U902" s="100"/>
      <c r="V902" s="100"/>
      <c r="W902" s="100"/>
    </row>
    <row r="903" spans="10:23" ht="20.100000000000001" customHeight="1" x14ac:dyDescent="0.2">
      <c r="J903" s="100"/>
      <c r="K903" s="100"/>
      <c r="L903" s="100"/>
      <c r="M903" s="100"/>
      <c r="N903" s="100"/>
      <c r="O903" s="100"/>
      <c r="P903" s="100"/>
      <c r="Q903" s="100"/>
      <c r="R903" s="100"/>
      <c r="S903" s="100"/>
      <c r="T903" s="100"/>
      <c r="U903" s="100"/>
      <c r="V903" s="100"/>
      <c r="W903" s="100"/>
    </row>
    <row r="904" spans="10:23" ht="20.100000000000001" customHeight="1" x14ac:dyDescent="0.2">
      <c r="J904" s="100"/>
      <c r="K904" s="100"/>
      <c r="L904" s="100"/>
      <c r="M904" s="100"/>
      <c r="N904" s="100"/>
      <c r="O904" s="100"/>
      <c r="P904" s="100"/>
      <c r="Q904" s="100"/>
      <c r="R904" s="100"/>
      <c r="S904" s="100"/>
      <c r="T904" s="100"/>
      <c r="U904" s="100"/>
      <c r="V904" s="100"/>
      <c r="W904" s="100"/>
    </row>
    <row r="905" spans="10:23" ht="20.100000000000001" customHeight="1" x14ac:dyDescent="0.2">
      <c r="J905" s="100"/>
      <c r="K905" s="100"/>
      <c r="L905" s="100"/>
      <c r="M905" s="100"/>
      <c r="N905" s="100"/>
      <c r="O905" s="100"/>
      <c r="P905" s="100"/>
      <c r="Q905" s="100"/>
      <c r="R905" s="100"/>
      <c r="S905" s="100"/>
      <c r="T905" s="100"/>
      <c r="U905" s="100"/>
      <c r="V905" s="100"/>
      <c r="W905" s="100"/>
    </row>
    <row r="906" spans="10:23" ht="20.100000000000001" customHeight="1" x14ac:dyDescent="0.2">
      <c r="J906" s="100"/>
      <c r="K906" s="100"/>
      <c r="L906" s="100"/>
      <c r="M906" s="100"/>
      <c r="N906" s="100"/>
      <c r="O906" s="100"/>
      <c r="P906" s="100"/>
      <c r="Q906" s="100"/>
      <c r="R906" s="100"/>
      <c r="S906" s="100"/>
      <c r="T906" s="100"/>
      <c r="U906" s="100"/>
      <c r="V906" s="100"/>
      <c r="W906" s="100"/>
    </row>
    <row r="907" spans="10:23" ht="20.100000000000001" customHeight="1" x14ac:dyDescent="0.2">
      <c r="J907" s="100"/>
      <c r="K907" s="100"/>
      <c r="L907" s="100"/>
      <c r="M907" s="100"/>
      <c r="N907" s="100"/>
      <c r="O907" s="100"/>
      <c r="P907" s="100"/>
      <c r="Q907" s="100"/>
      <c r="R907" s="100"/>
      <c r="S907" s="100"/>
      <c r="T907" s="100"/>
      <c r="U907" s="100"/>
      <c r="V907" s="100"/>
      <c r="W907" s="100"/>
    </row>
    <row r="908" spans="10:23" ht="20.100000000000001" customHeight="1" x14ac:dyDescent="0.2">
      <c r="J908" s="100"/>
      <c r="K908" s="100"/>
      <c r="L908" s="100"/>
      <c r="M908" s="100"/>
      <c r="N908" s="100"/>
      <c r="O908" s="100"/>
      <c r="P908" s="100"/>
      <c r="Q908" s="100"/>
      <c r="R908" s="100"/>
      <c r="S908" s="100"/>
      <c r="T908" s="100"/>
      <c r="U908" s="100"/>
      <c r="V908" s="100"/>
      <c r="W908" s="100"/>
    </row>
    <row r="909" spans="10:23" ht="20.100000000000001" customHeight="1" x14ac:dyDescent="0.2">
      <c r="J909" s="100"/>
      <c r="K909" s="100"/>
      <c r="L909" s="100"/>
      <c r="M909" s="100"/>
      <c r="N909" s="100"/>
      <c r="O909" s="100"/>
      <c r="P909" s="100"/>
      <c r="Q909" s="100"/>
      <c r="R909" s="100"/>
      <c r="S909" s="100"/>
      <c r="T909" s="100"/>
      <c r="U909" s="100"/>
      <c r="V909" s="100"/>
      <c r="W909" s="100"/>
    </row>
    <row r="910" spans="10:23" ht="20.100000000000001" customHeight="1" x14ac:dyDescent="0.2">
      <c r="J910" s="100"/>
      <c r="K910" s="100"/>
      <c r="L910" s="100"/>
      <c r="M910" s="100"/>
      <c r="N910" s="100"/>
      <c r="O910" s="100"/>
      <c r="P910" s="100"/>
      <c r="Q910" s="100"/>
      <c r="R910" s="100"/>
      <c r="S910" s="100"/>
      <c r="T910" s="100"/>
      <c r="U910" s="100"/>
      <c r="V910" s="100"/>
      <c r="W910" s="100"/>
    </row>
    <row r="911" spans="10:23" ht="20.100000000000001" customHeight="1" x14ac:dyDescent="0.2">
      <c r="J911" s="100"/>
      <c r="K911" s="100"/>
      <c r="L911" s="100"/>
      <c r="M911" s="100"/>
      <c r="N911" s="100"/>
      <c r="O911" s="100"/>
      <c r="P911" s="100"/>
      <c r="Q911" s="100"/>
      <c r="R911" s="100"/>
      <c r="S911" s="100"/>
      <c r="T911" s="100"/>
      <c r="U911" s="100"/>
      <c r="V911" s="100"/>
      <c r="W911" s="100"/>
    </row>
    <row r="912" spans="10:23" ht="20.100000000000001" customHeight="1" x14ac:dyDescent="0.2">
      <c r="J912" s="100"/>
      <c r="K912" s="100"/>
      <c r="L912" s="100"/>
      <c r="M912" s="100"/>
      <c r="N912" s="100"/>
      <c r="O912" s="100"/>
      <c r="P912" s="100"/>
      <c r="Q912" s="100"/>
      <c r="R912" s="100"/>
      <c r="S912" s="100"/>
      <c r="T912" s="100"/>
      <c r="U912" s="100"/>
      <c r="V912" s="100"/>
      <c r="W912" s="100"/>
    </row>
    <row r="913" spans="10:23" ht="20.100000000000001" customHeight="1" x14ac:dyDescent="0.2">
      <c r="J913" s="100"/>
      <c r="K913" s="100"/>
      <c r="L913" s="100"/>
      <c r="M913" s="100"/>
      <c r="N913" s="100"/>
      <c r="O913" s="100"/>
      <c r="P913" s="100"/>
      <c r="Q913" s="100"/>
      <c r="R913" s="100"/>
      <c r="S913" s="100"/>
      <c r="T913" s="100"/>
      <c r="U913" s="100"/>
      <c r="V913" s="100"/>
      <c r="W913" s="100"/>
    </row>
    <row r="914" spans="10:23" ht="20.100000000000001" customHeight="1" x14ac:dyDescent="0.2">
      <c r="J914" s="100"/>
      <c r="K914" s="100"/>
      <c r="L914" s="100"/>
      <c r="M914" s="100"/>
      <c r="N914" s="100"/>
      <c r="O914" s="100"/>
      <c r="P914" s="100"/>
      <c r="Q914" s="100"/>
      <c r="R914" s="100"/>
      <c r="S914" s="100"/>
      <c r="T914" s="100"/>
      <c r="U914" s="100"/>
      <c r="V914" s="100"/>
      <c r="W914" s="100"/>
    </row>
    <row r="915" spans="10:23" ht="20.100000000000001" customHeight="1" x14ac:dyDescent="0.2">
      <c r="J915" s="100"/>
      <c r="K915" s="100"/>
      <c r="L915" s="100"/>
      <c r="M915" s="100"/>
      <c r="N915" s="100"/>
      <c r="O915" s="100"/>
      <c r="P915" s="100"/>
      <c r="Q915" s="100"/>
      <c r="R915" s="100"/>
      <c r="S915" s="100"/>
      <c r="T915" s="100"/>
      <c r="U915" s="100"/>
      <c r="V915" s="100"/>
      <c r="W915" s="100"/>
    </row>
    <row r="916" spans="10:23" ht="20.100000000000001" customHeight="1" x14ac:dyDescent="0.2">
      <c r="J916" s="100"/>
      <c r="K916" s="100"/>
      <c r="L916" s="100"/>
      <c r="M916" s="100"/>
      <c r="N916" s="100"/>
      <c r="O916" s="100"/>
      <c r="P916" s="100"/>
      <c r="Q916" s="100"/>
      <c r="R916" s="100"/>
      <c r="S916" s="100"/>
      <c r="T916" s="100"/>
      <c r="U916" s="100"/>
      <c r="V916" s="100"/>
      <c r="W916" s="100"/>
    </row>
    <row r="917" spans="10:23" ht="20.100000000000001" customHeight="1" x14ac:dyDescent="0.2">
      <c r="J917" s="100"/>
      <c r="K917" s="100"/>
      <c r="L917" s="100"/>
      <c r="M917" s="100"/>
      <c r="N917" s="100"/>
      <c r="O917" s="100"/>
      <c r="P917" s="100"/>
      <c r="Q917" s="100"/>
      <c r="R917" s="100"/>
      <c r="S917" s="100"/>
      <c r="T917" s="100"/>
      <c r="U917" s="100"/>
      <c r="V917" s="100"/>
      <c r="W917" s="100"/>
    </row>
    <row r="918" spans="10:23" ht="20.100000000000001" customHeight="1" x14ac:dyDescent="0.2">
      <c r="J918" s="100"/>
      <c r="K918" s="100"/>
      <c r="L918" s="100"/>
      <c r="M918" s="100"/>
      <c r="N918" s="100"/>
      <c r="O918" s="100"/>
      <c r="P918" s="100"/>
      <c r="Q918" s="100"/>
      <c r="R918" s="100"/>
      <c r="S918" s="100"/>
      <c r="T918" s="100"/>
      <c r="U918" s="100"/>
      <c r="V918" s="100"/>
      <c r="W918" s="100"/>
    </row>
    <row r="919" spans="10:23" ht="20.100000000000001" customHeight="1" x14ac:dyDescent="0.2">
      <c r="J919" s="100"/>
      <c r="K919" s="100"/>
      <c r="L919" s="100"/>
      <c r="M919" s="100"/>
      <c r="N919" s="100"/>
      <c r="O919" s="100"/>
      <c r="P919" s="100"/>
      <c r="Q919" s="100"/>
      <c r="R919" s="100"/>
      <c r="S919" s="100"/>
      <c r="T919" s="100"/>
      <c r="U919" s="100"/>
      <c r="V919" s="100"/>
      <c r="W919" s="100"/>
    </row>
    <row r="920" spans="10:23" ht="20.100000000000001" customHeight="1" x14ac:dyDescent="0.2">
      <c r="J920" s="100"/>
      <c r="K920" s="100"/>
      <c r="L920" s="100"/>
      <c r="M920" s="100"/>
      <c r="N920" s="100"/>
      <c r="O920" s="100"/>
      <c r="P920" s="100"/>
      <c r="Q920" s="100"/>
      <c r="R920" s="100"/>
      <c r="S920" s="100"/>
      <c r="T920" s="100"/>
      <c r="U920" s="100"/>
      <c r="V920" s="100"/>
      <c r="W920" s="100"/>
    </row>
    <row r="921" spans="10:23" ht="20.100000000000001" customHeight="1" x14ac:dyDescent="0.2">
      <c r="J921" s="100"/>
      <c r="K921" s="100"/>
      <c r="L921" s="100"/>
      <c r="M921" s="100"/>
      <c r="N921" s="100"/>
      <c r="O921" s="100"/>
      <c r="P921" s="100"/>
      <c r="Q921" s="100"/>
      <c r="R921" s="100"/>
      <c r="S921" s="100"/>
      <c r="T921" s="100"/>
      <c r="U921" s="100"/>
      <c r="V921" s="100"/>
      <c r="W921" s="100"/>
    </row>
    <row r="922" spans="10:23" ht="20.100000000000001" customHeight="1" x14ac:dyDescent="0.2">
      <c r="J922" s="100"/>
      <c r="K922" s="100"/>
      <c r="L922" s="100"/>
      <c r="M922" s="100"/>
      <c r="N922" s="100"/>
      <c r="O922" s="100"/>
      <c r="P922" s="100"/>
      <c r="Q922" s="100"/>
      <c r="R922" s="100"/>
      <c r="S922" s="100"/>
      <c r="T922" s="100"/>
      <c r="U922" s="100"/>
      <c r="V922" s="100"/>
      <c r="W922" s="100"/>
    </row>
    <row r="923" spans="10:23" ht="20.100000000000001" customHeight="1" x14ac:dyDescent="0.2">
      <c r="J923" s="100"/>
      <c r="K923" s="100"/>
      <c r="L923" s="100"/>
      <c r="M923" s="100"/>
      <c r="N923" s="100"/>
      <c r="O923" s="100"/>
      <c r="P923" s="100"/>
      <c r="Q923" s="100"/>
      <c r="R923" s="100"/>
      <c r="S923" s="100"/>
      <c r="T923" s="100"/>
      <c r="U923" s="100"/>
      <c r="V923" s="100"/>
      <c r="W923" s="100"/>
    </row>
    <row r="924" spans="10:23" ht="20.100000000000001" customHeight="1" x14ac:dyDescent="0.2">
      <c r="J924" s="100"/>
      <c r="K924" s="100"/>
      <c r="L924" s="100"/>
      <c r="M924" s="100"/>
      <c r="N924" s="100"/>
      <c r="O924" s="100"/>
      <c r="P924" s="100"/>
      <c r="Q924" s="100"/>
      <c r="R924" s="100"/>
      <c r="S924" s="100"/>
      <c r="T924" s="100"/>
      <c r="U924" s="100"/>
      <c r="V924" s="100"/>
      <c r="W924" s="100"/>
    </row>
    <row r="925" spans="10:23" ht="20.100000000000001" customHeight="1" x14ac:dyDescent="0.2">
      <c r="J925" s="100"/>
      <c r="K925" s="100"/>
      <c r="L925" s="100"/>
      <c r="M925" s="100"/>
      <c r="N925" s="100"/>
      <c r="O925" s="100"/>
      <c r="P925" s="100"/>
      <c r="Q925" s="100"/>
      <c r="R925" s="100"/>
      <c r="S925" s="100"/>
      <c r="T925" s="100"/>
      <c r="U925" s="100"/>
      <c r="V925" s="100"/>
      <c r="W925" s="100"/>
    </row>
    <row r="926" spans="10:23" ht="20.100000000000001" customHeight="1" x14ac:dyDescent="0.2">
      <c r="J926" s="100"/>
      <c r="K926" s="100"/>
      <c r="L926" s="100"/>
      <c r="M926" s="100"/>
      <c r="N926" s="100"/>
      <c r="O926" s="100"/>
      <c r="P926" s="100"/>
      <c r="Q926" s="100"/>
      <c r="R926" s="100"/>
      <c r="S926" s="100"/>
      <c r="T926" s="100"/>
      <c r="U926" s="100"/>
      <c r="V926" s="100"/>
      <c r="W926" s="100"/>
    </row>
    <row r="927" spans="10:23" ht="20.100000000000001" customHeight="1" x14ac:dyDescent="0.2">
      <c r="J927" s="100"/>
      <c r="K927" s="100"/>
      <c r="L927" s="100"/>
      <c r="M927" s="100"/>
      <c r="N927" s="100"/>
      <c r="O927" s="100"/>
      <c r="P927" s="100"/>
      <c r="Q927" s="100"/>
      <c r="R927" s="100"/>
      <c r="S927" s="100"/>
      <c r="T927" s="100"/>
      <c r="U927" s="100"/>
      <c r="V927" s="100"/>
      <c r="W927" s="100"/>
    </row>
    <row r="928" spans="10:23" ht="20.100000000000001" customHeight="1" x14ac:dyDescent="0.2">
      <c r="J928" s="100"/>
      <c r="K928" s="100"/>
      <c r="L928" s="100"/>
      <c r="M928" s="100"/>
      <c r="N928" s="100"/>
      <c r="O928" s="100"/>
      <c r="P928" s="100"/>
      <c r="Q928" s="100"/>
      <c r="R928" s="100"/>
      <c r="S928" s="100"/>
      <c r="T928" s="100"/>
      <c r="U928" s="100"/>
      <c r="V928" s="100"/>
      <c r="W928" s="100"/>
    </row>
    <row r="929" spans="10:23" ht="20.100000000000001" customHeight="1" x14ac:dyDescent="0.2">
      <c r="J929" s="100"/>
      <c r="K929" s="100"/>
      <c r="L929" s="100"/>
      <c r="M929" s="100"/>
      <c r="N929" s="100"/>
      <c r="O929" s="100"/>
      <c r="P929" s="100"/>
      <c r="Q929" s="100"/>
      <c r="R929" s="100"/>
      <c r="S929" s="100"/>
      <c r="T929" s="100"/>
      <c r="U929" s="100"/>
      <c r="V929" s="100"/>
      <c r="W929" s="100"/>
    </row>
    <row r="930" spans="10:23" ht="20.100000000000001" customHeight="1" x14ac:dyDescent="0.2">
      <c r="J930" s="100"/>
      <c r="K930" s="100"/>
      <c r="L930" s="100"/>
      <c r="M930" s="100"/>
      <c r="N930" s="100"/>
      <c r="O930" s="100"/>
      <c r="P930" s="100"/>
      <c r="Q930" s="100"/>
      <c r="R930" s="100"/>
      <c r="S930" s="100"/>
      <c r="T930" s="100"/>
      <c r="U930" s="100"/>
      <c r="V930" s="100"/>
      <c r="W930" s="100"/>
    </row>
    <row r="931" spans="10:23" ht="20.100000000000001" customHeight="1" x14ac:dyDescent="0.2">
      <c r="J931" s="100"/>
      <c r="K931" s="100"/>
      <c r="L931" s="100"/>
      <c r="M931" s="100"/>
      <c r="N931" s="100"/>
      <c r="O931" s="100"/>
      <c r="P931" s="100"/>
      <c r="Q931" s="100"/>
      <c r="R931" s="100"/>
      <c r="S931" s="100"/>
      <c r="T931" s="100"/>
      <c r="U931" s="100"/>
      <c r="V931" s="100"/>
      <c r="W931" s="100"/>
    </row>
    <row r="932" spans="10:23" ht="20.100000000000001" customHeight="1" x14ac:dyDescent="0.2">
      <c r="J932" s="100"/>
      <c r="K932" s="100"/>
      <c r="L932" s="100"/>
      <c r="M932" s="100"/>
      <c r="N932" s="100"/>
      <c r="O932" s="100"/>
      <c r="P932" s="100"/>
      <c r="Q932" s="100"/>
      <c r="R932" s="100"/>
      <c r="S932" s="100"/>
      <c r="T932" s="100"/>
      <c r="U932" s="100"/>
      <c r="V932" s="100"/>
      <c r="W932" s="100"/>
    </row>
    <row r="933" spans="10:23" ht="20.100000000000001" customHeight="1" x14ac:dyDescent="0.2">
      <c r="J933" s="100"/>
      <c r="K933" s="100"/>
      <c r="L933" s="100"/>
      <c r="M933" s="100"/>
      <c r="N933" s="100"/>
      <c r="O933" s="100"/>
      <c r="P933" s="100"/>
      <c r="Q933" s="100"/>
      <c r="R933" s="100"/>
      <c r="S933" s="100"/>
      <c r="T933" s="100"/>
      <c r="U933" s="100"/>
      <c r="V933" s="100"/>
      <c r="W933" s="100"/>
    </row>
    <row r="934" spans="10:23" ht="20.100000000000001" customHeight="1" x14ac:dyDescent="0.2">
      <c r="J934" s="100"/>
      <c r="K934" s="100"/>
      <c r="L934" s="100"/>
      <c r="M934" s="100"/>
      <c r="N934" s="100"/>
      <c r="O934" s="100"/>
      <c r="P934" s="100"/>
      <c r="Q934" s="100"/>
      <c r="R934" s="100"/>
      <c r="S934" s="100"/>
      <c r="T934" s="100"/>
      <c r="U934" s="100"/>
      <c r="V934" s="100"/>
      <c r="W934" s="100"/>
    </row>
    <row r="935" spans="10:23" ht="20.100000000000001" customHeight="1" x14ac:dyDescent="0.2">
      <c r="J935" s="100"/>
      <c r="K935" s="100"/>
      <c r="L935" s="100"/>
      <c r="M935" s="100"/>
      <c r="N935" s="100"/>
      <c r="O935" s="100"/>
      <c r="P935" s="100"/>
      <c r="Q935" s="100"/>
      <c r="R935" s="100"/>
      <c r="S935" s="100"/>
      <c r="T935" s="100"/>
      <c r="U935" s="100"/>
      <c r="V935" s="100"/>
      <c r="W935" s="100"/>
    </row>
    <row r="936" spans="10:23" ht="20.100000000000001" customHeight="1" x14ac:dyDescent="0.2">
      <c r="J936" s="100"/>
      <c r="K936" s="100"/>
      <c r="L936" s="100"/>
      <c r="M936" s="100"/>
      <c r="N936" s="100"/>
      <c r="O936" s="100"/>
      <c r="P936" s="100"/>
      <c r="Q936" s="100"/>
      <c r="R936" s="100"/>
      <c r="S936" s="100"/>
      <c r="T936" s="100"/>
      <c r="U936" s="100"/>
      <c r="V936" s="100"/>
      <c r="W936" s="100"/>
    </row>
    <row r="937" spans="10:23" ht="20.100000000000001" customHeight="1" x14ac:dyDescent="0.2">
      <c r="J937" s="100"/>
      <c r="K937" s="100"/>
      <c r="L937" s="100"/>
      <c r="M937" s="100"/>
      <c r="N937" s="100"/>
      <c r="O937" s="100"/>
      <c r="P937" s="100"/>
      <c r="Q937" s="100"/>
      <c r="R937" s="100"/>
      <c r="S937" s="100"/>
      <c r="T937" s="100"/>
      <c r="U937" s="100"/>
      <c r="V937" s="100"/>
      <c r="W937" s="100"/>
    </row>
    <row r="938" spans="10:23" ht="20.100000000000001" customHeight="1" x14ac:dyDescent="0.2">
      <c r="J938" s="100"/>
      <c r="K938" s="100"/>
      <c r="L938" s="100"/>
      <c r="M938" s="100"/>
      <c r="N938" s="100"/>
      <c r="O938" s="100"/>
      <c r="P938" s="100"/>
      <c r="Q938" s="100"/>
      <c r="R938" s="100"/>
      <c r="S938" s="100"/>
      <c r="T938" s="100"/>
      <c r="U938" s="100"/>
      <c r="V938" s="100"/>
      <c r="W938" s="100"/>
    </row>
    <row r="939" spans="10:23" ht="20.100000000000001" customHeight="1" x14ac:dyDescent="0.2">
      <c r="J939" s="100"/>
      <c r="K939" s="100"/>
      <c r="L939" s="100"/>
      <c r="M939" s="100"/>
      <c r="N939" s="100"/>
      <c r="O939" s="100"/>
      <c r="P939" s="100"/>
      <c r="Q939" s="100"/>
      <c r="R939" s="100"/>
      <c r="S939" s="100"/>
      <c r="T939" s="100"/>
      <c r="U939" s="100"/>
      <c r="V939" s="100"/>
      <c r="W939" s="100"/>
    </row>
    <row r="940" spans="10:23" ht="20.100000000000001" customHeight="1" x14ac:dyDescent="0.2">
      <c r="J940" s="100"/>
      <c r="K940" s="100"/>
      <c r="L940" s="100"/>
      <c r="M940" s="100"/>
      <c r="N940" s="100"/>
      <c r="O940" s="100"/>
      <c r="P940" s="100"/>
      <c r="Q940" s="100"/>
      <c r="R940" s="100"/>
      <c r="S940" s="100"/>
      <c r="T940" s="100"/>
      <c r="U940" s="100"/>
      <c r="V940" s="100"/>
      <c r="W940" s="100"/>
    </row>
    <row r="941" spans="10:23" ht="20.100000000000001" customHeight="1" x14ac:dyDescent="0.2">
      <c r="J941" s="100"/>
      <c r="K941" s="100"/>
      <c r="L941" s="100"/>
      <c r="M941" s="100"/>
      <c r="N941" s="100"/>
      <c r="O941" s="100"/>
      <c r="P941" s="100"/>
      <c r="Q941" s="100"/>
      <c r="R941" s="100"/>
      <c r="S941" s="100"/>
      <c r="T941" s="100"/>
      <c r="U941" s="100"/>
      <c r="V941" s="100"/>
      <c r="W941" s="100"/>
    </row>
    <row r="942" spans="10:23" ht="20.100000000000001" customHeight="1" x14ac:dyDescent="0.2">
      <c r="J942" s="100"/>
      <c r="K942" s="100"/>
      <c r="L942" s="100"/>
      <c r="M942" s="100"/>
      <c r="N942" s="100"/>
      <c r="O942" s="100"/>
      <c r="P942" s="100"/>
      <c r="Q942" s="100"/>
      <c r="R942" s="100"/>
      <c r="S942" s="100"/>
      <c r="T942" s="100"/>
      <c r="U942" s="100"/>
      <c r="V942" s="100"/>
      <c r="W942" s="100"/>
    </row>
    <row r="943" spans="10:23" ht="20.100000000000001" customHeight="1" x14ac:dyDescent="0.2">
      <c r="J943" s="100"/>
      <c r="K943" s="100"/>
      <c r="L943" s="100"/>
      <c r="M943" s="100"/>
      <c r="N943" s="100"/>
      <c r="O943" s="100"/>
      <c r="P943" s="100"/>
      <c r="Q943" s="100"/>
      <c r="R943" s="100"/>
      <c r="S943" s="100"/>
      <c r="T943" s="100"/>
      <c r="U943" s="100"/>
      <c r="V943" s="100"/>
      <c r="W943" s="100"/>
    </row>
    <row r="944" spans="10:23" ht="20.100000000000001" customHeight="1" x14ac:dyDescent="0.2">
      <c r="J944" s="100"/>
      <c r="K944" s="100"/>
      <c r="L944" s="100"/>
      <c r="M944" s="100"/>
      <c r="N944" s="100"/>
      <c r="O944" s="100"/>
      <c r="P944" s="100"/>
      <c r="Q944" s="100"/>
      <c r="R944" s="100"/>
      <c r="S944" s="100"/>
      <c r="T944" s="100"/>
      <c r="U944" s="100"/>
      <c r="V944" s="100"/>
      <c r="W944" s="100"/>
    </row>
    <row r="945" spans="10:23" ht="20.100000000000001" customHeight="1" x14ac:dyDescent="0.2">
      <c r="J945" s="100"/>
      <c r="K945" s="100"/>
      <c r="L945" s="100"/>
      <c r="M945" s="100"/>
      <c r="N945" s="100"/>
      <c r="O945" s="100"/>
      <c r="P945" s="100"/>
      <c r="Q945" s="100"/>
      <c r="R945" s="100"/>
      <c r="S945" s="100"/>
      <c r="T945" s="100"/>
      <c r="U945" s="100"/>
      <c r="V945" s="100"/>
      <c r="W945" s="100"/>
    </row>
    <row r="946" spans="10:23" ht="20.100000000000001" customHeight="1" x14ac:dyDescent="0.2">
      <c r="J946" s="100"/>
      <c r="K946" s="100"/>
      <c r="L946" s="100"/>
      <c r="M946" s="100"/>
      <c r="N946" s="100"/>
      <c r="O946" s="100"/>
      <c r="P946" s="100"/>
      <c r="Q946" s="100"/>
      <c r="R946" s="100"/>
      <c r="S946" s="100"/>
      <c r="T946" s="100"/>
      <c r="U946" s="100"/>
      <c r="V946" s="100"/>
      <c r="W946" s="100"/>
    </row>
    <row r="947" spans="10:23" ht="20.100000000000001" customHeight="1" x14ac:dyDescent="0.2">
      <c r="J947" s="100"/>
      <c r="K947" s="100"/>
      <c r="L947" s="100"/>
      <c r="M947" s="100"/>
      <c r="N947" s="100"/>
      <c r="O947" s="100"/>
      <c r="P947" s="100"/>
      <c r="Q947" s="100"/>
      <c r="R947" s="100"/>
      <c r="S947" s="100"/>
      <c r="T947" s="100"/>
      <c r="U947" s="100"/>
      <c r="V947" s="100"/>
      <c r="W947" s="100"/>
    </row>
    <row r="948" spans="10:23" ht="20.100000000000001" customHeight="1" x14ac:dyDescent="0.2">
      <c r="J948" s="100"/>
      <c r="K948" s="100"/>
      <c r="L948" s="100"/>
      <c r="M948" s="100"/>
      <c r="N948" s="100"/>
      <c r="O948" s="100"/>
      <c r="P948" s="100"/>
      <c r="Q948" s="100"/>
      <c r="R948" s="100"/>
      <c r="S948" s="100"/>
      <c r="T948" s="100"/>
      <c r="U948" s="100"/>
      <c r="V948" s="100"/>
      <c r="W948" s="100"/>
    </row>
    <row r="949" spans="10:23" ht="20.100000000000001" customHeight="1" x14ac:dyDescent="0.2">
      <c r="J949" s="100"/>
      <c r="K949" s="100"/>
      <c r="L949" s="100"/>
      <c r="M949" s="100"/>
      <c r="N949" s="100"/>
      <c r="O949" s="100"/>
      <c r="P949" s="100"/>
      <c r="Q949" s="100"/>
      <c r="R949" s="100"/>
      <c r="S949" s="100"/>
      <c r="T949" s="100"/>
      <c r="U949" s="100"/>
      <c r="V949" s="100"/>
      <c r="W949" s="100"/>
    </row>
    <row r="950" spans="10:23" ht="20.100000000000001" customHeight="1" x14ac:dyDescent="0.2">
      <c r="J950" s="100"/>
      <c r="K950" s="100"/>
      <c r="L950" s="100"/>
      <c r="M950" s="100"/>
      <c r="N950" s="100"/>
      <c r="O950" s="100"/>
      <c r="P950" s="100"/>
      <c r="Q950" s="100"/>
      <c r="R950" s="100"/>
      <c r="S950" s="100"/>
      <c r="T950" s="100"/>
      <c r="U950" s="100"/>
      <c r="V950" s="100"/>
      <c r="W950" s="100"/>
    </row>
    <row r="951" spans="10:23" ht="20.100000000000001" customHeight="1" x14ac:dyDescent="0.2">
      <c r="J951" s="100"/>
      <c r="K951" s="100"/>
      <c r="L951" s="100"/>
      <c r="M951" s="100"/>
      <c r="N951" s="100"/>
      <c r="O951" s="100"/>
      <c r="P951" s="100"/>
      <c r="Q951" s="100"/>
      <c r="R951" s="100"/>
      <c r="S951" s="100"/>
      <c r="T951" s="100"/>
      <c r="U951" s="100"/>
      <c r="V951" s="100"/>
      <c r="W951" s="100"/>
    </row>
    <row r="952" spans="10:23" ht="20.100000000000001" customHeight="1" x14ac:dyDescent="0.2">
      <c r="J952" s="100"/>
      <c r="K952" s="100"/>
      <c r="L952" s="100"/>
      <c r="M952" s="100"/>
      <c r="N952" s="100"/>
      <c r="O952" s="100"/>
      <c r="P952" s="100"/>
      <c r="Q952" s="100"/>
      <c r="R952" s="100"/>
      <c r="S952" s="100"/>
      <c r="T952" s="100"/>
      <c r="U952" s="100"/>
      <c r="V952" s="100"/>
      <c r="W952" s="100"/>
    </row>
    <row r="953" spans="10:23" ht="20.100000000000001" customHeight="1" x14ac:dyDescent="0.2">
      <c r="J953" s="100"/>
      <c r="K953" s="100"/>
      <c r="L953" s="100"/>
      <c r="M953" s="100"/>
      <c r="N953" s="100"/>
      <c r="O953" s="100"/>
      <c r="P953" s="100"/>
      <c r="Q953" s="100"/>
      <c r="R953" s="100"/>
      <c r="S953" s="100"/>
      <c r="T953" s="100"/>
      <c r="U953" s="100"/>
      <c r="V953" s="100"/>
      <c r="W953" s="100"/>
    </row>
    <row r="954" spans="10:23" ht="20.100000000000001" customHeight="1" x14ac:dyDescent="0.2">
      <c r="J954" s="100"/>
      <c r="K954" s="100"/>
      <c r="L954" s="100"/>
      <c r="M954" s="100"/>
      <c r="N954" s="100"/>
      <c r="O954" s="100"/>
      <c r="P954" s="100"/>
      <c r="Q954" s="100"/>
      <c r="R954" s="100"/>
      <c r="S954" s="100"/>
      <c r="T954" s="100"/>
      <c r="U954" s="100"/>
      <c r="V954" s="100"/>
      <c r="W954" s="100"/>
    </row>
    <row r="955" spans="10:23" ht="20.100000000000001" customHeight="1" x14ac:dyDescent="0.2">
      <c r="J955" s="100"/>
      <c r="K955" s="100"/>
      <c r="L955" s="100"/>
      <c r="M955" s="100"/>
      <c r="N955" s="100"/>
      <c r="O955" s="100"/>
      <c r="P955" s="100"/>
      <c r="Q955" s="100"/>
      <c r="R955" s="100"/>
      <c r="S955" s="100"/>
      <c r="T955" s="100"/>
      <c r="U955" s="100"/>
      <c r="V955" s="100"/>
      <c r="W955" s="100"/>
    </row>
    <row r="956" spans="10:23" ht="20.100000000000001" customHeight="1" x14ac:dyDescent="0.2">
      <c r="J956" s="100"/>
      <c r="K956" s="100"/>
      <c r="L956" s="100"/>
      <c r="M956" s="100"/>
      <c r="N956" s="100"/>
      <c r="O956" s="100"/>
      <c r="P956" s="100"/>
      <c r="Q956" s="100"/>
      <c r="R956" s="100"/>
      <c r="S956" s="100"/>
      <c r="T956" s="100"/>
      <c r="U956" s="100"/>
      <c r="V956" s="100"/>
      <c r="W956" s="100"/>
    </row>
    <row r="957" spans="10:23" ht="20.100000000000001" customHeight="1" x14ac:dyDescent="0.2">
      <c r="J957" s="100"/>
      <c r="K957" s="100"/>
      <c r="L957" s="100"/>
      <c r="M957" s="100"/>
      <c r="N957" s="100"/>
      <c r="O957" s="100"/>
      <c r="P957" s="100"/>
      <c r="Q957" s="100"/>
      <c r="R957" s="100"/>
      <c r="S957" s="100"/>
      <c r="T957" s="100"/>
      <c r="U957" s="100"/>
      <c r="V957" s="100"/>
      <c r="W957" s="100"/>
    </row>
    <row r="958" spans="10:23" ht="20.100000000000001" customHeight="1" x14ac:dyDescent="0.2">
      <c r="J958" s="100"/>
      <c r="K958" s="100"/>
      <c r="L958" s="100"/>
      <c r="M958" s="100"/>
      <c r="N958" s="100"/>
      <c r="O958" s="100"/>
      <c r="P958" s="100"/>
      <c r="Q958" s="100"/>
      <c r="R958" s="100"/>
      <c r="S958" s="100"/>
      <c r="T958" s="100"/>
      <c r="U958" s="100"/>
      <c r="V958" s="100"/>
      <c r="W958" s="100"/>
    </row>
    <row r="959" spans="10:23" ht="20.100000000000001" customHeight="1" x14ac:dyDescent="0.2">
      <c r="J959" s="100"/>
      <c r="K959" s="100"/>
      <c r="L959" s="100"/>
      <c r="M959" s="100"/>
      <c r="N959" s="100"/>
      <c r="O959" s="100"/>
      <c r="P959" s="100"/>
      <c r="Q959" s="100"/>
      <c r="R959" s="100"/>
      <c r="S959" s="100"/>
      <c r="T959" s="100"/>
      <c r="U959" s="100"/>
      <c r="V959" s="100"/>
      <c r="W959" s="100"/>
    </row>
    <row r="960" spans="10:23" ht="20.100000000000001" customHeight="1" x14ac:dyDescent="0.2">
      <c r="J960" s="100"/>
      <c r="K960" s="100"/>
      <c r="L960" s="100"/>
      <c r="M960" s="100"/>
      <c r="N960" s="100"/>
      <c r="O960" s="100"/>
      <c r="P960" s="100"/>
      <c r="Q960" s="100"/>
      <c r="R960" s="100"/>
      <c r="S960" s="100"/>
      <c r="T960" s="100"/>
      <c r="U960" s="100"/>
      <c r="V960" s="100"/>
      <c r="W960" s="100"/>
    </row>
    <row r="961" spans="10:23" ht="20.100000000000001" customHeight="1" x14ac:dyDescent="0.2">
      <c r="J961" s="100"/>
      <c r="K961" s="100"/>
      <c r="L961" s="100"/>
      <c r="M961" s="100"/>
      <c r="N961" s="100"/>
      <c r="O961" s="100"/>
      <c r="P961" s="100"/>
      <c r="Q961" s="100"/>
      <c r="R961" s="100"/>
      <c r="S961" s="100"/>
      <c r="T961" s="100"/>
      <c r="U961" s="100"/>
      <c r="V961" s="100"/>
      <c r="W961" s="100"/>
    </row>
    <row r="962" spans="10:23" ht="20.100000000000001" customHeight="1" x14ac:dyDescent="0.2">
      <c r="J962" s="100"/>
      <c r="K962" s="100"/>
      <c r="L962" s="100"/>
      <c r="M962" s="100"/>
      <c r="N962" s="100"/>
      <c r="O962" s="100"/>
      <c r="P962" s="100"/>
      <c r="Q962" s="100"/>
      <c r="R962" s="100"/>
      <c r="S962" s="100"/>
      <c r="T962" s="100"/>
      <c r="U962" s="100"/>
      <c r="V962" s="100"/>
      <c r="W962" s="100"/>
    </row>
    <row r="963" spans="10:23" ht="20.100000000000001" customHeight="1" x14ac:dyDescent="0.2">
      <c r="J963" s="100"/>
      <c r="K963" s="100"/>
      <c r="L963" s="100"/>
      <c r="M963" s="100"/>
      <c r="N963" s="100"/>
      <c r="O963" s="100"/>
      <c r="P963" s="100"/>
      <c r="Q963" s="100"/>
      <c r="R963" s="100"/>
      <c r="S963" s="100"/>
      <c r="T963" s="100"/>
      <c r="U963" s="100"/>
      <c r="V963" s="100"/>
      <c r="W963" s="100"/>
    </row>
    <row r="964" spans="10:23" ht="20.100000000000001" customHeight="1" x14ac:dyDescent="0.2">
      <c r="J964" s="100"/>
      <c r="K964" s="100"/>
      <c r="L964" s="100"/>
      <c r="M964" s="100"/>
      <c r="N964" s="100"/>
      <c r="O964" s="100"/>
      <c r="P964" s="100"/>
      <c r="Q964" s="100"/>
      <c r="R964" s="100"/>
      <c r="S964" s="100"/>
      <c r="T964" s="100"/>
      <c r="U964" s="100"/>
      <c r="V964" s="100"/>
      <c r="W964" s="100"/>
    </row>
    <row r="965" spans="10:23" ht="20.100000000000001" customHeight="1" x14ac:dyDescent="0.2">
      <c r="J965" s="100"/>
      <c r="K965" s="100"/>
      <c r="L965" s="100"/>
      <c r="M965" s="100"/>
      <c r="N965" s="100"/>
      <c r="O965" s="100"/>
      <c r="P965" s="100"/>
      <c r="Q965" s="100"/>
      <c r="R965" s="100"/>
      <c r="S965" s="100"/>
      <c r="T965" s="100"/>
      <c r="U965" s="100"/>
      <c r="V965" s="100"/>
      <c r="W965" s="100"/>
    </row>
    <row r="966" spans="10:23" ht="20.100000000000001" customHeight="1" x14ac:dyDescent="0.2">
      <c r="J966" s="100"/>
      <c r="K966" s="100"/>
      <c r="L966" s="100"/>
      <c r="M966" s="100"/>
      <c r="N966" s="100"/>
      <c r="O966" s="100"/>
      <c r="P966" s="100"/>
      <c r="Q966" s="100"/>
      <c r="R966" s="100"/>
      <c r="S966" s="100"/>
      <c r="T966" s="100"/>
      <c r="U966" s="100"/>
      <c r="V966" s="100"/>
      <c r="W966" s="100"/>
    </row>
    <row r="967" spans="10:23" ht="20.100000000000001" customHeight="1" x14ac:dyDescent="0.2">
      <c r="J967" s="100"/>
      <c r="K967" s="100"/>
      <c r="L967" s="100"/>
      <c r="M967" s="100"/>
      <c r="N967" s="100"/>
      <c r="O967" s="100"/>
      <c r="P967" s="100"/>
      <c r="Q967" s="100"/>
      <c r="R967" s="100"/>
      <c r="S967" s="100"/>
      <c r="T967" s="100"/>
      <c r="U967" s="100"/>
      <c r="V967" s="100"/>
      <c r="W967" s="100"/>
    </row>
    <row r="968" spans="10:23" ht="20.100000000000001" customHeight="1" x14ac:dyDescent="0.2">
      <c r="J968" s="100"/>
      <c r="K968" s="100"/>
      <c r="L968" s="100"/>
      <c r="M968" s="100"/>
      <c r="N968" s="100"/>
      <c r="O968" s="100"/>
      <c r="P968" s="100"/>
      <c r="Q968" s="100"/>
      <c r="R968" s="100"/>
      <c r="S968" s="100"/>
      <c r="T968" s="100"/>
      <c r="U968" s="100"/>
      <c r="V968" s="100"/>
      <c r="W968" s="100"/>
    </row>
    <row r="969" spans="10:23" ht="20.100000000000001" customHeight="1" x14ac:dyDescent="0.2">
      <c r="J969" s="100"/>
      <c r="K969" s="100"/>
      <c r="L969" s="100"/>
      <c r="M969" s="100"/>
      <c r="N969" s="100"/>
      <c r="O969" s="100"/>
      <c r="P969" s="100"/>
      <c r="Q969" s="100"/>
      <c r="R969" s="100"/>
      <c r="S969" s="100"/>
      <c r="T969" s="100"/>
      <c r="U969" s="100"/>
      <c r="V969" s="100"/>
      <c r="W969" s="100"/>
    </row>
    <row r="970" spans="10:23" ht="20.100000000000001" customHeight="1" x14ac:dyDescent="0.2">
      <c r="J970" s="100"/>
      <c r="K970" s="100"/>
      <c r="L970" s="100"/>
      <c r="M970" s="100"/>
      <c r="N970" s="100"/>
      <c r="O970" s="100"/>
      <c r="P970" s="100"/>
      <c r="Q970" s="100"/>
      <c r="R970" s="100"/>
      <c r="S970" s="100"/>
      <c r="T970" s="100"/>
      <c r="U970" s="100"/>
      <c r="V970" s="100"/>
      <c r="W970" s="100"/>
    </row>
    <row r="971" spans="10:23" ht="20.100000000000001" customHeight="1" x14ac:dyDescent="0.2">
      <c r="J971" s="100"/>
      <c r="K971" s="100"/>
      <c r="L971" s="100"/>
      <c r="M971" s="100"/>
      <c r="N971" s="100"/>
      <c r="O971" s="100"/>
      <c r="P971" s="100"/>
      <c r="Q971" s="100"/>
      <c r="R971" s="100"/>
      <c r="S971" s="100"/>
      <c r="T971" s="100"/>
      <c r="U971" s="100"/>
      <c r="V971" s="100"/>
      <c r="W971" s="100"/>
    </row>
    <row r="972" spans="10:23" ht="20.100000000000001" customHeight="1" x14ac:dyDescent="0.2">
      <c r="J972" s="100"/>
      <c r="K972" s="100"/>
      <c r="L972" s="100"/>
      <c r="M972" s="100"/>
      <c r="N972" s="100"/>
      <c r="O972" s="100"/>
      <c r="P972" s="100"/>
      <c r="Q972" s="100"/>
      <c r="R972" s="100"/>
      <c r="S972" s="100"/>
      <c r="T972" s="100"/>
      <c r="U972" s="100"/>
      <c r="V972" s="100"/>
      <c r="W972" s="100"/>
    </row>
    <row r="973" spans="10:23" ht="20.100000000000001" customHeight="1" x14ac:dyDescent="0.2">
      <c r="J973" s="100"/>
      <c r="K973" s="100"/>
      <c r="L973" s="100"/>
      <c r="M973" s="100"/>
      <c r="N973" s="100"/>
      <c r="O973" s="100"/>
      <c r="P973" s="100"/>
      <c r="Q973" s="100"/>
      <c r="R973" s="100"/>
      <c r="S973" s="100"/>
      <c r="T973" s="100"/>
      <c r="U973" s="100"/>
      <c r="V973" s="100"/>
      <c r="W973" s="100"/>
    </row>
    <row r="974" spans="10:23" ht="20.100000000000001" customHeight="1" x14ac:dyDescent="0.2">
      <c r="J974" s="100"/>
      <c r="K974" s="100"/>
      <c r="L974" s="100"/>
      <c r="M974" s="100"/>
      <c r="N974" s="100"/>
      <c r="O974" s="100"/>
      <c r="P974" s="100"/>
      <c r="Q974" s="100"/>
      <c r="R974" s="100"/>
      <c r="S974" s="100"/>
      <c r="T974" s="100"/>
      <c r="U974" s="100"/>
      <c r="V974" s="100"/>
      <c r="W974" s="100"/>
    </row>
    <row r="975" spans="10:23" ht="20.100000000000001" customHeight="1" x14ac:dyDescent="0.2">
      <c r="J975" s="100"/>
      <c r="K975" s="100"/>
      <c r="L975" s="100"/>
      <c r="M975" s="100"/>
      <c r="N975" s="100"/>
      <c r="O975" s="100"/>
      <c r="P975" s="100"/>
      <c r="Q975" s="100"/>
      <c r="R975" s="100"/>
      <c r="S975" s="100"/>
      <c r="T975" s="100"/>
      <c r="U975" s="100"/>
      <c r="V975" s="100"/>
      <c r="W975" s="100"/>
    </row>
    <row r="976" spans="10:23" ht="20.100000000000001" customHeight="1" x14ac:dyDescent="0.2">
      <c r="J976" s="100"/>
      <c r="K976" s="100"/>
      <c r="L976" s="100"/>
      <c r="M976" s="100"/>
      <c r="N976" s="100"/>
      <c r="O976" s="100"/>
      <c r="P976" s="100"/>
      <c r="Q976" s="100"/>
      <c r="R976" s="100"/>
      <c r="S976" s="100"/>
      <c r="T976" s="100"/>
      <c r="U976" s="100"/>
      <c r="V976" s="100"/>
      <c r="W976" s="100"/>
    </row>
    <row r="977" spans="10:23" ht="20.100000000000001" customHeight="1" x14ac:dyDescent="0.2">
      <c r="J977" s="100"/>
      <c r="K977" s="100"/>
      <c r="L977" s="100"/>
      <c r="M977" s="100"/>
      <c r="N977" s="100"/>
      <c r="O977" s="100"/>
      <c r="P977" s="100"/>
      <c r="Q977" s="100"/>
      <c r="R977" s="100"/>
      <c r="S977" s="100"/>
      <c r="T977" s="100"/>
      <c r="U977" s="100"/>
      <c r="V977" s="100"/>
      <c r="W977" s="100"/>
    </row>
    <row r="978" spans="10:23" ht="20.100000000000001" customHeight="1" x14ac:dyDescent="0.2">
      <c r="J978" s="100"/>
      <c r="K978" s="100"/>
      <c r="L978" s="100"/>
      <c r="M978" s="100"/>
      <c r="N978" s="100"/>
      <c r="O978" s="100"/>
      <c r="P978" s="100"/>
      <c r="Q978" s="100"/>
      <c r="R978" s="100"/>
      <c r="S978" s="100"/>
      <c r="T978" s="100"/>
      <c r="U978" s="100"/>
      <c r="V978" s="100"/>
      <c r="W978" s="100"/>
    </row>
    <row r="979" spans="10:23" ht="20.100000000000001" customHeight="1" x14ac:dyDescent="0.2">
      <c r="J979" s="100"/>
      <c r="K979" s="100"/>
      <c r="L979" s="100"/>
      <c r="M979" s="100"/>
      <c r="N979" s="100"/>
      <c r="O979" s="100"/>
      <c r="P979" s="100"/>
      <c r="Q979" s="100"/>
      <c r="R979" s="100"/>
      <c r="S979" s="100"/>
      <c r="T979" s="100"/>
      <c r="U979" s="100"/>
      <c r="V979" s="100"/>
      <c r="W979" s="100"/>
    </row>
    <row r="980" spans="10:23" ht="20.100000000000001" customHeight="1" x14ac:dyDescent="0.2">
      <c r="J980" s="100"/>
      <c r="K980" s="100"/>
      <c r="L980" s="100"/>
      <c r="M980" s="100"/>
      <c r="N980" s="100"/>
      <c r="O980" s="100"/>
      <c r="P980" s="100"/>
      <c r="Q980" s="100"/>
      <c r="R980" s="100"/>
      <c r="S980" s="100"/>
      <c r="T980" s="100"/>
      <c r="U980" s="100"/>
      <c r="V980" s="100"/>
      <c r="W980" s="100"/>
    </row>
    <row r="981" spans="10:23" ht="20.100000000000001" customHeight="1" x14ac:dyDescent="0.2">
      <c r="J981" s="100"/>
      <c r="K981" s="100"/>
      <c r="L981" s="100"/>
      <c r="M981" s="100"/>
      <c r="N981" s="100"/>
      <c r="O981" s="100"/>
      <c r="P981" s="100"/>
      <c r="Q981" s="100"/>
      <c r="R981" s="100"/>
      <c r="S981" s="100"/>
      <c r="T981" s="100"/>
      <c r="U981" s="100"/>
      <c r="V981" s="100"/>
      <c r="W981" s="100"/>
    </row>
    <row r="982" spans="10:23" ht="20.100000000000001" customHeight="1" x14ac:dyDescent="0.2">
      <c r="J982" s="100"/>
      <c r="K982" s="100"/>
      <c r="L982" s="100"/>
      <c r="M982" s="100"/>
      <c r="N982" s="100"/>
      <c r="O982" s="100"/>
      <c r="P982" s="100"/>
      <c r="Q982" s="100"/>
      <c r="R982" s="100"/>
      <c r="S982" s="100"/>
      <c r="T982" s="100"/>
      <c r="U982" s="100"/>
      <c r="V982" s="100"/>
      <c r="W982" s="100"/>
    </row>
    <row r="983" spans="10:23" ht="20.100000000000001" customHeight="1" x14ac:dyDescent="0.2">
      <c r="J983" s="100"/>
      <c r="K983" s="100"/>
      <c r="L983" s="100"/>
      <c r="M983" s="100"/>
      <c r="N983" s="100"/>
      <c r="O983" s="100"/>
      <c r="P983" s="100"/>
      <c r="Q983" s="100"/>
      <c r="R983" s="100"/>
      <c r="S983" s="100"/>
      <c r="T983" s="100"/>
      <c r="U983" s="100"/>
      <c r="V983" s="100"/>
      <c r="W983" s="100"/>
    </row>
    <row r="984" spans="10:23" ht="20.100000000000001" customHeight="1" x14ac:dyDescent="0.2">
      <c r="J984" s="100"/>
      <c r="K984" s="100"/>
      <c r="L984" s="100"/>
      <c r="M984" s="100"/>
      <c r="N984" s="100"/>
      <c r="O984" s="100"/>
      <c r="P984" s="100"/>
      <c r="Q984" s="100"/>
      <c r="R984" s="100"/>
      <c r="S984" s="100"/>
      <c r="T984" s="100"/>
      <c r="U984" s="100"/>
      <c r="V984" s="100"/>
      <c r="W984" s="100"/>
    </row>
    <row r="985" spans="10:23" ht="20.100000000000001" customHeight="1" x14ac:dyDescent="0.2">
      <c r="J985" s="100"/>
      <c r="K985" s="100"/>
      <c r="L985" s="100"/>
      <c r="M985" s="100"/>
      <c r="N985" s="100"/>
      <c r="O985" s="100"/>
      <c r="P985" s="100"/>
      <c r="Q985" s="100"/>
      <c r="R985" s="100"/>
      <c r="S985" s="100"/>
      <c r="T985" s="100"/>
      <c r="U985" s="100"/>
      <c r="V985" s="100"/>
      <c r="W985" s="100"/>
    </row>
    <row r="986" spans="10:23" ht="20.100000000000001" customHeight="1" x14ac:dyDescent="0.2">
      <c r="J986" s="100"/>
      <c r="K986" s="100"/>
      <c r="L986" s="100"/>
      <c r="M986" s="100"/>
      <c r="N986" s="100"/>
      <c r="O986" s="100"/>
      <c r="P986" s="100"/>
      <c r="Q986" s="100"/>
      <c r="R986" s="100"/>
      <c r="S986" s="100"/>
      <c r="T986" s="100"/>
      <c r="U986" s="100"/>
      <c r="V986" s="100"/>
      <c r="W986" s="100"/>
    </row>
    <row r="987" spans="10:23" ht="20.100000000000001" customHeight="1" x14ac:dyDescent="0.2">
      <c r="J987" s="100"/>
      <c r="K987" s="100"/>
      <c r="L987" s="100"/>
      <c r="M987" s="100"/>
      <c r="N987" s="100"/>
      <c r="O987" s="100"/>
      <c r="P987" s="100"/>
      <c r="Q987" s="100"/>
      <c r="R987" s="100"/>
      <c r="S987" s="100"/>
      <c r="T987" s="100"/>
      <c r="U987" s="100"/>
      <c r="V987" s="100"/>
      <c r="W987" s="100"/>
    </row>
    <row r="988" spans="10:23" ht="20.100000000000001" customHeight="1" x14ac:dyDescent="0.2">
      <c r="J988" s="100"/>
      <c r="K988" s="100"/>
      <c r="L988" s="100"/>
      <c r="M988" s="100"/>
      <c r="N988" s="100"/>
      <c r="O988" s="100"/>
      <c r="P988" s="100"/>
      <c r="Q988" s="100"/>
      <c r="R988" s="100"/>
      <c r="S988" s="100"/>
      <c r="T988" s="100"/>
      <c r="U988" s="100"/>
      <c r="V988" s="100"/>
      <c r="W988" s="100"/>
    </row>
    <row r="989" spans="10:23" ht="20.100000000000001" customHeight="1" x14ac:dyDescent="0.2">
      <c r="J989" s="100"/>
      <c r="K989" s="100"/>
      <c r="L989" s="100"/>
      <c r="M989" s="100"/>
      <c r="N989" s="100"/>
      <c r="O989" s="100"/>
      <c r="P989" s="100"/>
      <c r="Q989" s="100"/>
      <c r="R989" s="100"/>
      <c r="S989" s="100"/>
      <c r="T989" s="100"/>
      <c r="U989" s="100"/>
      <c r="V989" s="100"/>
      <c r="W989" s="100"/>
    </row>
    <row r="990" spans="10:23" ht="20.100000000000001" customHeight="1" x14ac:dyDescent="0.2">
      <c r="J990" s="100"/>
      <c r="K990" s="100"/>
      <c r="L990" s="100"/>
      <c r="M990" s="100"/>
      <c r="N990" s="100"/>
      <c r="O990" s="100"/>
      <c r="P990" s="100"/>
      <c r="Q990" s="100"/>
      <c r="R990" s="100"/>
      <c r="S990" s="100"/>
      <c r="T990" s="100"/>
      <c r="U990" s="100"/>
      <c r="V990" s="100"/>
      <c r="W990" s="100"/>
    </row>
    <row r="991" spans="10:23" ht="20.100000000000001" customHeight="1" x14ac:dyDescent="0.2">
      <c r="J991" s="100"/>
      <c r="K991" s="100"/>
      <c r="L991" s="100"/>
      <c r="M991" s="100"/>
      <c r="N991" s="100"/>
      <c r="O991" s="100"/>
      <c r="P991" s="100"/>
      <c r="Q991" s="100"/>
      <c r="R991" s="100"/>
      <c r="S991" s="100"/>
      <c r="T991" s="100"/>
      <c r="U991" s="100"/>
      <c r="V991" s="100"/>
      <c r="W991" s="100"/>
    </row>
    <row r="992" spans="10:23" ht="20.100000000000001" customHeight="1" x14ac:dyDescent="0.2">
      <c r="J992" s="100"/>
      <c r="K992" s="100"/>
      <c r="L992" s="100"/>
      <c r="M992" s="100"/>
      <c r="N992" s="100"/>
      <c r="O992" s="100"/>
      <c r="P992" s="100"/>
      <c r="Q992" s="100"/>
      <c r="R992" s="100"/>
      <c r="S992" s="100"/>
      <c r="T992" s="100"/>
      <c r="U992" s="100"/>
      <c r="V992" s="100"/>
      <c r="W992" s="100"/>
    </row>
    <row r="993" spans="10:23" ht="20.100000000000001" customHeight="1" x14ac:dyDescent="0.2">
      <c r="J993" s="100"/>
      <c r="K993" s="100"/>
      <c r="L993" s="100"/>
      <c r="M993" s="100"/>
      <c r="N993" s="100"/>
      <c r="O993" s="100"/>
      <c r="P993" s="100"/>
      <c r="Q993" s="100"/>
      <c r="R993" s="100"/>
      <c r="S993" s="100"/>
      <c r="T993" s="100"/>
      <c r="U993" s="100"/>
      <c r="V993" s="100"/>
      <c r="W993" s="100"/>
    </row>
    <row r="994" spans="10:23" ht="20.100000000000001" customHeight="1" x14ac:dyDescent="0.2">
      <c r="J994" s="100"/>
      <c r="K994" s="100"/>
      <c r="L994" s="100"/>
      <c r="M994" s="100"/>
      <c r="N994" s="100"/>
      <c r="O994" s="100"/>
      <c r="P994" s="100"/>
      <c r="Q994" s="100"/>
      <c r="R994" s="100"/>
      <c r="S994" s="100"/>
      <c r="T994" s="100"/>
      <c r="U994" s="100"/>
      <c r="V994" s="100"/>
      <c r="W994" s="100"/>
    </row>
    <row r="995" spans="10:23" ht="20.100000000000001" customHeight="1" x14ac:dyDescent="0.2">
      <c r="J995" s="100"/>
      <c r="K995" s="100"/>
      <c r="L995" s="100"/>
      <c r="M995" s="100"/>
      <c r="N995" s="100"/>
      <c r="O995" s="100"/>
      <c r="P995" s="100"/>
      <c r="Q995" s="100"/>
      <c r="R995" s="100"/>
      <c r="S995" s="100"/>
      <c r="T995" s="100"/>
      <c r="U995" s="100"/>
      <c r="V995" s="100"/>
      <c r="W995" s="100"/>
    </row>
    <row r="996" spans="10:23" ht="20.100000000000001" customHeight="1" x14ac:dyDescent="0.2">
      <c r="J996" s="100"/>
      <c r="K996" s="100"/>
      <c r="L996" s="100"/>
      <c r="M996" s="100"/>
      <c r="N996" s="100"/>
      <c r="O996" s="100"/>
      <c r="P996" s="100"/>
      <c r="Q996" s="100"/>
      <c r="R996" s="100"/>
      <c r="S996" s="100"/>
      <c r="T996" s="100"/>
      <c r="U996" s="100"/>
      <c r="V996" s="100"/>
      <c r="W996" s="100"/>
    </row>
    <row r="997" spans="10:23" ht="20.100000000000001" customHeight="1" x14ac:dyDescent="0.2">
      <c r="J997" s="100"/>
      <c r="K997" s="100"/>
      <c r="L997" s="100"/>
      <c r="M997" s="100"/>
      <c r="N997" s="100"/>
      <c r="O997" s="100"/>
      <c r="P997" s="100"/>
      <c r="Q997" s="100"/>
      <c r="R997" s="100"/>
      <c r="S997" s="100"/>
      <c r="T997" s="100"/>
      <c r="U997" s="100"/>
      <c r="V997" s="100"/>
      <c r="W997" s="100"/>
    </row>
    <row r="998" spans="10:23" ht="20.100000000000001" customHeight="1" x14ac:dyDescent="0.2">
      <c r="J998" s="100"/>
      <c r="K998" s="100"/>
      <c r="L998" s="100"/>
      <c r="M998" s="100"/>
      <c r="N998" s="100"/>
      <c r="O998" s="100"/>
      <c r="P998" s="100"/>
      <c r="Q998" s="100"/>
      <c r="R998" s="100"/>
      <c r="S998" s="100"/>
      <c r="T998" s="100"/>
      <c r="U998" s="100"/>
      <c r="V998" s="100"/>
      <c r="W998" s="100"/>
    </row>
    <row r="999" spans="10:23" ht="20.100000000000001" customHeight="1" x14ac:dyDescent="0.2">
      <c r="J999" s="100"/>
      <c r="K999" s="100"/>
      <c r="L999" s="100"/>
      <c r="M999" s="100"/>
      <c r="N999" s="100"/>
      <c r="O999" s="100"/>
      <c r="P999" s="100"/>
      <c r="Q999" s="100"/>
      <c r="R999" s="100"/>
      <c r="S999" s="100"/>
      <c r="T999" s="100"/>
      <c r="U999" s="100"/>
      <c r="V999" s="100"/>
      <c r="W999" s="100"/>
    </row>
    <row r="1000" spans="10:23" ht="20.100000000000001" customHeight="1" x14ac:dyDescent="0.2">
      <c r="J1000" s="100"/>
      <c r="K1000" s="100"/>
      <c r="L1000" s="100"/>
      <c r="M1000" s="100"/>
      <c r="N1000" s="100"/>
      <c r="O1000" s="100"/>
      <c r="P1000" s="100"/>
      <c r="Q1000" s="100"/>
      <c r="R1000" s="100"/>
      <c r="S1000" s="100"/>
      <c r="T1000" s="100"/>
      <c r="U1000" s="100"/>
      <c r="V1000" s="100"/>
      <c r="W1000" s="100"/>
    </row>
    <row r="1001" spans="10:23" ht="20.100000000000001" customHeight="1" x14ac:dyDescent="0.2">
      <c r="J1001" s="100"/>
      <c r="K1001" s="100"/>
      <c r="L1001" s="100"/>
      <c r="M1001" s="100"/>
      <c r="N1001" s="100"/>
      <c r="O1001" s="100"/>
      <c r="P1001" s="100"/>
      <c r="Q1001" s="100"/>
      <c r="R1001" s="100"/>
      <c r="S1001" s="100"/>
      <c r="T1001" s="100"/>
      <c r="U1001" s="100"/>
      <c r="V1001" s="100"/>
      <c r="W1001" s="100"/>
    </row>
    <row r="1002" spans="10:23" ht="20.100000000000001" customHeight="1" x14ac:dyDescent="0.2">
      <c r="J1002" s="100"/>
      <c r="K1002" s="100"/>
      <c r="L1002" s="100"/>
      <c r="M1002" s="100"/>
      <c r="N1002" s="100"/>
      <c r="O1002" s="100"/>
      <c r="P1002" s="100"/>
      <c r="Q1002" s="100"/>
      <c r="R1002" s="100"/>
      <c r="S1002" s="100"/>
      <c r="T1002" s="100"/>
      <c r="U1002" s="100"/>
      <c r="V1002" s="100"/>
      <c r="W1002" s="100"/>
    </row>
    <row r="1003" spans="10:23" ht="20.100000000000001" customHeight="1" x14ac:dyDescent="0.2">
      <c r="J1003" s="100"/>
      <c r="K1003" s="100"/>
      <c r="L1003" s="100"/>
      <c r="M1003" s="100"/>
      <c r="N1003" s="100"/>
      <c r="O1003" s="100"/>
      <c r="P1003" s="100"/>
      <c r="Q1003" s="100"/>
      <c r="R1003" s="100"/>
      <c r="S1003" s="100"/>
      <c r="T1003" s="100"/>
      <c r="U1003" s="100"/>
      <c r="V1003" s="100"/>
      <c r="W1003" s="100"/>
    </row>
    <row r="1004" spans="10:23" ht="20.100000000000001" customHeight="1" x14ac:dyDescent="0.2">
      <c r="J1004" s="100"/>
      <c r="K1004" s="100"/>
      <c r="L1004" s="100"/>
      <c r="M1004" s="100"/>
      <c r="N1004" s="100"/>
      <c r="O1004" s="100"/>
      <c r="P1004" s="100"/>
      <c r="Q1004" s="100"/>
      <c r="R1004" s="100"/>
      <c r="S1004" s="100"/>
      <c r="T1004" s="100"/>
      <c r="U1004" s="100"/>
      <c r="V1004" s="100"/>
      <c r="W1004" s="100"/>
    </row>
    <row r="1005" spans="10:23" ht="20.100000000000001" customHeight="1" x14ac:dyDescent="0.2">
      <c r="J1005" s="100"/>
      <c r="K1005" s="100"/>
      <c r="L1005" s="100"/>
      <c r="M1005" s="100"/>
      <c r="N1005" s="100"/>
      <c r="O1005" s="100"/>
      <c r="P1005" s="100"/>
      <c r="Q1005" s="100"/>
      <c r="R1005" s="100"/>
      <c r="S1005" s="100"/>
      <c r="T1005" s="100"/>
      <c r="U1005" s="100"/>
      <c r="V1005" s="100"/>
      <c r="W1005" s="100"/>
    </row>
    <row r="1006" spans="10:23" ht="20.100000000000001" customHeight="1" x14ac:dyDescent="0.2">
      <c r="J1006" s="100"/>
      <c r="K1006" s="100"/>
      <c r="L1006" s="100"/>
      <c r="M1006" s="100"/>
      <c r="N1006" s="100"/>
      <c r="O1006" s="100"/>
      <c r="P1006" s="100"/>
      <c r="Q1006" s="100"/>
      <c r="R1006" s="100"/>
      <c r="S1006" s="100"/>
      <c r="T1006" s="100"/>
      <c r="U1006" s="100"/>
      <c r="V1006" s="100"/>
      <c r="W1006" s="100"/>
    </row>
    <row r="1007" spans="10:23" ht="20.100000000000001" customHeight="1" x14ac:dyDescent="0.2">
      <c r="J1007" s="100"/>
      <c r="K1007" s="100"/>
      <c r="L1007" s="100"/>
      <c r="M1007" s="100"/>
      <c r="N1007" s="100"/>
      <c r="O1007" s="100"/>
      <c r="P1007" s="100"/>
      <c r="Q1007" s="100"/>
      <c r="R1007" s="100"/>
      <c r="S1007" s="100"/>
      <c r="T1007" s="100"/>
      <c r="U1007" s="100"/>
      <c r="V1007" s="100"/>
      <c r="W1007" s="100"/>
    </row>
    <row r="1008" spans="10:23" ht="20.100000000000001" customHeight="1" x14ac:dyDescent="0.2">
      <c r="J1008" s="100"/>
      <c r="K1008" s="100"/>
      <c r="L1008" s="100"/>
      <c r="M1008" s="100"/>
      <c r="N1008" s="100"/>
      <c r="O1008" s="100"/>
      <c r="P1008" s="100"/>
      <c r="Q1008" s="100"/>
      <c r="R1008" s="100"/>
      <c r="S1008" s="100"/>
      <c r="T1008" s="100"/>
      <c r="U1008" s="100"/>
      <c r="V1008" s="100"/>
      <c r="W1008" s="100"/>
    </row>
    <row r="1009" spans="10:23" ht="20.100000000000001" customHeight="1" x14ac:dyDescent="0.2">
      <c r="J1009" s="100"/>
      <c r="K1009" s="100"/>
      <c r="L1009" s="100"/>
      <c r="M1009" s="100"/>
      <c r="N1009" s="100"/>
      <c r="O1009" s="100"/>
      <c r="P1009" s="100"/>
      <c r="Q1009" s="100"/>
      <c r="R1009" s="100"/>
      <c r="S1009" s="100"/>
      <c r="T1009" s="100"/>
      <c r="U1009" s="100"/>
      <c r="V1009" s="100"/>
      <c r="W1009" s="100"/>
    </row>
    <row r="1010" spans="10:23" ht="20.100000000000001" customHeight="1" x14ac:dyDescent="0.2">
      <c r="J1010" s="100"/>
      <c r="K1010" s="100"/>
      <c r="L1010" s="100"/>
      <c r="M1010" s="100"/>
      <c r="N1010" s="100"/>
      <c r="O1010" s="100"/>
      <c r="P1010" s="100"/>
      <c r="Q1010" s="100"/>
      <c r="R1010" s="100"/>
      <c r="S1010" s="100"/>
      <c r="T1010" s="100"/>
      <c r="U1010" s="100"/>
      <c r="V1010" s="100"/>
      <c r="W1010" s="100"/>
    </row>
    <row r="1011" spans="10:23" ht="20.100000000000001" customHeight="1" x14ac:dyDescent="0.2">
      <c r="J1011" s="100"/>
      <c r="K1011" s="100"/>
      <c r="L1011" s="100"/>
      <c r="M1011" s="100"/>
      <c r="N1011" s="100"/>
      <c r="O1011" s="100"/>
      <c r="P1011" s="100"/>
      <c r="Q1011" s="100"/>
      <c r="R1011" s="100"/>
      <c r="S1011" s="100"/>
      <c r="T1011" s="100"/>
      <c r="U1011" s="100"/>
      <c r="V1011" s="100"/>
      <c r="W1011" s="100"/>
    </row>
    <row r="1012" spans="10:23" ht="20.100000000000001" customHeight="1" x14ac:dyDescent="0.2">
      <c r="J1012" s="100"/>
      <c r="K1012" s="100"/>
      <c r="L1012" s="100"/>
      <c r="M1012" s="100"/>
      <c r="N1012" s="100"/>
      <c r="O1012" s="100"/>
      <c r="P1012" s="100"/>
      <c r="Q1012" s="100"/>
      <c r="R1012" s="100"/>
      <c r="S1012" s="100"/>
      <c r="T1012" s="100"/>
      <c r="U1012" s="100"/>
      <c r="V1012" s="100"/>
      <c r="W1012" s="100"/>
    </row>
    <row r="1013" spans="10:23" ht="20.100000000000001" customHeight="1" x14ac:dyDescent="0.2">
      <c r="J1013" s="100"/>
      <c r="K1013" s="100"/>
      <c r="L1013" s="100"/>
      <c r="M1013" s="100"/>
      <c r="N1013" s="100"/>
      <c r="O1013" s="100"/>
      <c r="P1013" s="100"/>
      <c r="Q1013" s="100"/>
      <c r="R1013" s="100"/>
      <c r="S1013" s="100"/>
      <c r="T1013" s="100"/>
      <c r="U1013" s="100"/>
      <c r="V1013" s="100"/>
      <c r="W1013" s="100"/>
    </row>
    <row r="1014" spans="10:23" ht="20.100000000000001" customHeight="1" x14ac:dyDescent="0.2">
      <c r="J1014" s="100"/>
      <c r="K1014" s="100"/>
      <c r="L1014" s="100"/>
      <c r="M1014" s="100"/>
      <c r="N1014" s="100"/>
      <c r="O1014" s="100"/>
      <c r="P1014" s="100"/>
      <c r="Q1014" s="100"/>
      <c r="R1014" s="100"/>
      <c r="S1014" s="100"/>
      <c r="T1014" s="100"/>
      <c r="U1014" s="100"/>
      <c r="V1014" s="100"/>
      <c r="W1014" s="100"/>
    </row>
    <row r="1015" spans="10:23" ht="20.100000000000001" customHeight="1" x14ac:dyDescent="0.2">
      <c r="J1015" s="100"/>
      <c r="K1015" s="100"/>
      <c r="L1015" s="100"/>
      <c r="M1015" s="100"/>
      <c r="N1015" s="100"/>
      <c r="O1015" s="100"/>
      <c r="P1015" s="100"/>
      <c r="Q1015" s="100"/>
      <c r="R1015" s="100"/>
      <c r="S1015" s="100"/>
      <c r="T1015" s="100"/>
      <c r="U1015" s="100"/>
      <c r="V1015" s="100"/>
      <c r="W1015" s="100"/>
    </row>
    <row r="1016" spans="10:23" ht="20.100000000000001" customHeight="1" x14ac:dyDescent="0.2">
      <c r="J1016" s="100"/>
      <c r="K1016" s="100"/>
      <c r="L1016" s="100"/>
      <c r="M1016" s="100"/>
      <c r="N1016" s="100"/>
      <c r="O1016" s="100"/>
      <c r="P1016" s="100"/>
      <c r="Q1016" s="100"/>
      <c r="R1016" s="100"/>
      <c r="S1016" s="100"/>
      <c r="T1016" s="100"/>
      <c r="U1016" s="100"/>
      <c r="V1016" s="100"/>
      <c r="W1016" s="100"/>
    </row>
    <row r="1017" spans="10:23" ht="20.100000000000001" customHeight="1" x14ac:dyDescent="0.2">
      <c r="J1017" s="100"/>
      <c r="K1017" s="100"/>
      <c r="L1017" s="100"/>
      <c r="M1017" s="100"/>
      <c r="N1017" s="100"/>
      <c r="O1017" s="100"/>
      <c r="P1017" s="100"/>
      <c r="Q1017" s="100"/>
      <c r="R1017" s="100"/>
      <c r="S1017" s="100"/>
      <c r="T1017" s="100"/>
      <c r="U1017" s="100"/>
      <c r="V1017" s="100"/>
      <c r="W1017" s="100"/>
    </row>
    <row r="1018" spans="10:23" ht="20.100000000000001" customHeight="1" x14ac:dyDescent="0.2">
      <c r="J1018" s="100"/>
      <c r="K1018" s="100"/>
      <c r="L1018" s="100"/>
      <c r="M1018" s="100"/>
      <c r="N1018" s="100"/>
      <c r="O1018" s="100"/>
      <c r="P1018" s="100"/>
      <c r="Q1018" s="100"/>
      <c r="R1018" s="100"/>
      <c r="S1018" s="100"/>
      <c r="T1018" s="100"/>
      <c r="U1018" s="100"/>
      <c r="V1018" s="100"/>
      <c r="W1018" s="100"/>
    </row>
    <row r="1019" spans="10:23" ht="20.100000000000001" customHeight="1" x14ac:dyDescent="0.2">
      <c r="J1019" s="100"/>
      <c r="K1019" s="100"/>
      <c r="L1019" s="100"/>
      <c r="M1019" s="100"/>
      <c r="N1019" s="100"/>
      <c r="O1019" s="100"/>
      <c r="P1019" s="100"/>
      <c r="Q1019" s="100"/>
      <c r="R1019" s="100"/>
      <c r="S1019" s="100"/>
      <c r="T1019" s="100"/>
      <c r="U1019" s="100"/>
      <c r="V1019" s="100"/>
      <c r="W1019" s="100"/>
    </row>
    <row r="1020" spans="10:23" ht="20.100000000000001" customHeight="1" x14ac:dyDescent="0.2">
      <c r="J1020" s="100"/>
      <c r="K1020" s="100"/>
      <c r="L1020" s="100"/>
      <c r="M1020" s="100"/>
      <c r="N1020" s="100"/>
      <c r="O1020" s="100"/>
      <c r="P1020" s="100"/>
      <c r="Q1020" s="100"/>
      <c r="R1020" s="100"/>
      <c r="S1020" s="100"/>
      <c r="T1020" s="100"/>
      <c r="U1020" s="100"/>
      <c r="V1020" s="100"/>
      <c r="W1020" s="100"/>
    </row>
    <row r="1021" spans="10:23" ht="20.100000000000001" customHeight="1" x14ac:dyDescent="0.2">
      <c r="J1021" s="100"/>
      <c r="K1021" s="100"/>
      <c r="L1021" s="100"/>
      <c r="M1021" s="100"/>
      <c r="N1021" s="100"/>
      <c r="O1021" s="100"/>
      <c r="P1021" s="100"/>
      <c r="Q1021" s="100"/>
      <c r="R1021" s="100"/>
      <c r="S1021" s="100"/>
      <c r="T1021" s="100"/>
      <c r="U1021" s="100"/>
      <c r="V1021" s="100"/>
      <c r="W1021" s="100"/>
    </row>
    <row r="1022" spans="10:23" ht="20.100000000000001" customHeight="1" x14ac:dyDescent="0.2">
      <c r="J1022" s="100"/>
      <c r="K1022" s="100"/>
      <c r="L1022" s="100"/>
      <c r="M1022" s="100"/>
      <c r="N1022" s="100"/>
      <c r="O1022" s="100"/>
      <c r="P1022" s="100"/>
      <c r="Q1022" s="100"/>
      <c r="R1022" s="100"/>
      <c r="S1022" s="100"/>
      <c r="T1022" s="100"/>
      <c r="U1022" s="100"/>
      <c r="V1022" s="100"/>
      <c r="W1022" s="100"/>
    </row>
    <row r="1023" spans="10:23" ht="20.100000000000001" customHeight="1" x14ac:dyDescent="0.2">
      <c r="J1023" s="100"/>
      <c r="K1023" s="100"/>
      <c r="L1023" s="100"/>
      <c r="M1023" s="100"/>
      <c r="N1023" s="100"/>
      <c r="O1023" s="100"/>
      <c r="P1023" s="100"/>
      <c r="Q1023" s="100"/>
      <c r="R1023" s="100"/>
      <c r="S1023" s="100"/>
      <c r="T1023" s="100"/>
      <c r="U1023" s="100"/>
      <c r="V1023" s="100"/>
      <c r="W1023" s="100"/>
    </row>
    <row r="1024" spans="10:23" ht="20.100000000000001" customHeight="1" x14ac:dyDescent="0.2">
      <c r="J1024" s="100"/>
      <c r="K1024" s="100"/>
      <c r="L1024" s="100"/>
      <c r="M1024" s="100"/>
      <c r="N1024" s="100"/>
      <c r="O1024" s="100"/>
      <c r="P1024" s="100"/>
      <c r="Q1024" s="100"/>
      <c r="R1024" s="100"/>
      <c r="S1024" s="100"/>
      <c r="T1024" s="100"/>
      <c r="U1024" s="100"/>
      <c r="V1024" s="100"/>
      <c r="W1024" s="100"/>
    </row>
    <row r="1025" spans="10:23" ht="20.100000000000001" customHeight="1" x14ac:dyDescent="0.2">
      <c r="J1025" s="100"/>
      <c r="K1025" s="100"/>
      <c r="L1025" s="100"/>
      <c r="M1025" s="100"/>
      <c r="N1025" s="100"/>
      <c r="O1025" s="100"/>
      <c r="P1025" s="100"/>
      <c r="Q1025" s="100"/>
      <c r="R1025" s="100"/>
      <c r="S1025" s="100"/>
      <c r="T1025" s="100"/>
      <c r="U1025" s="100"/>
      <c r="V1025" s="100"/>
      <c r="W1025" s="100"/>
    </row>
    <row r="1026" spans="10:23" ht="20.100000000000001" customHeight="1" x14ac:dyDescent="0.2">
      <c r="J1026" s="100"/>
      <c r="K1026" s="100"/>
      <c r="L1026" s="100"/>
      <c r="M1026" s="100"/>
      <c r="N1026" s="100"/>
      <c r="O1026" s="100"/>
      <c r="P1026" s="100"/>
      <c r="Q1026" s="100"/>
      <c r="R1026" s="100"/>
      <c r="S1026" s="100"/>
      <c r="T1026" s="100"/>
      <c r="U1026" s="100"/>
      <c r="V1026" s="100"/>
      <c r="W1026" s="100"/>
    </row>
    <row r="1027" spans="10:23" ht="20.100000000000001" customHeight="1" x14ac:dyDescent="0.2">
      <c r="J1027" s="100"/>
      <c r="K1027" s="100"/>
      <c r="L1027" s="100"/>
      <c r="M1027" s="100"/>
      <c r="N1027" s="100"/>
      <c r="O1027" s="100"/>
      <c r="P1027" s="100"/>
      <c r="Q1027" s="100"/>
      <c r="R1027" s="100"/>
      <c r="S1027" s="100"/>
      <c r="T1027" s="100"/>
      <c r="U1027" s="100"/>
      <c r="V1027" s="100"/>
      <c r="W1027" s="100"/>
    </row>
    <row r="1028" spans="10:23" ht="20.100000000000001" customHeight="1" x14ac:dyDescent="0.2">
      <c r="J1028" s="100"/>
      <c r="K1028" s="100"/>
      <c r="L1028" s="100"/>
      <c r="M1028" s="100"/>
      <c r="N1028" s="100"/>
      <c r="O1028" s="100"/>
      <c r="P1028" s="100"/>
      <c r="Q1028" s="100"/>
      <c r="R1028" s="100"/>
      <c r="S1028" s="100"/>
      <c r="T1028" s="100"/>
      <c r="U1028" s="100"/>
      <c r="V1028" s="100"/>
      <c r="W1028" s="100"/>
    </row>
    <row r="1029" spans="10:23" ht="20.100000000000001" customHeight="1" x14ac:dyDescent="0.2">
      <c r="J1029" s="100"/>
      <c r="K1029" s="100"/>
      <c r="L1029" s="100"/>
      <c r="M1029" s="100"/>
      <c r="N1029" s="100"/>
      <c r="O1029" s="100"/>
      <c r="P1029" s="100"/>
      <c r="Q1029" s="100"/>
      <c r="R1029" s="100"/>
      <c r="S1029" s="100"/>
      <c r="T1029" s="100"/>
      <c r="U1029" s="100"/>
      <c r="V1029" s="100"/>
      <c r="W1029" s="100"/>
    </row>
    <row r="1030" spans="10:23" ht="20.100000000000001" customHeight="1" x14ac:dyDescent="0.2">
      <c r="J1030" s="100"/>
      <c r="K1030" s="100"/>
      <c r="L1030" s="100"/>
      <c r="M1030" s="100"/>
      <c r="N1030" s="100"/>
      <c r="O1030" s="100"/>
      <c r="P1030" s="100"/>
      <c r="Q1030" s="100"/>
      <c r="R1030" s="100"/>
      <c r="S1030" s="100"/>
      <c r="T1030" s="100"/>
      <c r="U1030" s="100"/>
      <c r="V1030" s="100"/>
      <c r="W1030" s="100"/>
    </row>
    <row r="1031" spans="10:23" ht="20.100000000000001" customHeight="1" x14ac:dyDescent="0.2">
      <c r="J1031" s="100"/>
      <c r="K1031" s="100"/>
      <c r="L1031" s="100"/>
      <c r="M1031" s="100"/>
      <c r="N1031" s="100"/>
      <c r="O1031" s="100"/>
      <c r="P1031" s="100"/>
      <c r="Q1031" s="100"/>
      <c r="R1031" s="100"/>
      <c r="S1031" s="100"/>
      <c r="T1031" s="100"/>
      <c r="U1031" s="100"/>
      <c r="V1031" s="100"/>
      <c r="W1031" s="100"/>
    </row>
    <row r="1032" spans="10:23" ht="20.100000000000001" customHeight="1" x14ac:dyDescent="0.2">
      <c r="J1032" s="100"/>
      <c r="K1032" s="100"/>
      <c r="L1032" s="100"/>
      <c r="M1032" s="100"/>
      <c r="N1032" s="100"/>
      <c r="O1032" s="100"/>
      <c r="P1032" s="100"/>
      <c r="Q1032" s="100"/>
      <c r="R1032" s="100"/>
      <c r="S1032" s="100"/>
      <c r="T1032" s="100"/>
      <c r="U1032" s="100"/>
      <c r="V1032" s="100"/>
      <c r="W1032" s="100"/>
    </row>
    <row r="1033" spans="10:23" ht="20.100000000000001" customHeight="1" x14ac:dyDescent="0.2">
      <c r="J1033" s="100"/>
      <c r="K1033" s="100"/>
      <c r="L1033" s="100"/>
      <c r="M1033" s="100"/>
      <c r="N1033" s="100"/>
      <c r="O1033" s="100"/>
      <c r="P1033" s="100"/>
      <c r="Q1033" s="100"/>
      <c r="R1033" s="100"/>
      <c r="S1033" s="100"/>
      <c r="T1033" s="100"/>
      <c r="U1033" s="100"/>
      <c r="V1033" s="100"/>
      <c r="W1033" s="100"/>
    </row>
    <row r="1034" spans="10:23" ht="20.100000000000001" customHeight="1" x14ac:dyDescent="0.2">
      <c r="J1034" s="100"/>
      <c r="K1034" s="100"/>
      <c r="L1034" s="100"/>
      <c r="M1034" s="100"/>
      <c r="N1034" s="100"/>
      <c r="O1034" s="100"/>
      <c r="P1034" s="100"/>
      <c r="Q1034" s="100"/>
      <c r="R1034" s="100"/>
      <c r="S1034" s="100"/>
      <c r="T1034" s="100"/>
      <c r="U1034" s="100"/>
      <c r="V1034" s="100"/>
      <c r="W1034" s="100"/>
    </row>
    <row r="1035" spans="10:23" ht="20.100000000000001" customHeight="1" x14ac:dyDescent="0.2">
      <c r="J1035" s="100"/>
      <c r="K1035" s="100"/>
      <c r="L1035" s="100"/>
      <c r="M1035" s="100"/>
      <c r="N1035" s="100"/>
      <c r="O1035" s="100"/>
      <c r="P1035" s="100"/>
      <c r="Q1035" s="100"/>
      <c r="R1035" s="100"/>
      <c r="S1035" s="100"/>
      <c r="T1035" s="100"/>
      <c r="U1035" s="100"/>
      <c r="V1035" s="100"/>
      <c r="W1035" s="100"/>
    </row>
    <row r="1036" spans="10:23" ht="20.100000000000001" customHeight="1" x14ac:dyDescent="0.2">
      <c r="J1036" s="100"/>
      <c r="K1036" s="100"/>
      <c r="L1036" s="100"/>
      <c r="M1036" s="100"/>
      <c r="N1036" s="100"/>
      <c r="O1036" s="100"/>
      <c r="P1036" s="100"/>
      <c r="Q1036" s="100"/>
      <c r="R1036" s="100"/>
      <c r="S1036" s="100"/>
      <c r="T1036" s="100"/>
      <c r="U1036" s="100"/>
      <c r="V1036" s="100"/>
      <c r="W1036" s="100"/>
    </row>
    <row r="1037" spans="10:23" ht="20.100000000000001" customHeight="1" x14ac:dyDescent="0.2">
      <c r="J1037" s="100"/>
      <c r="K1037" s="100"/>
      <c r="L1037" s="100"/>
      <c r="M1037" s="100"/>
      <c r="N1037" s="100"/>
      <c r="O1037" s="100"/>
      <c r="P1037" s="100"/>
      <c r="Q1037" s="100"/>
      <c r="R1037" s="100"/>
      <c r="S1037" s="100"/>
      <c r="T1037" s="100"/>
      <c r="U1037" s="100"/>
      <c r="V1037" s="100"/>
      <c r="W1037" s="100"/>
    </row>
    <row r="1038" spans="10:23" ht="20.100000000000001" customHeight="1" x14ac:dyDescent="0.2">
      <c r="J1038" s="100"/>
      <c r="K1038" s="100"/>
      <c r="L1038" s="100"/>
      <c r="M1038" s="100"/>
      <c r="N1038" s="100"/>
      <c r="O1038" s="100"/>
      <c r="P1038" s="100"/>
      <c r="Q1038" s="100"/>
      <c r="R1038" s="100"/>
      <c r="S1038" s="100"/>
      <c r="T1038" s="100"/>
      <c r="U1038" s="100"/>
      <c r="V1038" s="100"/>
      <c r="W1038" s="100"/>
    </row>
    <row r="1039" spans="10:23" ht="20.100000000000001" customHeight="1" x14ac:dyDescent="0.2">
      <c r="J1039" s="100"/>
      <c r="K1039" s="100"/>
      <c r="L1039" s="100"/>
      <c r="M1039" s="100"/>
      <c r="N1039" s="100"/>
      <c r="O1039" s="100"/>
      <c r="P1039" s="100"/>
      <c r="Q1039" s="100"/>
      <c r="R1039" s="100"/>
      <c r="S1039" s="100"/>
      <c r="T1039" s="100"/>
      <c r="U1039" s="100"/>
      <c r="V1039" s="100"/>
      <c r="W1039" s="100"/>
    </row>
    <row r="1040" spans="10:23" ht="20.100000000000001" customHeight="1" x14ac:dyDescent="0.2">
      <c r="J1040" s="100"/>
      <c r="K1040" s="100"/>
      <c r="L1040" s="100"/>
      <c r="M1040" s="100"/>
      <c r="N1040" s="100"/>
      <c r="O1040" s="100"/>
      <c r="P1040" s="100"/>
      <c r="Q1040" s="100"/>
      <c r="R1040" s="100"/>
      <c r="S1040" s="100"/>
      <c r="T1040" s="100"/>
      <c r="U1040" s="100"/>
      <c r="V1040" s="100"/>
      <c r="W1040" s="100"/>
    </row>
    <row r="1041" spans="10:23" ht="20.100000000000001" customHeight="1" x14ac:dyDescent="0.2">
      <c r="J1041" s="100"/>
      <c r="K1041" s="100"/>
      <c r="L1041" s="100"/>
      <c r="M1041" s="100"/>
      <c r="N1041" s="100"/>
      <c r="O1041" s="100"/>
      <c r="P1041" s="100"/>
      <c r="Q1041" s="100"/>
      <c r="R1041" s="100"/>
      <c r="S1041" s="100"/>
      <c r="T1041" s="100"/>
      <c r="U1041" s="100"/>
      <c r="V1041" s="100"/>
      <c r="W1041" s="100"/>
    </row>
    <row r="1042" spans="10:23" ht="20.100000000000001" customHeight="1" x14ac:dyDescent="0.2">
      <c r="J1042" s="100"/>
      <c r="K1042" s="100"/>
      <c r="L1042" s="100"/>
      <c r="M1042" s="100"/>
      <c r="N1042" s="100"/>
      <c r="O1042" s="100"/>
      <c r="P1042" s="100"/>
      <c r="Q1042" s="100"/>
      <c r="R1042" s="100"/>
      <c r="S1042" s="100"/>
      <c r="T1042" s="100"/>
      <c r="U1042" s="100"/>
      <c r="V1042" s="100"/>
      <c r="W1042" s="100"/>
    </row>
    <row r="1043" spans="10:23" ht="20.100000000000001" customHeight="1" x14ac:dyDescent="0.2">
      <c r="J1043" s="100"/>
      <c r="K1043" s="100"/>
      <c r="L1043" s="100"/>
      <c r="M1043" s="100"/>
      <c r="N1043" s="100"/>
      <c r="O1043" s="100"/>
      <c r="P1043" s="100"/>
      <c r="Q1043" s="100"/>
      <c r="R1043" s="100"/>
      <c r="S1043" s="100"/>
      <c r="T1043" s="100"/>
      <c r="U1043" s="100"/>
      <c r="V1043" s="100"/>
      <c r="W1043" s="100"/>
    </row>
    <row r="1044" spans="10:23" ht="20.100000000000001" customHeight="1" x14ac:dyDescent="0.2">
      <c r="J1044" s="100"/>
      <c r="K1044" s="100"/>
      <c r="L1044" s="100"/>
      <c r="M1044" s="100"/>
      <c r="N1044" s="100"/>
      <c r="O1044" s="100"/>
      <c r="P1044" s="100"/>
      <c r="Q1044" s="100"/>
      <c r="R1044" s="100"/>
      <c r="S1044" s="100"/>
      <c r="T1044" s="100"/>
      <c r="U1044" s="100"/>
      <c r="V1044" s="100"/>
      <c r="W1044" s="100"/>
    </row>
    <row r="1045" spans="10:23" ht="20.100000000000001" customHeight="1" x14ac:dyDescent="0.2">
      <c r="J1045" s="100"/>
      <c r="K1045" s="100"/>
      <c r="L1045" s="100"/>
      <c r="M1045" s="100"/>
      <c r="N1045" s="100"/>
      <c r="O1045" s="100"/>
      <c r="P1045" s="100"/>
      <c r="Q1045" s="100"/>
      <c r="R1045" s="100"/>
      <c r="S1045" s="100"/>
      <c r="T1045" s="100"/>
      <c r="U1045" s="100"/>
      <c r="V1045" s="100"/>
      <c r="W1045" s="100"/>
    </row>
    <row r="1046" spans="10:23" ht="20.100000000000001" customHeight="1" x14ac:dyDescent="0.2">
      <c r="J1046" s="100"/>
      <c r="K1046" s="100"/>
      <c r="L1046" s="100"/>
      <c r="M1046" s="100"/>
      <c r="N1046" s="100"/>
      <c r="O1046" s="100"/>
      <c r="P1046" s="100"/>
      <c r="Q1046" s="100"/>
      <c r="R1046" s="100"/>
      <c r="S1046" s="100"/>
      <c r="T1046" s="100"/>
      <c r="U1046" s="100"/>
      <c r="V1046" s="100"/>
      <c r="W1046" s="100"/>
    </row>
    <row r="1047" spans="10:23" ht="20.100000000000001" customHeight="1" x14ac:dyDescent="0.2">
      <c r="J1047" s="100"/>
      <c r="K1047" s="100"/>
      <c r="L1047" s="100"/>
      <c r="M1047" s="100"/>
      <c r="N1047" s="100"/>
      <c r="O1047" s="100"/>
      <c r="P1047" s="100"/>
      <c r="Q1047" s="100"/>
      <c r="R1047" s="100"/>
      <c r="S1047" s="100"/>
      <c r="T1047" s="100"/>
      <c r="U1047" s="100"/>
      <c r="V1047" s="100"/>
      <c r="W1047" s="100"/>
    </row>
    <row r="1048" spans="10:23" ht="20.100000000000001" customHeight="1" x14ac:dyDescent="0.2">
      <c r="J1048" s="100"/>
      <c r="K1048" s="100"/>
      <c r="L1048" s="100"/>
      <c r="M1048" s="100"/>
      <c r="N1048" s="100"/>
      <c r="O1048" s="100"/>
      <c r="P1048" s="100"/>
      <c r="Q1048" s="100"/>
      <c r="R1048" s="100"/>
      <c r="S1048" s="100"/>
      <c r="T1048" s="100"/>
      <c r="U1048" s="100"/>
      <c r="V1048" s="100"/>
      <c r="W1048" s="100"/>
    </row>
    <row r="1049" spans="10:23" ht="20.100000000000001" customHeight="1" x14ac:dyDescent="0.2">
      <c r="J1049" s="100"/>
      <c r="K1049" s="100"/>
      <c r="L1049" s="100"/>
      <c r="M1049" s="100"/>
      <c r="N1049" s="100"/>
      <c r="O1049" s="100"/>
      <c r="P1049" s="100"/>
      <c r="Q1049" s="100"/>
      <c r="R1049" s="100"/>
      <c r="S1049" s="100"/>
      <c r="T1049" s="100"/>
      <c r="U1049" s="100"/>
      <c r="V1049" s="100"/>
      <c r="W1049" s="100"/>
    </row>
    <row r="1050" spans="10:23" ht="20.100000000000001" customHeight="1" x14ac:dyDescent="0.2">
      <c r="J1050" s="100"/>
      <c r="K1050" s="100"/>
      <c r="L1050" s="100"/>
      <c r="M1050" s="100"/>
      <c r="N1050" s="100"/>
      <c r="O1050" s="100"/>
      <c r="P1050" s="100"/>
      <c r="Q1050" s="100"/>
      <c r="R1050" s="100"/>
      <c r="S1050" s="100"/>
      <c r="T1050" s="100"/>
      <c r="U1050" s="100"/>
      <c r="V1050" s="100"/>
      <c r="W1050" s="100"/>
    </row>
    <row r="1051" spans="10:23" ht="20.100000000000001" customHeight="1" x14ac:dyDescent="0.2">
      <c r="J1051" s="100"/>
      <c r="K1051" s="100"/>
      <c r="L1051" s="100"/>
      <c r="M1051" s="100"/>
      <c r="N1051" s="100"/>
      <c r="O1051" s="100"/>
      <c r="P1051" s="100"/>
      <c r="Q1051" s="100"/>
      <c r="R1051" s="100"/>
      <c r="S1051" s="100"/>
      <c r="T1051" s="100"/>
      <c r="U1051" s="100"/>
      <c r="V1051" s="100"/>
      <c r="W1051" s="100"/>
    </row>
    <row r="1052" spans="10:23" ht="20.100000000000001" customHeight="1" x14ac:dyDescent="0.2">
      <c r="J1052" s="100"/>
      <c r="K1052" s="100"/>
      <c r="L1052" s="100"/>
      <c r="M1052" s="100"/>
      <c r="N1052" s="100"/>
      <c r="O1052" s="100"/>
      <c r="P1052" s="100"/>
      <c r="Q1052" s="100"/>
      <c r="R1052" s="100"/>
      <c r="S1052" s="100"/>
      <c r="T1052" s="100"/>
      <c r="U1052" s="100"/>
      <c r="V1052" s="100"/>
      <c r="W1052" s="100"/>
    </row>
    <row r="1053" spans="10:23" ht="20.100000000000001" customHeight="1" x14ac:dyDescent="0.2">
      <c r="J1053" s="100"/>
      <c r="K1053" s="100"/>
      <c r="L1053" s="100"/>
      <c r="M1053" s="100"/>
      <c r="N1053" s="100"/>
      <c r="O1053" s="100"/>
      <c r="P1053" s="100"/>
      <c r="Q1053" s="100"/>
      <c r="R1053" s="100"/>
      <c r="S1053" s="100"/>
      <c r="T1053" s="100"/>
      <c r="U1053" s="100"/>
      <c r="V1053" s="100"/>
      <c r="W1053" s="100"/>
    </row>
    <row r="1054" spans="10:23" ht="20.100000000000001" customHeight="1" x14ac:dyDescent="0.2">
      <c r="J1054" s="100"/>
      <c r="K1054" s="100"/>
      <c r="L1054" s="100"/>
      <c r="M1054" s="100"/>
      <c r="N1054" s="100"/>
      <c r="O1054" s="100"/>
      <c r="P1054" s="100"/>
      <c r="Q1054" s="100"/>
      <c r="R1054" s="100"/>
      <c r="S1054" s="100"/>
      <c r="T1054" s="100"/>
      <c r="U1054" s="100"/>
      <c r="V1054" s="100"/>
      <c r="W1054" s="100"/>
    </row>
    <row r="1055" spans="10:23" ht="20.100000000000001" customHeight="1" x14ac:dyDescent="0.2">
      <c r="J1055" s="100"/>
      <c r="K1055" s="100"/>
      <c r="L1055" s="100"/>
      <c r="M1055" s="100"/>
      <c r="N1055" s="100"/>
      <c r="O1055" s="100"/>
      <c r="P1055" s="100"/>
      <c r="Q1055" s="100"/>
      <c r="R1055" s="100"/>
      <c r="S1055" s="100"/>
      <c r="T1055" s="100"/>
      <c r="U1055" s="100"/>
      <c r="V1055" s="100"/>
      <c r="W1055" s="100"/>
    </row>
    <row r="1056" spans="10:23" ht="20.100000000000001" customHeight="1" x14ac:dyDescent="0.2">
      <c r="J1056" s="100"/>
      <c r="K1056" s="100"/>
      <c r="L1056" s="100"/>
      <c r="M1056" s="100"/>
      <c r="N1056" s="100"/>
      <c r="O1056" s="100"/>
      <c r="P1056" s="100"/>
      <c r="Q1056" s="100"/>
      <c r="R1056" s="100"/>
      <c r="S1056" s="100"/>
      <c r="T1056" s="100"/>
      <c r="U1056" s="100"/>
      <c r="V1056" s="100"/>
      <c r="W1056" s="100"/>
    </row>
    <row r="1057" spans="10:23" ht="20.100000000000001" customHeight="1" x14ac:dyDescent="0.2">
      <c r="J1057" s="100"/>
      <c r="K1057" s="100"/>
      <c r="L1057" s="100"/>
      <c r="M1057" s="100"/>
      <c r="N1057" s="100"/>
      <c r="O1057" s="100"/>
      <c r="P1057" s="100"/>
      <c r="Q1057" s="100"/>
      <c r="R1057" s="100"/>
      <c r="S1057" s="100"/>
      <c r="T1057" s="100"/>
      <c r="U1057" s="100"/>
      <c r="V1057" s="100"/>
      <c r="W1057" s="100"/>
    </row>
    <row r="1058" spans="10:23" ht="20.100000000000001" customHeight="1" x14ac:dyDescent="0.2">
      <c r="J1058" s="100"/>
      <c r="K1058" s="100"/>
      <c r="L1058" s="100"/>
      <c r="M1058" s="100"/>
      <c r="N1058" s="100"/>
      <c r="O1058" s="100"/>
      <c r="P1058" s="100"/>
      <c r="Q1058" s="100"/>
      <c r="R1058" s="100"/>
      <c r="S1058" s="100"/>
      <c r="T1058" s="100"/>
      <c r="U1058" s="100"/>
      <c r="V1058" s="100"/>
      <c r="W1058" s="100"/>
    </row>
    <row r="1059" spans="10:23" ht="20.100000000000001" customHeight="1" x14ac:dyDescent="0.2">
      <c r="J1059" s="100"/>
      <c r="K1059" s="100"/>
      <c r="L1059" s="100"/>
      <c r="M1059" s="100"/>
      <c r="N1059" s="100"/>
      <c r="O1059" s="100"/>
      <c r="P1059" s="100"/>
      <c r="Q1059" s="100"/>
      <c r="R1059" s="100"/>
      <c r="S1059" s="100"/>
      <c r="T1059" s="100"/>
      <c r="U1059" s="100"/>
      <c r="V1059" s="100"/>
      <c r="W1059" s="100"/>
    </row>
    <row r="1060" spans="10:23" ht="20.100000000000001" customHeight="1" x14ac:dyDescent="0.2">
      <c r="J1060" s="100"/>
      <c r="K1060" s="100"/>
      <c r="L1060" s="100"/>
      <c r="M1060" s="100"/>
      <c r="N1060" s="100"/>
      <c r="O1060" s="100"/>
      <c r="P1060" s="100"/>
      <c r="Q1060" s="100"/>
      <c r="R1060" s="100"/>
      <c r="S1060" s="100"/>
      <c r="T1060" s="100"/>
      <c r="U1060" s="100"/>
      <c r="V1060" s="100"/>
      <c r="W1060" s="100"/>
    </row>
    <row r="1061" spans="10:23" ht="20.100000000000001" customHeight="1" x14ac:dyDescent="0.2">
      <c r="J1061" s="100"/>
      <c r="K1061" s="100"/>
      <c r="L1061" s="100"/>
      <c r="M1061" s="100"/>
      <c r="N1061" s="100"/>
      <c r="O1061" s="100"/>
      <c r="P1061" s="100"/>
      <c r="Q1061" s="100"/>
      <c r="R1061" s="100"/>
      <c r="S1061" s="100"/>
      <c r="T1061" s="100"/>
      <c r="U1061" s="100"/>
      <c r="V1061" s="100"/>
      <c r="W1061" s="100"/>
    </row>
    <row r="1062" spans="10:23" ht="20.100000000000001" customHeight="1" x14ac:dyDescent="0.2">
      <c r="J1062" s="100"/>
      <c r="K1062" s="100"/>
      <c r="L1062" s="100"/>
      <c r="M1062" s="100"/>
      <c r="N1062" s="100"/>
      <c r="O1062" s="100"/>
      <c r="P1062" s="100"/>
      <c r="Q1062" s="100"/>
      <c r="R1062" s="100"/>
      <c r="S1062" s="100"/>
      <c r="T1062" s="100"/>
      <c r="U1062" s="100"/>
      <c r="V1062" s="100"/>
      <c r="W1062" s="100"/>
    </row>
    <row r="1063" spans="10:23" ht="20.100000000000001" customHeight="1" x14ac:dyDescent="0.2">
      <c r="J1063" s="100"/>
      <c r="K1063" s="100"/>
      <c r="L1063" s="100"/>
      <c r="M1063" s="100"/>
      <c r="N1063" s="100"/>
      <c r="O1063" s="100"/>
      <c r="P1063" s="100"/>
      <c r="Q1063" s="100"/>
      <c r="R1063" s="100"/>
      <c r="S1063" s="100"/>
      <c r="T1063" s="100"/>
      <c r="U1063" s="100"/>
      <c r="V1063" s="100"/>
      <c r="W1063" s="100"/>
    </row>
    <row r="1064" spans="10:23" ht="20.100000000000001" customHeight="1" x14ac:dyDescent="0.2">
      <c r="J1064" s="100"/>
      <c r="K1064" s="100"/>
      <c r="L1064" s="100"/>
      <c r="M1064" s="100"/>
      <c r="N1064" s="100"/>
      <c r="O1064" s="100"/>
      <c r="P1064" s="100"/>
      <c r="Q1064" s="100"/>
      <c r="R1064" s="100"/>
      <c r="S1064" s="100"/>
      <c r="T1064" s="100"/>
      <c r="U1064" s="100"/>
      <c r="V1064" s="100"/>
      <c r="W1064" s="100"/>
    </row>
    <row r="1065" spans="10:23" ht="20.100000000000001" customHeight="1" x14ac:dyDescent="0.2">
      <c r="J1065" s="100"/>
      <c r="K1065" s="100"/>
      <c r="L1065" s="100"/>
      <c r="M1065" s="100"/>
      <c r="N1065" s="100"/>
      <c r="O1065" s="100"/>
      <c r="P1065" s="100"/>
      <c r="Q1065" s="100"/>
      <c r="R1065" s="100"/>
      <c r="S1065" s="100"/>
      <c r="T1065" s="100"/>
      <c r="U1065" s="100"/>
      <c r="V1065" s="100"/>
      <c r="W1065" s="100"/>
    </row>
    <row r="1066" spans="10:23" ht="20.100000000000001" customHeight="1" x14ac:dyDescent="0.2">
      <c r="J1066" s="100"/>
      <c r="K1066" s="100"/>
      <c r="L1066" s="100"/>
      <c r="M1066" s="100"/>
      <c r="N1066" s="100"/>
      <c r="O1066" s="100"/>
      <c r="P1066" s="100"/>
      <c r="Q1066" s="100"/>
      <c r="R1066" s="100"/>
      <c r="S1066" s="100"/>
      <c r="T1066" s="100"/>
      <c r="U1066" s="100"/>
      <c r="V1066" s="100"/>
      <c r="W1066" s="100"/>
    </row>
    <row r="1067" spans="10:23" ht="20.100000000000001" customHeight="1" x14ac:dyDescent="0.2">
      <c r="J1067" s="100"/>
      <c r="K1067" s="100"/>
      <c r="L1067" s="100"/>
      <c r="M1067" s="100"/>
      <c r="N1067" s="100"/>
      <c r="O1067" s="100"/>
      <c r="P1067" s="100"/>
      <c r="Q1067" s="100"/>
      <c r="R1067" s="100"/>
      <c r="S1067" s="100"/>
      <c r="T1067" s="100"/>
      <c r="U1067" s="100"/>
      <c r="V1067" s="100"/>
      <c r="W1067" s="100"/>
    </row>
    <row r="1068" spans="10:23" ht="20.100000000000001" customHeight="1" x14ac:dyDescent="0.2">
      <c r="J1068" s="100"/>
      <c r="K1068" s="100"/>
      <c r="L1068" s="100"/>
      <c r="M1068" s="100"/>
      <c r="N1068" s="100"/>
      <c r="O1068" s="100"/>
      <c r="P1068" s="100"/>
      <c r="Q1068" s="100"/>
      <c r="R1068" s="100"/>
      <c r="S1068" s="100"/>
      <c r="T1068" s="100"/>
      <c r="U1068" s="100"/>
      <c r="V1068" s="100"/>
      <c r="W1068" s="100"/>
    </row>
    <row r="1069" spans="10:23" ht="20.100000000000001" customHeight="1" x14ac:dyDescent="0.2">
      <c r="J1069" s="100"/>
      <c r="K1069" s="100"/>
      <c r="L1069" s="100"/>
      <c r="M1069" s="100"/>
      <c r="N1069" s="100"/>
      <c r="O1069" s="100"/>
      <c r="P1069" s="100"/>
      <c r="Q1069" s="100"/>
      <c r="R1069" s="100"/>
      <c r="S1069" s="100"/>
      <c r="T1069" s="100"/>
      <c r="U1069" s="100"/>
      <c r="V1069" s="100"/>
      <c r="W1069" s="100"/>
    </row>
    <row r="1070" spans="10:23" ht="20.100000000000001" customHeight="1" x14ac:dyDescent="0.2">
      <c r="J1070" s="100"/>
      <c r="K1070" s="100"/>
      <c r="L1070" s="100"/>
      <c r="M1070" s="100"/>
      <c r="N1070" s="100"/>
      <c r="O1070" s="100"/>
      <c r="P1070" s="100"/>
      <c r="Q1070" s="100"/>
      <c r="R1070" s="100"/>
      <c r="S1070" s="100"/>
      <c r="T1070" s="100"/>
      <c r="U1070" s="100"/>
      <c r="V1070" s="100"/>
      <c r="W1070" s="100"/>
    </row>
    <row r="1071" spans="10:23" ht="20.100000000000001" customHeight="1" x14ac:dyDescent="0.2">
      <c r="J1071" s="100"/>
      <c r="K1071" s="100"/>
      <c r="L1071" s="100"/>
      <c r="M1071" s="100"/>
      <c r="N1071" s="100"/>
      <c r="O1071" s="100"/>
      <c r="P1071" s="100"/>
      <c r="Q1071" s="100"/>
      <c r="R1071" s="100"/>
      <c r="S1071" s="100"/>
      <c r="T1071" s="100"/>
      <c r="U1071" s="100"/>
      <c r="V1071" s="100"/>
      <c r="W1071" s="100"/>
    </row>
    <row r="1072" spans="10:23" ht="20.100000000000001" customHeight="1" x14ac:dyDescent="0.2">
      <c r="J1072" s="100"/>
      <c r="K1072" s="100"/>
      <c r="L1072" s="100"/>
      <c r="M1072" s="100"/>
      <c r="N1072" s="100"/>
      <c r="O1072" s="100"/>
      <c r="P1072" s="100"/>
      <c r="Q1072" s="100"/>
      <c r="R1072" s="100"/>
      <c r="S1072" s="100"/>
      <c r="T1072" s="100"/>
      <c r="U1072" s="100"/>
      <c r="V1072" s="100"/>
      <c r="W1072" s="100"/>
    </row>
    <row r="1073" spans="10:23" ht="20.100000000000001" customHeight="1" x14ac:dyDescent="0.2">
      <c r="J1073" s="100"/>
      <c r="K1073" s="100"/>
      <c r="L1073" s="100"/>
      <c r="M1073" s="100"/>
      <c r="N1073" s="100"/>
      <c r="O1073" s="100"/>
      <c r="P1073" s="100"/>
      <c r="Q1073" s="100"/>
      <c r="R1073" s="100"/>
      <c r="S1073" s="100"/>
      <c r="T1073" s="100"/>
      <c r="U1073" s="100"/>
      <c r="V1073" s="100"/>
      <c r="W1073" s="100"/>
    </row>
    <row r="1074" spans="10:23" ht="20.100000000000001" customHeight="1" x14ac:dyDescent="0.2">
      <c r="J1074" s="100"/>
      <c r="K1074" s="100"/>
      <c r="L1074" s="100"/>
      <c r="M1074" s="100"/>
      <c r="N1074" s="100"/>
      <c r="O1074" s="100"/>
      <c r="P1074" s="100"/>
      <c r="Q1074" s="100"/>
      <c r="R1074" s="100"/>
      <c r="S1074" s="100"/>
      <c r="T1074" s="100"/>
      <c r="U1074" s="100"/>
      <c r="V1074" s="100"/>
      <c r="W1074" s="100"/>
    </row>
    <row r="1075" spans="10:23" ht="20.100000000000001" customHeight="1" x14ac:dyDescent="0.2">
      <c r="J1075" s="100"/>
      <c r="K1075" s="100"/>
      <c r="L1075" s="100"/>
      <c r="M1075" s="100"/>
      <c r="N1075" s="100"/>
      <c r="O1075" s="100"/>
      <c r="P1075" s="100"/>
      <c r="Q1075" s="100"/>
      <c r="R1075" s="100"/>
      <c r="S1075" s="100"/>
      <c r="T1075" s="100"/>
      <c r="U1075" s="100"/>
      <c r="V1075" s="100"/>
      <c r="W1075" s="100"/>
    </row>
    <row r="1076" spans="10:23" ht="20.100000000000001" customHeight="1" x14ac:dyDescent="0.2">
      <c r="J1076" s="100"/>
      <c r="K1076" s="100"/>
      <c r="L1076" s="100"/>
      <c r="M1076" s="100"/>
      <c r="N1076" s="100"/>
      <c r="O1076" s="100"/>
      <c r="P1076" s="100"/>
      <c r="Q1076" s="100"/>
      <c r="R1076" s="100"/>
      <c r="S1076" s="100"/>
      <c r="T1076" s="100"/>
      <c r="U1076" s="100"/>
      <c r="V1076" s="100"/>
      <c r="W1076" s="100"/>
    </row>
    <row r="1077" spans="10:23" ht="20.100000000000001" customHeight="1" x14ac:dyDescent="0.2">
      <c r="J1077" s="100"/>
      <c r="K1077" s="100"/>
      <c r="L1077" s="100"/>
      <c r="M1077" s="100"/>
      <c r="N1077" s="100"/>
      <c r="O1077" s="100"/>
      <c r="P1077" s="100"/>
      <c r="Q1077" s="100"/>
      <c r="R1077" s="100"/>
      <c r="S1077" s="100"/>
      <c r="T1077" s="100"/>
      <c r="U1077" s="100"/>
      <c r="V1077" s="100"/>
      <c r="W1077" s="100"/>
    </row>
    <row r="1078" spans="10:23" ht="20.100000000000001" customHeight="1" x14ac:dyDescent="0.2">
      <c r="J1078" s="100"/>
      <c r="K1078" s="100"/>
      <c r="L1078" s="100"/>
      <c r="M1078" s="100"/>
      <c r="N1078" s="100"/>
      <c r="O1078" s="100"/>
      <c r="P1078" s="100"/>
      <c r="Q1078" s="100"/>
      <c r="R1078" s="100"/>
      <c r="S1078" s="100"/>
      <c r="T1078" s="100"/>
      <c r="U1078" s="100"/>
      <c r="V1078" s="100"/>
      <c r="W1078" s="100"/>
    </row>
    <row r="1079" spans="10:23" ht="20.100000000000001" customHeight="1" x14ac:dyDescent="0.2">
      <c r="J1079" s="100"/>
      <c r="K1079" s="100"/>
      <c r="L1079" s="100"/>
      <c r="M1079" s="100"/>
      <c r="N1079" s="100"/>
      <c r="O1079" s="100"/>
      <c r="P1079" s="100"/>
      <c r="Q1079" s="100"/>
      <c r="R1079" s="100"/>
      <c r="S1079" s="100"/>
      <c r="T1079" s="100"/>
      <c r="U1079" s="100"/>
      <c r="V1079" s="100"/>
      <c r="W1079" s="100"/>
    </row>
    <row r="1080" spans="10:23" ht="20.100000000000001" customHeight="1" x14ac:dyDescent="0.2">
      <c r="J1080" s="100"/>
      <c r="K1080" s="100"/>
      <c r="L1080" s="100"/>
      <c r="M1080" s="100"/>
      <c r="N1080" s="100"/>
      <c r="O1080" s="100"/>
      <c r="P1080" s="100"/>
      <c r="Q1080" s="100"/>
      <c r="R1080" s="100"/>
      <c r="S1080" s="100"/>
      <c r="T1080" s="100"/>
      <c r="U1080" s="100"/>
      <c r="V1080" s="100"/>
      <c r="W1080" s="100"/>
    </row>
    <row r="1081" spans="10:23" ht="20.100000000000001" customHeight="1" x14ac:dyDescent="0.2">
      <c r="J1081" s="100"/>
      <c r="K1081" s="100"/>
      <c r="L1081" s="100"/>
      <c r="M1081" s="100"/>
      <c r="N1081" s="100"/>
      <c r="O1081" s="100"/>
      <c r="P1081" s="100"/>
      <c r="Q1081" s="100"/>
      <c r="R1081" s="100"/>
      <c r="S1081" s="100"/>
      <c r="T1081" s="100"/>
      <c r="U1081" s="100"/>
      <c r="V1081" s="100"/>
      <c r="W1081" s="100"/>
    </row>
    <row r="1082" spans="10:23" ht="20.100000000000001" customHeight="1" x14ac:dyDescent="0.2">
      <c r="J1082" s="100"/>
      <c r="K1082" s="100"/>
      <c r="L1082" s="100"/>
      <c r="M1082" s="100"/>
      <c r="N1082" s="100"/>
      <c r="O1082" s="100"/>
      <c r="P1082" s="100"/>
      <c r="Q1082" s="100"/>
      <c r="R1082" s="100"/>
      <c r="S1082" s="100"/>
      <c r="T1082" s="100"/>
      <c r="U1082" s="100"/>
      <c r="V1082" s="100"/>
      <c r="W1082" s="100"/>
    </row>
    <row r="1083" spans="10:23" ht="20.100000000000001" customHeight="1" x14ac:dyDescent="0.2">
      <c r="J1083" s="100"/>
      <c r="K1083" s="100"/>
      <c r="L1083" s="100"/>
      <c r="M1083" s="100"/>
      <c r="N1083" s="100"/>
      <c r="O1083" s="100"/>
      <c r="P1083" s="100"/>
      <c r="Q1083" s="100"/>
      <c r="R1083" s="100"/>
      <c r="S1083" s="100"/>
      <c r="T1083" s="100"/>
      <c r="U1083" s="100"/>
      <c r="V1083" s="100"/>
      <c r="W1083" s="100"/>
    </row>
    <row r="1084" spans="10:23" ht="20.100000000000001" customHeight="1" x14ac:dyDescent="0.2">
      <c r="J1084" s="100"/>
      <c r="K1084" s="100"/>
      <c r="L1084" s="100"/>
      <c r="M1084" s="100"/>
      <c r="N1084" s="100"/>
      <c r="O1084" s="100"/>
      <c r="P1084" s="100"/>
      <c r="Q1084" s="100"/>
      <c r="R1084" s="100"/>
      <c r="S1084" s="100"/>
      <c r="T1084" s="100"/>
      <c r="U1084" s="100"/>
      <c r="V1084" s="100"/>
      <c r="W1084" s="100"/>
    </row>
    <row r="1085" spans="10:23" ht="20.100000000000001" customHeight="1" x14ac:dyDescent="0.2">
      <c r="J1085" s="100"/>
      <c r="K1085" s="100"/>
      <c r="L1085" s="100"/>
      <c r="M1085" s="100"/>
      <c r="N1085" s="100"/>
      <c r="O1085" s="100"/>
      <c r="P1085" s="100"/>
      <c r="Q1085" s="100"/>
      <c r="R1085" s="100"/>
      <c r="S1085" s="100"/>
      <c r="T1085" s="100"/>
      <c r="U1085" s="100"/>
      <c r="V1085" s="100"/>
      <c r="W1085" s="100"/>
    </row>
    <row r="1086" spans="10:23" ht="20.100000000000001" customHeight="1" x14ac:dyDescent="0.2">
      <c r="J1086" s="100"/>
      <c r="K1086" s="100"/>
      <c r="L1086" s="100"/>
      <c r="M1086" s="100"/>
      <c r="N1086" s="100"/>
      <c r="O1086" s="100"/>
      <c r="P1086" s="100"/>
      <c r="Q1086" s="100"/>
      <c r="R1086" s="100"/>
      <c r="S1086" s="100"/>
      <c r="T1086" s="100"/>
      <c r="U1086" s="100"/>
      <c r="V1086" s="100"/>
      <c r="W1086" s="100"/>
    </row>
    <row r="1087" spans="10:23" ht="20.100000000000001" customHeight="1" x14ac:dyDescent="0.2">
      <c r="J1087" s="100"/>
      <c r="K1087" s="100"/>
      <c r="L1087" s="100"/>
      <c r="M1087" s="100"/>
      <c r="N1087" s="100"/>
      <c r="O1087" s="100"/>
      <c r="P1087" s="100"/>
      <c r="Q1087" s="100"/>
      <c r="R1087" s="100"/>
      <c r="S1087" s="100"/>
      <c r="T1087" s="100"/>
      <c r="U1087" s="100"/>
      <c r="V1087" s="100"/>
      <c r="W1087" s="100"/>
    </row>
    <row r="1088" spans="10:23" ht="20.100000000000001" customHeight="1" x14ac:dyDescent="0.2">
      <c r="J1088" s="100"/>
      <c r="K1088" s="100"/>
      <c r="L1088" s="100"/>
      <c r="M1088" s="100"/>
      <c r="N1088" s="100"/>
      <c r="O1088" s="100"/>
      <c r="P1088" s="100"/>
      <c r="Q1088" s="100"/>
      <c r="R1088" s="100"/>
      <c r="S1088" s="100"/>
      <c r="T1088" s="100"/>
      <c r="U1088" s="100"/>
      <c r="V1088" s="100"/>
      <c r="W1088" s="100"/>
    </row>
    <row r="1089" spans="10:23" ht="20.100000000000001" customHeight="1" x14ac:dyDescent="0.2">
      <c r="J1089" s="100"/>
      <c r="K1089" s="100"/>
      <c r="L1089" s="100"/>
      <c r="M1089" s="100"/>
      <c r="N1089" s="100"/>
      <c r="O1089" s="100"/>
      <c r="P1089" s="100"/>
      <c r="Q1089" s="100"/>
      <c r="R1089" s="100"/>
      <c r="S1089" s="100"/>
      <c r="T1089" s="100"/>
      <c r="U1089" s="100"/>
      <c r="V1089" s="100"/>
      <c r="W1089" s="100"/>
    </row>
    <row r="1090" spans="10:23" ht="20.100000000000001" customHeight="1" x14ac:dyDescent="0.2">
      <c r="J1090" s="100"/>
      <c r="K1090" s="100"/>
      <c r="L1090" s="100"/>
      <c r="M1090" s="100"/>
      <c r="N1090" s="100"/>
      <c r="O1090" s="100"/>
      <c r="P1090" s="100"/>
      <c r="Q1090" s="100"/>
      <c r="R1090" s="100"/>
      <c r="S1090" s="100"/>
      <c r="T1090" s="100"/>
      <c r="U1090" s="100"/>
      <c r="V1090" s="100"/>
      <c r="W1090" s="100"/>
    </row>
    <row r="1091" spans="10:23" ht="20.100000000000001" customHeight="1" x14ac:dyDescent="0.2">
      <c r="J1091" s="100"/>
      <c r="K1091" s="100"/>
      <c r="L1091" s="100"/>
      <c r="M1091" s="100"/>
      <c r="N1091" s="100"/>
      <c r="O1091" s="100"/>
      <c r="P1091" s="100"/>
      <c r="Q1091" s="100"/>
      <c r="R1091" s="100"/>
      <c r="S1091" s="100"/>
      <c r="T1091" s="100"/>
      <c r="U1091" s="100"/>
      <c r="V1091" s="100"/>
      <c r="W1091" s="100"/>
    </row>
    <row r="1092" spans="10:23" ht="20.100000000000001" customHeight="1" x14ac:dyDescent="0.2">
      <c r="J1092" s="100"/>
      <c r="K1092" s="100"/>
      <c r="L1092" s="100"/>
      <c r="M1092" s="100"/>
      <c r="N1092" s="100"/>
      <c r="O1092" s="100"/>
      <c r="P1092" s="100"/>
      <c r="Q1092" s="100"/>
      <c r="R1092" s="100"/>
      <c r="S1092" s="100"/>
      <c r="T1092" s="100"/>
      <c r="U1092" s="100"/>
      <c r="V1092" s="100"/>
      <c r="W1092" s="100"/>
    </row>
    <row r="1093" spans="10:23" ht="20.100000000000001" customHeight="1" x14ac:dyDescent="0.2">
      <c r="J1093" s="100"/>
      <c r="K1093" s="100"/>
      <c r="L1093" s="100"/>
      <c r="M1093" s="100"/>
      <c r="N1093" s="100"/>
      <c r="O1093" s="100"/>
      <c r="P1093" s="100"/>
      <c r="Q1093" s="100"/>
      <c r="R1093" s="100"/>
      <c r="S1093" s="100"/>
      <c r="T1093" s="100"/>
      <c r="U1093" s="100"/>
      <c r="V1093" s="100"/>
      <c r="W1093" s="100"/>
    </row>
    <row r="1094" spans="10:23" ht="20.100000000000001" customHeight="1" x14ac:dyDescent="0.2">
      <c r="J1094" s="100"/>
      <c r="K1094" s="100"/>
      <c r="L1094" s="100"/>
      <c r="M1094" s="100"/>
      <c r="N1094" s="100"/>
      <c r="O1094" s="100"/>
      <c r="P1094" s="100"/>
      <c r="Q1094" s="100"/>
      <c r="R1094" s="100"/>
      <c r="S1094" s="100"/>
      <c r="T1094" s="100"/>
      <c r="U1094" s="100"/>
      <c r="V1094" s="100"/>
      <c r="W1094" s="100"/>
    </row>
    <row r="1095" spans="10:23" ht="20.100000000000001" customHeight="1" x14ac:dyDescent="0.2">
      <c r="J1095" s="100"/>
      <c r="K1095" s="100"/>
      <c r="L1095" s="100"/>
      <c r="M1095" s="100"/>
      <c r="N1095" s="100"/>
      <c r="O1095" s="100"/>
      <c r="P1095" s="100"/>
      <c r="Q1095" s="100"/>
      <c r="R1095" s="100"/>
      <c r="S1095" s="100"/>
      <c r="T1095" s="100"/>
      <c r="U1095" s="100"/>
      <c r="V1095" s="100"/>
      <c r="W1095" s="100"/>
    </row>
    <row r="1096" spans="10:23" ht="20.100000000000001" customHeight="1" x14ac:dyDescent="0.2">
      <c r="J1096" s="100"/>
      <c r="K1096" s="100"/>
      <c r="L1096" s="100"/>
      <c r="M1096" s="100"/>
      <c r="N1096" s="100"/>
      <c r="O1096" s="100"/>
      <c r="P1096" s="100"/>
      <c r="Q1096" s="100"/>
      <c r="R1096" s="100"/>
      <c r="S1096" s="100"/>
      <c r="T1096" s="100"/>
      <c r="U1096" s="100"/>
      <c r="V1096" s="100"/>
      <c r="W1096" s="100"/>
    </row>
    <row r="1097" spans="10:23" ht="20.100000000000001" customHeight="1" x14ac:dyDescent="0.2">
      <c r="J1097" s="100"/>
      <c r="K1097" s="100"/>
      <c r="L1097" s="100"/>
      <c r="M1097" s="100"/>
      <c r="N1097" s="100"/>
      <c r="O1097" s="100"/>
      <c r="P1097" s="100"/>
      <c r="Q1097" s="100"/>
      <c r="R1097" s="100"/>
      <c r="S1097" s="100"/>
      <c r="T1097" s="100"/>
      <c r="U1097" s="100"/>
      <c r="V1097" s="100"/>
      <c r="W1097" s="100"/>
    </row>
    <row r="1098" spans="10:23" ht="20.100000000000001" customHeight="1" x14ac:dyDescent="0.2">
      <c r="J1098" s="100"/>
      <c r="K1098" s="100"/>
      <c r="L1098" s="100"/>
      <c r="M1098" s="100"/>
      <c r="N1098" s="100"/>
      <c r="O1098" s="100"/>
      <c r="P1098" s="100"/>
      <c r="Q1098" s="100"/>
      <c r="R1098" s="100"/>
      <c r="S1098" s="100"/>
      <c r="T1098" s="100"/>
      <c r="U1098" s="100"/>
      <c r="V1098" s="100"/>
      <c r="W1098" s="100"/>
    </row>
    <row r="1099" spans="10:23" ht="20.100000000000001" customHeight="1" x14ac:dyDescent="0.2">
      <c r="J1099" s="100"/>
      <c r="K1099" s="100"/>
      <c r="L1099" s="100"/>
      <c r="M1099" s="100"/>
      <c r="N1099" s="100"/>
      <c r="O1099" s="100"/>
      <c r="P1099" s="100"/>
      <c r="Q1099" s="100"/>
      <c r="R1099" s="100"/>
      <c r="S1099" s="100"/>
      <c r="T1099" s="100"/>
      <c r="U1099" s="100"/>
      <c r="V1099" s="100"/>
      <c r="W1099" s="100"/>
    </row>
    <row r="1100" spans="10:23" ht="20.100000000000001" customHeight="1" x14ac:dyDescent="0.2">
      <c r="J1100" s="100"/>
      <c r="K1100" s="100"/>
      <c r="L1100" s="100"/>
      <c r="M1100" s="100"/>
      <c r="N1100" s="100"/>
      <c r="O1100" s="100"/>
      <c r="P1100" s="100"/>
      <c r="Q1100" s="100"/>
      <c r="R1100" s="100"/>
      <c r="S1100" s="100"/>
      <c r="T1100" s="100"/>
      <c r="U1100" s="100"/>
      <c r="V1100" s="100"/>
      <c r="W1100" s="100"/>
    </row>
    <row r="1101" spans="10:23" ht="20.100000000000001" customHeight="1" x14ac:dyDescent="0.2">
      <c r="J1101" s="100"/>
      <c r="K1101" s="100"/>
      <c r="L1101" s="100"/>
      <c r="M1101" s="100"/>
      <c r="N1101" s="100"/>
      <c r="O1101" s="100"/>
      <c r="P1101" s="100"/>
      <c r="Q1101" s="100"/>
      <c r="R1101" s="100"/>
      <c r="S1101" s="100"/>
      <c r="T1101" s="100"/>
      <c r="U1101" s="100"/>
      <c r="V1101" s="100"/>
      <c r="W1101" s="100"/>
    </row>
    <row r="1102" spans="10:23" ht="20.100000000000001" customHeight="1" x14ac:dyDescent="0.2">
      <c r="J1102" s="100"/>
      <c r="K1102" s="100"/>
      <c r="L1102" s="100"/>
      <c r="M1102" s="100"/>
      <c r="N1102" s="100"/>
      <c r="O1102" s="100"/>
      <c r="P1102" s="100"/>
      <c r="Q1102" s="100"/>
      <c r="R1102" s="100"/>
      <c r="S1102" s="100"/>
      <c r="T1102" s="100"/>
      <c r="U1102" s="100"/>
      <c r="V1102" s="100"/>
      <c r="W1102" s="100"/>
    </row>
    <row r="1103" spans="10:23" ht="20.100000000000001" customHeight="1" x14ac:dyDescent="0.2">
      <c r="J1103" s="100"/>
      <c r="K1103" s="100"/>
      <c r="L1103" s="100"/>
      <c r="M1103" s="100"/>
      <c r="N1103" s="100"/>
      <c r="O1103" s="100"/>
      <c r="P1103" s="100"/>
      <c r="Q1103" s="100"/>
      <c r="R1103" s="100"/>
      <c r="S1103" s="100"/>
      <c r="T1103" s="100"/>
      <c r="U1103" s="100"/>
      <c r="V1103" s="100"/>
      <c r="W1103" s="100"/>
    </row>
    <row r="1104" spans="10:23" ht="20.100000000000001" customHeight="1" x14ac:dyDescent="0.2">
      <c r="J1104" s="100"/>
      <c r="K1104" s="100"/>
      <c r="L1104" s="100"/>
      <c r="M1104" s="100"/>
      <c r="N1104" s="100"/>
      <c r="O1104" s="100"/>
      <c r="P1104" s="100"/>
      <c r="Q1104" s="100"/>
      <c r="R1104" s="100"/>
      <c r="S1104" s="100"/>
      <c r="T1104" s="100"/>
      <c r="U1104" s="100"/>
      <c r="V1104" s="100"/>
      <c r="W1104" s="100"/>
    </row>
    <row r="1105" spans="10:23" ht="20.100000000000001" customHeight="1" x14ac:dyDescent="0.2">
      <c r="J1105" s="100"/>
      <c r="K1105" s="100"/>
      <c r="L1105" s="100"/>
      <c r="M1105" s="100"/>
      <c r="N1105" s="100"/>
      <c r="O1105" s="100"/>
      <c r="P1105" s="100"/>
      <c r="Q1105" s="100"/>
      <c r="R1105" s="100"/>
      <c r="S1105" s="100"/>
      <c r="T1105" s="100"/>
      <c r="U1105" s="100"/>
      <c r="V1105" s="100"/>
      <c r="W1105" s="100"/>
    </row>
    <row r="1106" spans="10:23" ht="20.100000000000001" customHeight="1" x14ac:dyDescent="0.2">
      <c r="J1106" s="100"/>
      <c r="K1106" s="100"/>
      <c r="L1106" s="100"/>
      <c r="M1106" s="100"/>
      <c r="N1106" s="100"/>
      <c r="O1106" s="100"/>
      <c r="P1106" s="100"/>
      <c r="Q1106" s="100"/>
      <c r="R1106" s="100"/>
      <c r="S1106" s="100"/>
      <c r="T1106" s="100"/>
      <c r="U1106" s="100"/>
      <c r="V1106" s="100"/>
      <c r="W1106" s="100"/>
    </row>
    <row r="1107" spans="10:23" ht="20.100000000000001" customHeight="1" x14ac:dyDescent="0.2">
      <c r="J1107" s="100"/>
      <c r="K1107" s="100"/>
      <c r="L1107" s="100"/>
      <c r="M1107" s="100"/>
      <c r="N1107" s="100"/>
      <c r="O1107" s="100"/>
      <c r="P1107" s="100"/>
      <c r="Q1107" s="100"/>
      <c r="R1107" s="100"/>
      <c r="S1107" s="100"/>
      <c r="T1107" s="100"/>
      <c r="U1107" s="100"/>
      <c r="V1107" s="100"/>
      <c r="W1107" s="100"/>
    </row>
    <row r="1108" spans="10:23" ht="20.100000000000001" customHeight="1" x14ac:dyDescent="0.2">
      <c r="J1108" s="100"/>
      <c r="K1108" s="100"/>
      <c r="L1108" s="100"/>
      <c r="M1108" s="100"/>
      <c r="N1108" s="100"/>
      <c r="O1108" s="100"/>
      <c r="P1108" s="100"/>
      <c r="Q1108" s="100"/>
      <c r="R1108" s="100"/>
      <c r="S1108" s="100"/>
      <c r="T1108" s="100"/>
      <c r="U1108" s="100"/>
      <c r="V1108" s="100"/>
      <c r="W1108" s="100"/>
    </row>
    <row r="1109" spans="10:23" ht="20.100000000000001" customHeight="1" x14ac:dyDescent="0.2">
      <c r="J1109" s="100"/>
      <c r="K1109" s="100"/>
      <c r="L1109" s="100"/>
      <c r="M1109" s="100"/>
      <c r="N1109" s="100"/>
      <c r="O1109" s="100"/>
      <c r="P1109" s="100"/>
      <c r="Q1109" s="100"/>
      <c r="R1109" s="100"/>
      <c r="S1109" s="100"/>
      <c r="T1109" s="100"/>
      <c r="U1109" s="100"/>
      <c r="V1109" s="100"/>
      <c r="W1109" s="100"/>
    </row>
    <row r="1110" spans="10:23" ht="20.100000000000001" customHeight="1" x14ac:dyDescent="0.2">
      <c r="J1110" s="100"/>
      <c r="K1110" s="100"/>
      <c r="L1110" s="100"/>
      <c r="M1110" s="100"/>
      <c r="N1110" s="100"/>
      <c r="O1110" s="100"/>
      <c r="P1110" s="100"/>
      <c r="Q1110" s="100"/>
      <c r="R1110" s="100"/>
      <c r="S1110" s="100"/>
      <c r="T1110" s="100"/>
      <c r="U1110" s="100"/>
      <c r="V1110" s="100"/>
      <c r="W1110" s="100"/>
    </row>
    <row r="1111" spans="10:23" ht="20.100000000000001" customHeight="1" x14ac:dyDescent="0.2">
      <c r="J1111" s="100"/>
      <c r="K1111" s="100"/>
      <c r="L1111" s="100"/>
      <c r="M1111" s="100"/>
      <c r="N1111" s="100"/>
      <c r="O1111" s="100"/>
      <c r="P1111" s="100"/>
      <c r="Q1111" s="100"/>
      <c r="R1111" s="100"/>
      <c r="S1111" s="100"/>
      <c r="T1111" s="100"/>
      <c r="U1111" s="100"/>
      <c r="V1111" s="100"/>
      <c r="W1111" s="100"/>
    </row>
    <row r="1112" spans="10:23" ht="20.100000000000001" customHeight="1" x14ac:dyDescent="0.2">
      <c r="J1112" s="100"/>
      <c r="K1112" s="100"/>
      <c r="L1112" s="100"/>
      <c r="M1112" s="100"/>
      <c r="N1112" s="100"/>
      <c r="O1112" s="100"/>
      <c r="P1112" s="100"/>
      <c r="Q1112" s="100"/>
      <c r="R1112" s="100"/>
      <c r="S1112" s="100"/>
      <c r="T1112" s="100"/>
      <c r="U1112" s="100"/>
      <c r="V1112" s="100"/>
      <c r="W1112" s="100"/>
    </row>
    <row r="1113" spans="10:23" ht="20.100000000000001" customHeight="1" x14ac:dyDescent="0.2">
      <c r="J1113" s="100"/>
      <c r="K1113" s="100"/>
      <c r="L1113" s="100"/>
      <c r="M1113" s="100"/>
      <c r="N1113" s="100"/>
      <c r="O1113" s="100"/>
      <c r="P1113" s="100"/>
      <c r="Q1113" s="100"/>
      <c r="R1113" s="100"/>
      <c r="S1113" s="100"/>
      <c r="T1113" s="100"/>
      <c r="U1113" s="100"/>
      <c r="V1113" s="100"/>
      <c r="W1113" s="100"/>
    </row>
    <row r="1114" spans="10:23" ht="20.100000000000001" customHeight="1" x14ac:dyDescent="0.2">
      <c r="J1114" s="100"/>
      <c r="K1114" s="100"/>
      <c r="L1114" s="100"/>
      <c r="M1114" s="100"/>
      <c r="N1114" s="100"/>
      <c r="O1114" s="100"/>
      <c r="P1114" s="100"/>
      <c r="Q1114" s="100"/>
      <c r="R1114" s="100"/>
      <c r="S1114" s="100"/>
      <c r="T1114" s="100"/>
      <c r="U1114" s="100"/>
      <c r="V1114" s="100"/>
      <c r="W1114" s="100"/>
    </row>
    <row r="1115" spans="10:23" ht="20.100000000000001" customHeight="1" x14ac:dyDescent="0.2">
      <c r="J1115" s="100"/>
      <c r="K1115" s="100"/>
      <c r="L1115" s="100"/>
      <c r="M1115" s="100"/>
      <c r="N1115" s="100"/>
      <c r="O1115" s="100"/>
      <c r="P1115" s="100"/>
      <c r="Q1115" s="100"/>
      <c r="R1115" s="100"/>
      <c r="S1115" s="100"/>
      <c r="T1115" s="100"/>
      <c r="U1115" s="100"/>
      <c r="V1115" s="100"/>
      <c r="W1115" s="100"/>
    </row>
    <row r="1116" spans="10:23" ht="20.100000000000001" customHeight="1" x14ac:dyDescent="0.2">
      <c r="J1116" s="100"/>
      <c r="K1116" s="100"/>
      <c r="L1116" s="100"/>
      <c r="M1116" s="100"/>
      <c r="N1116" s="100"/>
      <c r="O1116" s="100"/>
      <c r="P1116" s="100"/>
      <c r="Q1116" s="100"/>
      <c r="R1116" s="100"/>
      <c r="S1116" s="100"/>
      <c r="T1116" s="100"/>
      <c r="U1116" s="100"/>
      <c r="V1116" s="100"/>
      <c r="W1116" s="100"/>
    </row>
    <row r="1117" spans="10:23" ht="20.100000000000001" customHeight="1" x14ac:dyDescent="0.2">
      <c r="J1117" s="100"/>
      <c r="K1117" s="100"/>
      <c r="L1117" s="100"/>
      <c r="M1117" s="100"/>
      <c r="N1117" s="100"/>
      <c r="O1117" s="100"/>
      <c r="P1117" s="100"/>
      <c r="Q1117" s="100"/>
      <c r="R1117" s="100"/>
      <c r="S1117" s="100"/>
      <c r="T1117" s="100"/>
      <c r="U1117" s="100"/>
      <c r="V1117" s="100"/>
      <c r="W1117" s="100"/>
    </row>
    <row r="1118" spans="10:23" ht="20.100000000000001" customHeight="1" x14ac:dyDescent="0.2">
      <c r="J1118" s="100"/>
      <c r="K1118" s="100"/>
      <c r="L1118" s="100"/>
      <c r="M1118" s="100"/>
      <c r="N1118" s="100"/>
      <c r="O1118" s="100"/>
      <c r="P1118" s="100"/>
      <c r="Q1118" s="100"/>
      <c r="R1118" s="100"/>
      <c r="S1118" s="100"/>
      <c r="T1118" s="100"/>
      <c r="U1118" s="100"/>
      <c r="V1118" s="100"/>
      <c r="W1118" s="100"/>
    </row>
    <row r="1119" spans="10:23" ht="20.100000000000001" customHeight="1" x14ac:dyDescent="0.2">
      <c r="J1119" s="100"/>
      <c r="K1119" s="100"/>
      <c r="L1119" s="100"/>
      <c r="M1119" s="100"/>
      <c r="N1119" s="100"/>
      <c r="O1119" s="100"/>
      <c r="P1119" s="100"/>
      <c r="Q1119" s="100"/>
      <c r="R1119" s="100"/>
      <c r="S1119" s="100"/>
      <c r="T1119" s="100"/>
      <c r="U1119" s="100"/>
      <c r="V1119" s="100"/>
      <c r="W1119" s="100"/>
    </row>
    <row r="1120" spans="10:23" ht="20.100000000000001" customHeight="1" x14ac:dyDescent="0.2">
      <c r="J1120" s="100"/>
      <c r="K1120" s="100"/>
      <c r="L1120" s="100"/>
      <c r="M1120" s="100"/>
      <c r="N1120" s="100"/>
      <c r="O1120" s="100"/>
      <c r="P1120" s="100"/>
      <c r="Q1120" s="100"/>
      <c r="R1120" s="100"/>
      <c r="S1120" s="100"/>
      <c r="T1120" s="100"/>
      <c r="U1120" s="100"/>
      <c r="V1120" s="100"/>
      <c r="W1120" s="100"/>
    </row>
    <row r="1121" spans="10:23" ht="20.100000000000001" customHeight="1" x14ac:dyDescent="0.2">
      <c r="J1121" s="100"/>
      <c r="K1121" s="100"/>
      <c r="L1121" s="100"/>
      <c r="M1121" s="100"/>
      <c r="N1121" s="100"/>
      <c r="O1121" s="100"/>
      <c r="P1121" s="100"/>
      <c r="Q1121" s="100"/>
      <c r="R1121" s="100"/>
      <c r="S1121" s="100"/>
      <c r="T1121" s="100"/>
      <c r="U1121" s="100"/>
      <c r="V1121" s="100"/>
      <c r="W1121" s="100"/>
    </row>
    <row r="1122" spans="10:23" ht="20.100000000000001" customHeight="1" x14ac:dyDescent="0.2">
      <c r="J1122" s="100"/>
      <c r="K1122" s="100"/>
      <c r="L1122" s="100"/>
      <c r="M1122" s="100"/>
      <c r="N1122" s="100"/>
      <c r="O1122" s="100"/>
      <c r="P1122" s="100"/>
      <c r="Q1122" s="100"/>
      <c r="R1122" s="100"/>
      <c r="S1122" s="100"/>
      <c r="T1122" s="100"/>
      <c r="U1122" s="100"/>
      <c r="V1122" s="100"/>
      <c r="W1122" s="100"/>
    </row>
    <row r="1123" spans="10:23" ht="20.100000000000001" customHeight="1" x14ac:dyDescent="0.2">
      <c r="J1123" s="100"/>
      <c r="K1123" s="100"/>
      <c r="L1123" s="100"/>
      <c r="M1123" s="100"/>
      <c r="N1123" s="100"/>
      <c r="O1123" s="100"/>
      <c r="P1123" s="100"/>
      <c r="Q1123" s="100"/>
      <c r="R1123" s="100"/>
      <c r="S1123" s="100"/>
      <c r="T1123" s="100"/>
      <c r="U1123" s="100"/>
      <c r="V1123" s="100"/>
      <c r="W1123" s="100"/>
    </row>
    <row r="1124" spans="10:23" ht="20.100000000000001" customHeight="1" x14ac:dyDescent="0.2">
      <c r="J1124" s="100"/>
      <c r="K1124" s="100"/>
      <c r="L1124" s="100"/>
      <c r="M1124" s="100"/>
      <c r="N1124" s="100"/>
      <c r="O1124" s="100"/>
      <c r="P1124" s="100"/>
      <c r="Q1124" s="100"/>
      <c r="R1124" s="100"/>
      <c r="S1124" s="100"/>
      <c r="T1124" s="100"/>
      <c r="U1124" s="100"/>
      <c r="V1124" s="100"/>
      <c r="W1124" s="100"/>
    </row>
    <row r="1125" spans="10:23" ht="20.100000000000001" customHeight="1" x14ac:dyDescent="0.2">
      <c r="J1125" s="100"/>
      <c r="K1125" s="100"/>
      <c r="L1125" s="100"/>
      <c r="M1125" s="100"/>
      <c r="N1125" s="100"/>
      <c r="O1125" s="100"/>
      <c r="P1125" s="100"/>
      <c r="Q1125" s="100"/>
      <c r="R1125" s="100"/>
      <c r="S1125" s="100"/>
      <c r="T1125" s="100"/>
      <c r="U1125" s="100"/>
      <c r="V1125" s="100"/>
      <c r="W1125" s="100"/>
    </row>
    <row r="1126" spans="10:23" ht="20.100000000000001" customHeight="1" x14ac:dyDescent="0.2">
      <c r="J1126" s="100"/>
      <c r="K1126" s="100"/>
      <c r="L1126" s="100"/>
      <c r="M1126" s="100"/>
      <c r="N1126" s="100"/>
      <c r="O1126" s="100"/>
      <c r="P1126" s="100"/>
      <c r="Q1126" s="100"/>
      <c r="R1126" s="100"/>
      <c r="S1126" s="100"/>
      <c r="T1126" s="100"/>
      <c r="U1126" s="100"/>
      <c r="V1126" s="100"/>
      <c r="W1126" s="100"/>
    </row>
    <row r="1127" spans="10:23" ht="20.100000000000001" customHeight="1" x14ac:dyDescent="0.2">
      <c r="J1127" s="100"/>
      <c r="K1127" s="100"/>
      <c r="L1127" s="100"/>
      <c r="M1127" s="100"/>
      <c r="N1127" s="100"/>
      <c r="O1127" s="100"/>
      <c r="P1127" s="100"/>
      <c r="Q1127" s="100"/>
      <c r="R1127" s="100"/>
      <c r="S1127" s="100"/>
      <c r="T1127" s="100"/>
      <c r="U1127" s="100"/>
      <c r="V1127" s="100"/>
      <c r="W1127" s="100"/>
    </row>
    <row r="1128" spans="10:23" ht="20.100000000000001" customHeight="1" x14ac:dyDescent="0.2">
      <c r="J1128" s="100"/>
      <c r="K1128" s="100"/>
      <c r="L1128" s="100"/>
      <c r="M1128" s="100"/>
      <c r="N1128" s="100"/>
      <c r="O1128" s="100"/>
      <c r="P1128" s="100"/>
      <c r="Q1128" s="100"/>
      <c r="R1128" s="100"/>
      <c r="S1128" s="100"/>
      <c r="T1128" s="100"/>
      <c r="U1128" s="100"/>
      <c r="V1128" s="100"/>
      <c r="W1128" s="100"/>
    </row>
    <row r="1129" spans="10:23" ht="20.100000000000001" customHeight="1" x14ac:dyDescent="0.2">
      <c r="J1129" s="100"/>
      <c r="K1129" s="100"/>
      <c r="L1129" s="100"/>
      <c r="M1129" s="100"/>
      <c r="N1129" s="100"/>
      <c r="O1129" s="100"/>
      <c r="P1129" s="100"/>
      <c r="Q1129" s="100"/>
      <c r="R1129" s="100"/>
      <c r="S1129" s="100"/>
      <c r="T1129" s="100"/>
      <c r="U1129" s="100"/>
      <c r="V1129" s="100"/>
      <c r="W1129" s="100"/>
    </row>
    <row r="1130" spans="10:23" ht="20.100000000000001" customHeight="1" x14ac:dyDescent="0.2">
      <c r="J1130" s="100"/>
      <c r="K1130" s="100"/>
      <c r="L1130" s="100"/>
      <c r="M1130" s="100"/>
      <c r="N1130" s="100"/>
      <c r="O1130" s="100"/>
      <c r="P1130" s="100"/>
      <c r="Q1130" s="100"/>
      <c r="R1130" s="100"/>
      <c r="S1130" s="100"/>
      <c r="T1130" s="100"/>
      <c r="U1130" s="100"/>
      <c r="V1130" s="100"/>
      <c r="W1130" s="100"/>
    </row>
    <row r="1131" spans="10:23" ht="20.100000000000001" customHeight="1" x14ac:dyDescent="0.2">
      <c r="J1131" s="100"/>
      <c r="K1131" s="100"/>
      <c r="L1131" s="100"/>
      <c r="M1131" s="100"/>
      <c r="N1131" s="100"/>
      <c r="O1131" s="100"/>
      <c r="P1131" s="100"/>
      <c r="Q1131" s="100"/>
      <c r="R1131" s="100"/>
      <c r="S1131" s="100"/>
      <c r="T1131" s="100"/>
      <c r="U1131" s="100"/>
      <c r="V1131" s="100"/>
      <c r="W1131" s="100"/>
    </row>
    <row r="1132" spans="10:23" ht="20.100000000000001" customHeight="1" x14ac:dyDescent="0.2">
      <c r="J1132" s="100"/>
      <c r="K1132" s="100"/>
      <c r="L1132" s="100"/>
      <c r="M1132" s="100"/>
      <c r="N1132" s="100"/>
      <c r="O1132" s="100"/>
      <c r="P1132" s="100"/>
      <c r="Q1132" s="100"/>
      <c r="R1132" s="100"/>
      <c r="S1132" s="100"/>
      <c r="T1132" s="100"/>
      <c r="U1132" s="100"/>
      <c r="V1132" s="100"/>
      <c r="W1132" s="100"/>
    </row>
    <row r="1133" spans="10:23" ht="20.100000000000001" customHeight="1" x14ac:dyDescent="0.2">
      <c r="J1133" s="100"/>
      <c r="K1133" s="100"/>
      <c r="L1133" s="100"/>
      <c r="M1133" s="100"/>
      <c r="N1133" s="100"/>
      <c r="O1133" s="100"/>
      <c r="P1133" s="100"/>
      <c r="Q1133" s="100"/>
      <c r="R1133" s="100"/>
      <c r="S1133" s="100"/>
      <c r="T1133" s="100"/>
      <c r="U1133" s="100"/>
      <c r="V1133" s="100"/>
      <c r="W1133" s="100"/>
    </row>
    <row r="1134" spans="10:23" ht="20.100000000000001" customHeight="1" x14ac:dyDescent="0.2">
      <c r="J1134" s="100"/>
      <c r="K1134" s="100"/>
      <c r="L1134" s="100"/>
      <c r="M1134" s="100"/>
      <c r="N1134" s="100"/>
      <c r="O1134" s="100"/>
      <c r="P1134" s="100"/>
      <c r="Q1134" s="100"/>
      <c r="R1134" s="100"/>
      <c r="S1134" s="100"/>
      <c r="T1134" s="100"/>
      <c r="U1134" s="100"/>
      <c r="V1134" s="100"/>
      <c r="W1134" s="100"/>
    </row>
    <row r="1135" spans="10:23" ht="20.100000000000001" customHeight="1" x14ac:dyDescent="0.2">
      <c r="J1135" s="100"/>
      <c r="K1135" s="100"/>
      <c r="L1135" s="100"/>
      <c r="M1135" s="100"/>
      <c r="N1135" s="100"/>
      <c r="O1135" s="100"/>
      <c r="P1135" s="100"/>
      <c r="Q1135" s="100"/>
      <c r="R1135" s="100"/>
      <c r="S1135" s="100"/>
      <c r="T1135" s="100"/>
      <c r="U1135" s="100"/>
      <c r="V1135" s="100"/>
      <c r="W1135" s="100"/>
    </row>
    <row r="1136" spans="10:23" ht="20.100000000000001" customHeight="1" x14ac:dyDescent="0.2">
      <c r="J1136" s="100"/>
      <c r="K1136" s="100"/>
      <c r="L1136" s="100"/>
      <c r="M1136" s="100"/>
      <c r="N1136" s="100"/>
      <c r="O1136" s="100"/>
      <c r="P1136" s="100"/>
      <c r="Q1136" s="100"/>
      <c r="R1136" s="100"/>
      <c r="S1136" s="100"/>
      <c r="T1136" s="100"/>
      <c r="U1136" s="100"/>
      <c r="V1136" s="100"/>
      <c r="W1136" s="100"/>
    </row>
    <row r="1137" spans="10:23" ht="20.100000000000001" customHeight="1" x14ac:dyDescent="0.2">
      <c r="J1137" s="100"/>
      <c r="K1137" s="100"/>
      <c r="L1137" s="100"/>
      <c r="M1137" s="100"/>
      <c r="N1137" s="100"/>
      <c r="O1137" s="100"/>
      <c r="P1137" s="100"/>
      <c r="Q1137" s="100"/>
      <c r="R1137" s="100"/>
      <c r="S1137" s="100"/>
      <c r="T1137" s="100"/>
      <c r="U1137" s="100"/>
      <c r="V1137" s="100"/>
      <c r="W1137" s="100"/>
    </row>
    <row r="1138" spans="10:23" ht="20.100000000000001" customHeight="1" x14ac:dyDescent="0.2">
      <c r="J1138" s="100"/>
      <c r="K1138" s="100"/>
      <c r="L1138" s="100"/>
      <c r="M1138" s="100"/>
      <c r="N1138" s="100"/>
      <c r="O1138" s="100"/>
      <c r="P1138" s="100"/>
      <c r="Q1138" s="100"/>
      <c r="R1138" s="100"/>
      <c r="S1138" s="100"/>
      <c r="T1138" s="100"/>
      <c r="U1138" s="100"/>
      <c r="V1138" s="100"/>
      <c r="W1138" s="100"/>
    </row>
    <row r="1139" spans="10:23" ht="20.100000000000001" customHeight="1" x14ac:dyDescent="0.2">
      <c r="J1139" s="100"/>
      <c r="K1139" s="100"/>
      <c r="L1139" s="100"/>
      <c r="M1139" s="100"/>
      <c r="N1139" s="100"/>
      <c r="O1139" s="100"/>
      <c r="P1139" s="100"/>
      <c r="Q1139" s="100"/>
      <c r="R1139" s="100"/>
      <c r="S1139" s="100"/>
      <c r="T1139" s="100"/>
      <c r="U1139" s="100"/>
      <c r="V1139" s="100"/>
      <c r="W1139" s="100"/>
    </row>
    <row r="1140" spans="10:23" ht="20.100000000000001" customHeight="1" x14ac:dyDescent="0.2">
      <c r="J1140" s="100"/>
      <c r="K1140" s="100"/>
      <c r="L1140" s="100"/>
      <c r="M1140" s="100"/>
      <c r="N1140" s="100"/>
      <c r="O1140" s="100"/>
      <c r="P1140" s="100"/>
      <c r="Q1140" s="100"/>
      <c r="R1140" s="100"/>
      <c r="S1140" s="100"/>
      <c r="T1140" s="100"/>
      <c r="U1140" s="100"/>
      <c r="V1140" s="100"/>
      <c r="W1140" s="100"/>
    </row>
    <row r="1141" spans="10:23" ht="20.100000000000001" customHeight="1" x14ac:dyDescent="0.2">
      <c r="J1141" s="100"/>
      <c r="K1141" s="100"/>
      <c r="L1141" s="100"/>
      <c r="M1141" s="100"/>
      <c r="N1141" s="100"/>
      <c r="O1141" s="100"/>
      <c r="P1141" s="100"/>
      <c r="Q1141" s="100"/>
      <c r="R1141" s="100"/>
      <c r="S1141" s="100"/>
      <c r="T1141" s="100"/>
      <c r="U1141" s="100"/>
      <c r="V1141" s="100"/>
      <c r="W1141" s="100"/>
    </row>
    <row r="1142" spans="10:23" ht="20.100000000000001" customHeight="1" x14ac:dyDescent="0.2">
      <c r="J1142" s="100"/>
      <c r="K1142" s="100"/>
      <c r="L1142" s="100"/>
      <c r="M1142" s="100"/>
      <c r="N1142" s="100"/>
      <c r="O1142" s="100"/>
      <c r="P1142" s="100"/>
      <c r="Q1142" s="100"/>
      <c r="R1142" s="100"/>
      <c r="S1142" s="100"/>
      <c r="T1142" s="100"/>
      <c r="U1142" s="100"/>
      <c r="V1142" s="100"/>
      <c r="W1142" s="100"/>
    </row>
    <row r="1143" spans="10:23" ht="20.100000000000001" customHeight="1" x14ac:dyDescent="0.2">
      <c r="J1143" s="100"/>
      <c r="K1143" s="100"/>
      <c r="L1143" s="100"/>
      <c r="M1143" s="100"/>
      <c r="N1143" s="100"/>
      <c r="O1143" s="100"/>
      <c r="P1143" s="100"/>
      <c r="Q1143" s="100"/>
      <c r="R1143" s="100"/>
      <c r="S1143" s="100"/>
      <c r="T1143" s="100"/>
      <c r="U1143" s="100"/>
      <c r="V1143" s="100"/>
      <c r="W1143" s="100"/>
    </row>
    <row r="1144" spans="10:23" ht="20.100000000000001" customHeight="1" x14ac:dyDescent="0.2">
      <c r="J1144" s="100"/>
      <c r="K1144" s="100"/>
      <c r="L1144" s="100"/>
      <c r="M1144" s="100"/>
      <c r="N1144" s="100"/>
      <c r="O1144" s="100"/>
      <c r="P1144" s="100"/>
      <c r="Q1144" s="100"/>
      <c r="R1144" s="100"/>
      <c r="S1144" s="100"/>
      <c r="T1144" s="100"/>
      <c r="U1144" s="100"/>
      <c r="V1144" s="100"/>
      <c r="W1144" s="100"/>
    </row>
    <row r="1145" spans="10:23" ht="20.100000000000001" customHeight="1" x14ac:dyDescent="0.2">
      <c r="J1145" s="100"/>
      <c r="K1145" s="100"/>
      <c r="L1145" s="100"/>
      <c r="M1145" s="100"/>
      <c r="N1145" s="100"/>
      <c r="O1145" s="100"/>
      <c r="P1145" s="100"/>
      <c r="Q1145" s="100"/>
      <c r="R1145" s="100"/>
      <c r="S1145" s="100"/>
      <c r="T1145" s="100"/>
      <c r="U1145" s="100"/>
      <c r="V1145" s="100"/>
      <c r="W1145" s="100"/>
    </row>
    <row r="1146" spans="10:23" ht="20.100000000000001" customHeight="1" x14ac:dyDescent="0.2">
      <c r="J1146" s="100"/>
      <c r="K1146" s="100"/>
      <c r="L1146" s="100"/>
      <c r="M1146" s="100"/>
      <c r="N1146" s="100"/>
      <c r="O1146" s="100"/>
      <c r="P1146" s="100"/>
      <c r="Q1146" s="100"/>
      <c r="R1146" s="100"/>
      <c r="S1146" s="100"/>
      <c r="T1146" s="100"/>
      <c r="U1146" s="100"/>
      <c r="V1146" s="100"/>
      <c r="W1146" s="100"/>
    </row>
    <row r="1147" spans="10:23" ht="20.100000000000001" customHeight="1" x14ac:dyDescent="0.2">
      <c r="J1147" s="100"/>
      <c r="K1147" s="100"/>
      <c r="L1147" s="100"/>
      <c r="M1147" s="100"/>
      <c r="N1147" s="100"/>
      <c r="O1147" s="100"/>
      <c r="P1147" s="100"/>
      <c r="Q1147" s="100"/>
      <c r="R1147" s="100"/>
      <c r="S1147" s="100"/>
      <c r="T1147" s="100"/>
      <c r="U1147" s="100"/>
      <c r="V1147" s="100"/>
      <c r="W1147" s="100"/>
    </row>
    <row r="1148" spans="10:23" ht="20.100000000000001" customHeight="1" x14ac:dyDescent="0.2">
      <c r="J1148" s="100"/>
      <c r="K1148" s="100"/>
      <c r="L1148" s="100"/>
      <c r="M1148" s="100"/>
      <c r="N1148" s="100"/>
      <c r="O1148" s="100"/>
      <c r="P1148" s="100"/>
      <c r="Q1148" s="100"/>
      <c r="R1148" s="100"/>
      <c r="S1148" s="100"/>
      <c r="T1148" s="100"/>
      <c r="U1148" s="100"/>
      <c r="V1148" s="100"/>
      <c r="W1148" s="100"/>
    </row>
    <row r="1149" spans="10:23" ht="20.100000000000001" customHeight="1" x14ac:dyDescent="0.2">
      <c r="J1149" s="100"/>
      <c r="K1149" s="100"/>
      <c r="L1149" s="100"/>
      <c r="M1149" s="100"/>
      <c r="N1149" s="100"/>
      <c r="O1149" s="100"/>
      <c r="P1149" s="100"/>
      <c r="Q1149" s="100"/>
      <c r="R1149" s="100"/>
      <c r="S1149" s="100"/>
      <c r="T1149" s="100"/>
      <c r="U1149" s="100"/>
      <c r="V1149" s="100"/>
      <c r="W1149" s="100"/>
    </row>
    <row r="1150" spans="10:23" ht="20.100000000000001" customHeight="1" x14ac:dyDescent="0.2">
      <c r="J1150" s="100"/>
      <c r="K1150" s="100"/>
      <c r="L1150" s="100"/>
      <c r="M1150" s="100"/>
      <c r="N1150" s="100"/>
      <c r="O1150" s="100"/>
      <c r="P1150" s="100"/>
      <c r="Q1150" s="100"/>
      <c r="R1150" s="100"/>
      <c r="S1150" s="100"/>
      <c r="T1150" s="100"/>
      <c r="U1150" s="100"/>
      <c r="V1150" s="100"/>
      <c r="W1150" s="100"/>
    </row>
    <row r="1151" spans="10:23" ht="20.100000000000001" customHeight="1" x14ac:dyDescent="0.2">
      <c r="J1151" s="100"/>
      <c r="K1151" s="100"/>
      <c r="L1151" s="100"/>
      <c r="M1151" s="100"/>
      <c r="N1151" s="100"/>
      <c r="O1151" s="100"/>
      <c r="P1151" s="100"/>
      <c r="Q1151" s="100"/>
      <c r="R1151" s="100"/>
      <c r="S1151" s="100"/>
      <c r="T1151" s="100"/>
      <c r="U1151" s="100"/>
      <c r="V1151" s="100"/>
      <c r="W1151" s="100"/>
    </row>
    <row r="1152" spans="10:23" ht="20.100000000000001" customHeight="1" x14ac:dyDescent="0.2">
      <c r="J1152" s="100"/>
      <c r="K1152" s="100"/>
      <c r="L1152" s="100"/>
      <c r="M1152" s="100"/>
      <c r="N1152" s="100"/>
      <c r="O1152" s="100"/>
      <c r="P1152" s="100"/>
      <c r="Q1152" s="100"/>
      <c r="R1152" s="100"/>
      <c r="S1152" s="100"/>
      <c r="T1152" s="100"/>
      <c r="U1152" s="100"/>
      <c r="V1152" s="100"/>
      <c r="W1152" s="100"/>
    </row>
    <row r="1153" spans="10:23" ht="20.100000000000001" customHeight="1" x14ac:dyDescent="0.2">
      <c r="J1153" s="100"/>
      <c r="K1153" s="100"/>
      <c r="L1153" s="100"/>
      <c r="M1153" s="100"/>
      <c r="N1153" s="100"/>
      <c r="O1153" s="100"/>
      <c r="P1153" s="100"/>
      <c r="Q1153" s="100"/>
      <c r="R1153" s="100"/>
      <c r="S1153" s="100"/>
      <c r="T1153" s="100"/>
      <c r="U1153" s="100"/>
      <c r="V1153" s="100"/>
      <c r="W1153" s="100"/>
    </row>
    <row r="1154" spans="10:23" ht="20.100000000000001" customHeight="1" x14ac:dyDescent="0.2">
      <c r="J1154" s="100"/>
      <c r="K1154" s="100"/>
      <c r="L1154" s="100"/>
      <c r="M1154" s="100"/>
      <c r="N1154" s="100"/>
      <c r="O1154" s="100"/>
      <c r="P1154" s="100"/>
      <c r="Q1154" s="100"/>
      <c r="R1154" s="100"/>
      <c r="S1154" s="100"/>
      <c r="T1154" s="100"/>
      <c r="U1154" s="100"/>
      <c r="V1154" s="100"/>
      <c r="W1154" s="100"/>
    </row>
    <row r="1155" spans="10:23" ht="20.100000000000001" customHeight="1" x14ac:dyDescent="0.2">
      <c r="J1155" s="100"/>
      <c r="K1155" s="100"/>
      <c r="L1155" s="100"/>
      <c r="M1155" s="100"/>
      <c r="N1155" s="100"/>
      <c r="O1155" s="100"/>
      <c r="P1155" s="100"/>
      <c r="Q1155" s="100"/>
      <c r="R1155" s="100"/>
      <c r="S1155" s="100"/>
      <c r="T1155" s="100"/>
      <c r="U1155" s="100"/>
      <c r="V1155" s="100"/>
      <c r="W1155" s="100"/>
    </row>
    <row r="1156" spans="10:23" ht="20.100000000000001" customHeight="1" x14ac:dyDescent="0.2">
      <c r="J1156" s="100"/>
      <c r="K1156" s="100"/>
      <c r="L1156" s="100"/>
      <c r="M1156" s="100"/>
      <c r="N1156" s="100"/>
      <c r="O1156" s="100"/>
      <c r="P1156" s="100"/>
      <c r="Q1156" s="100"/>
      <c r="R1156" s="100"/>
      <c r="S1156" s="100"/>
      <c r="T1156" s="100"/>
      <c r="U1156" s="100"/>
      <c r="V1156" s="100"/>
      <c r="W1156" s="100"/>
    </row>
    <row r="1157" spans="10:23" ht="20.100000000000001" customHeight="1" x14ac:dyDescent="0.2">
      <c r="J1157" s="100"/>
      <c r="K1157" s="100"/>
      <c r="L1157" s="100"/>
      <c r="M1157" s="100"/>
      <c r="N1157" s="100"/>
      <c r="O1157" s="100"/>
      <c r="P1157" s="100"/>
      <c r="Q1157" s="100"/>
      <c r="R1157" s="100"/>
      <c r="S1157" s="100"/>
      <c r="T1157" s="100"/>
      <c r="U1157" s="100"/>
      <c r="V1157" s="100"/>
      <c r="W1157" s="100"/>
    </row>
    <row r="1158" spans="10:23" ht="20.100000000000001" customHeight="1" x14ac:dyDescent="0.2">
      <c r="J1158" s="100"/>
      <c r="K1158" s="100"/>
      <c r="L1158" s="100"/>
      <c r="M1158" s="100"/>
      <c r="N1158" s="100"/>
      <c r="O1158" s="100"/>
      <c r="P1158" s="100"/>
      <c r="Q1158" s="100"/>
      <c r="R1158" s="100"/>
      <c r="S1158" s="100"/>
      <c r="T1158" s="100"/>
      <c r="U1158" s="100"/>
      <c r="V1158" s="100"/>
      <c r="W1158" s="100"/>
    </row>
    <row r="1159" spans="10:23" ht="20.100000000000001" customHeight="1" x14ac:dyDescent="0.2">
      <c r="J1159" s="100"/>
      <c r="K1159" s="100"/>
      <c r="L1159" s="100"/>
      <c r="M1159" s="100"/>
      <c r="N1159" s="100"/>
      <c r="O1159" s="100"/>
      <c r="P1159" s="100"/>
      <c r="Q1159" s="100"/>
      <c r="R1159" s="100"/>
      <c r="S1159" s="100"/>
      <c r="T1159" s="100"/>
      <c r="U1159" s="100"/>
      <c r="V1159" s="100"/>
      <c r="W1159" s="100"/>
    </row>
    <row r="1160" spans="10:23" ht="20.100000000000001" customHeight="1" x14ac:dyDescent="0.2">
      <c r="J1160" s="100"/>
      <c r="K1160" s="100"/>
      <c r="L1160" s="100"/>
      <c r="M1160" s="100"/>
      <c r="N1160" s="100"/>
      <c r="O1160" s="100"/>
      <c r="P1160" s="100"/>
      <c r="Q1160" s="100"/>
      <c r="R1160" s="100"/>
      <c r="S1160" s="100"/>
      <c r="T1160" s="100"/>
      <c r="U1160" s="100"/>
      <c r="V1160" s="100"/>
      <c r="W1160" s="100"/>
    </row>
    <row r="1161" spans="10:23" ht="20.100000000000001" customHeight="1" x14ac:dyDescent="0.2">
      <c r="J1161" s="100"/>
      <c r="K1161" s="100"/>
      <c r="L1161" s="100"/>
      <c r="M1161" s="100"/>
      <c r="N1161" s="100"/>
      <c r="O1161" s="100"/>
      <c r="P1161" s="100"/>
      <c r="Q1161" s="100"/>
      <c r="R1161" s="100"/>
      <c r="S1161" s="100"/>
      <c r="T1161" s="100"/>
      <c r="U1161" s="100"/>
      <c r="V1161" s="100"/>
      <c r="W1161" s="100"/>
    </row>
    <row r="1162" spans="10:23" ht="20.100000000000001" customHeight="1" x14ac:dyDescent="0.2">
      <c r="J1162" s="100"/>
      <c r="K1162" s="100"/>
      <c r="L1162" s="100"/>
      <c r="M1162" s="100"/>
      <c r="N1162" s="100"/>
      <c r="O1162" s="100"/>
      <c r="P1162" s="100"/>
      <c r="Q1162" s="100"/>
      <c r="R1162" s="100"/>
      <c r="S1162" s="100"/>
      <c r="T1162" s="100"/>
      <c r="U1162" s="100"/>
      <c r="V1162" s="100"/>
      <c r="W1162" s="100"/>
    </row>
    <row r="1163" spans="10:23" ht="20.100000000000001" customHeight="1" x14ac:dyDescent="0.2">
      <c r="J1163" s="100"/>
      <c r="K1163" s="100"/>
      <c r="L1163" s="100"/>
      <c r="M1163" s="100"/>
      <c r="N1163" s="100"/>
      <c r="O1163" s="100"/>
      <c r="P1163" s="100"/>
      <c r="Q1163" s="100"/>
      <c r="R1163" s="100"/>
      <c r="S1163" s="100"/>
      <c r="T1163" s="100"/>
      <c r="U1163" s="100"/>
      <c r="V1163" s="100"/>
      <c r="W1163" s="100"/>
    </row>
    <row r="1164" spans="10:23" ht="20.100000000000001" customHeight="1" x14ac:dyDescent="0.2">
      <c r="J1164" s="100"/>
      <c r="K1164" s="100"/>
      <c r="L1164" s="100"/>
      <c r="M1164" s="100"/>
      <c r="N1164" s="100"/>
      <c r="O1164" s="100"/>
      <c r="P1164" s="100"/>
      <c r="Q1164" s="100"/>
      <c r="R1164" s="100"/>
      <c r="S1164" s="100"/>
      <c r="T1164" s="100"/>
      <c r="U1164" s="100"/>
      <c r="V1164" s="100"/>
      <c r="W1164" s="100"/>
    </row>
    <row r="1165" spans="10:23" ht="20.100000000000001" customHeight="1" x14ac:dyDescent="0.2">
      <c r="J1165" s="100"/>
      <c r="K1165" s="100"/>
      <c r="L1165" s="100"/>
      <c r="M1165" s="100"/>
      <c r="N1165" s="100"/>
      <c r="O1165" s="100"/>
      <c r="P1165" s="100"/>
      <c r="Q1165" s="100"/>
      <c r="R1165" s="100"/>
      <c r="S1165" s="100"/>
      <c r="T1165" s="100"/>
      <c r="U1165" s="100"/>
      <c r="V1165" s="100"/>
      <c r="W1165" s="100"/>
    </row>
    <row r="1166" spans="10:23" ht="20.100000000000001" customHeight="1" x14ac:dyDescent="0.2">
      <c r="J1166" s="100"/>
      <c r="K1166" s="100"/>
      <c r="L1166" s="100"/>
      <c r="M1166" s="100"/>
      <c r="N1166" s="100"/>
      <c r="O1166" s="100"/>
      <c r="P1166" s="100"/>
      <c r="Q1166" s="100"/>
      <c r="R1166" s="100"/>
      <c r="S1166" s="100"/>
      <c r="T1166" s="100"/>
      <c r="U1166" s="100"/>
      <c r="V1166" s="100"/>
      <c r="W1166" s="100"/>
    </row>
    <row r="1167" spans="10:23" ht="20.100000000000001" customHeight="1" x14ac:dyDescent="0.2">
      <c r="J1167" s="100"/>
      <c r="K1167" s="100"/>
      <c r="L1167" s="100"/>
      <c r="M1167" s="100"/>
      <c r="N1167" s="100"/>
      <c r="O1167" s="100"/>
      <c r="P1167" s="100"/>
      <c r="Q1167" s="100"/>
      <c r="R1167" s="100"/>
      <c r="S1167" s="100"/>
      <c r="T1167" s="100"/>
      <c r="U1167" s="100"/>
      <c r="V1167" s="100"/>
      <c r="W1167" s="100"/>
    </row>
    <row r="1168" spans="10:23" ht="20.100000000000001" customHeight="1" x14ac:dyDescent="0.2">
      <c r="J1168" s="100"/>
      <c r="K1168" s="100"/>
      <c r="L1168" s="100"/>
      <c r="M1168" s="100"/>
      <c r="N1168" s="100"/>
      <c r="O1168" s="100"/>
      <c r="P1168" s="100"/>
      <c r="Q1168" s="100"/>
      <c r="R1168" s="100"/>
      <c r="S1168" s="100"/>
      <c r="T1168" s="100"/>
      <c r="U1168" s="100"/>
      <c r="V1168" s="100"/>
      <c r="W1168" s="100"/>
    </row>
    <row r="1169" spans="10:23" ht="20.100000000000001" customHeight="1" x14ac:dyDescent="0.2">
      <c r="J1169" s="100"/>
      <c r="K1169" s="100"/>
      <c r="L1169" s="100"/>
      <c r="M1169" s="100"/>
      <c r="N1169" s="100"/>
      <c r="O1169" s="100"/>
      <c r="P1169" s="100"/>
      <c r="Q1169" s="100"/>
      <c r="R1169" s="100"/>
      <c r="S1169" s="100"/>
      <c r="T1169" s="100"/>
      <c r="U1169" s="100"/>
      <c r="V1169" s="100"/>
      <c r="W1169" s="100"/>
    </row>
    <row r="1170" spans="10:23" ht="20.100000000000001" customHeight="1" x14ac:dyDescent="0.2">
      <c r="J1170" s="100"/>
      <c r="K1170" s="100"/>
      <c r="L1170" s="100"/>
      <c r="M1170" s="100"/>
      <c r="N1170" s="100"/>
      <c r="O1170" s="100"/>
      <c r="P1170" s="100"/>
      <c r="Q1170" s="100"/>
      <c r="R1170" s="100"/>
      <c r="S1170" s="100"/>
      <c r="T1170" s="100"/>
      <c r="U1170" s="100"/>
      <c r="V1170" s="100"/>
      <c r="W1170" s="100"/>
    </row>
    <row r="1171" spans="10:23" ht="20.100000000000001" customHeight="1" x14ac:dyDescent="0.2">
      <c r="J1171" s="100"/>
      <c r="K1171" s="100"/>
      <c r="L1171" s="100"/>
      <c r="M1171" s="100"/>
      <c r="N1171" s="100"/>
      <c r="O1171" s="100"/>
      <c r="P1171" s="100"/>
      <c r="Q1171" s="100"/>
      <c r="R1171" s="100"/>
      <c r="S1171" s="100"/>
      <c r="T1171" s="100"/>
      <c r="U1171" s="100"/>
      <c r="V1171" s="100"/>
      <c r="W1171" s="100"/>
    </row>
    <row r="1172" spans="10:23" ht="20.100000000000001" customHeight="1" x14ac:dyDescent="0.2">
      <c r="J1172" s="100"/>
      <c r="K1172" s="100"/>
      <c r="L1172" s="100"/>
      <c r="M1172" s="100"/>
      <c r="N1172" s="100"/>
      <c r="O1172" s="100"/>
      <c r="P1172" s="100"/>
      <c r="Q1172" s="100"/>
      <c r="R1172" s="100"/>
      <c r="S1172" s="100"/>
      <c r="T1172" s="100"/>
      <c r="U1172" s="100"/>
      <c r="V1172" s="100"/>
      <c r="W1172" s="100"/>
    </row>
    <row r="1173" spans="10:23" ht="20.100000000000001" customHeight="1" x14ac:dyDescent="0.2">
      <c r="J1173" s="100"/>
      <c r="K1173" s="100"/>
      <c r="L1173" s="100"/>
      <c r="M1173" s="100"/>
      <c r="N1173" s="100"/>
      <c r="O1173" s="100"/>
      <c r="P1173" s="100"/>
      <c r="Q1173" s="100"/>
      <c r="R1173" s="100"/>
      <c r="S1173" s="100"/>
      <c r="T1173" s="100"/>
      <c r="U1173" s="100"/>
      <c r="V1173" s="100"/>
      <c r="W1173" s="100"/>
    </row>
    <row r="1174" spans="10:23" ht="20.100000000000001" customHeight="1" x14ac:dyDescent="0.2">
      <c r="J1174" s="100"/>
      <c r="K1174" s="100"/>
      <c r="L1174" s="100"/>
      <c r="M1174" s="100"/>
      <c r="N1174" s="100"/>
      <c r="O1174" s="100"/>
      <c r="P1174" s="100"/>
      <c r="Q1174" s="100"/>
      <c r="R1174" s="100"/>
      <c r="S1174" s="100"/>
      <c r="T1174" s="100"/>
      <c r="U1174" s="100"/>
      <c r="V1174" s="100"/>
      <c r="W1174" s="100"/>
    </row>
    <row r="1175" spans="10:23" ht="20.100000000000001" customHeight="1" x14ac:dyDescent="0.2">
      <c r="J1175" s="100"/>
      <c r="K1175" s="100"/>
      <c r="L1175" s="100"/>
      <c r="M1175" s="100"/>
      <c r="N1175" s="100"/>
      <c r="O1175" s="100"/>
      <c r="P1175" s="100"/>
      <c r="Q1175" s="100"/>
      <c r="R1175" s="100"/>
      <c r="S1175" s="100"/>
      <c r="T1175" s="100"/>
      <c r="U1175" s="100"/>
      <c r="V1175" s="100"/>
      <c r="W1175" s="100"/>
    </row>
    <row r="1176" spans="10:23" ht="20.100000000000001" customHeight="1" x14ac:dyDescent="0.2">
      <c r="J1176" s="100"/>
      <c r="K1176" s="100"/>
      <c r="L1176" s="100"/>
      <c r="M1176" s="100"/>
      <c r="N1176" s="100"/>
      <c r="O1176" s="100"/>
      <c r="P1176" s="100"/>
      <c r="Q1176" s="100"/>
      <c r="R1176" s="100"/>
      <c r="S1176" s="100"/>
      <c r="T1176" s="100"/>
      <c r="U1176" s="100"/>
      <c r="V1176" s="100"/>
      <c r="W1176" s="100"/>
    </row>
    <row r="1177" spans="10:23" ht="20.100000000000001" customHeight="1" x14ac:dyDescent="0.2">
      <c r="J1177" s="100"/>
      <c r="K1177" s="100"/>
      <c r="L1177" s="100"/>
      <c r="M1177" s="100"/>
      <c r="N1177" s="100"/>
      <c r="O1177" s="100"/>
      <c r="P1177" s="100"/>
      <c r="Q1177" s="100"/>
      <c r="R1177" s="100"/>
      <c r="S1177" s="100"/>
      <c r="T1177" s="100"/>
      <c r="U1177" s="100"/>
      <c r="V1177" s="100"/>
      <c r="W1177" s="100"/>
    </row>
    <row r="1178" spans="10:23" ht="20.100000000000001" customHeight="1" x14ac:dyDescent="0.2">
      <c r="J1178" s="100"/>
      <c r="K1178" s="100"/>
      <c r="L1178" s="100"/>
      <c r="M1178" s="100"/>
      <c r="N1178" s="100"/>
      <c r="O1178" s="100"/>
      <c r="P1178" s="100"/>
      <c r="Q1178" s="100"/>
      <c r="R1178" s="100"/>
      <c r="S1178" s="100"/>
      <c r="T1178" s="100"/>
      <c r="U1178" s="100"/>
      <c r="V1178" s="100"/>
      <c r="W1178" s="100"/>
    </row>
    <row r="1179" spans="10:23" ht="20.100000000000001" customHeight="1" x14ac:dyDescent="0.2">
      <c r="J1179" s="100"/>
      <c r="K1179" s="100"/>
      <c r="L1179" s="100"/>
      <c r="M1179" s="100"/>
      <c r="N1179" s="100"/>
      <c r="O1179" s="100"/>
      <c r="P1179" s="100"/>
      <c r="Q1179" s="100"/>
      <c r="R1179" s="100"/>
      <c r="S1179" s="100"/>
      <c r="T1179" s="100"/>
      <c r="U1179" s="100"/>
      <c r="V1179" s="100"/>
      <c r="W1179" s="100"/>
    </row>
    <row r="1180" spans="10:23" ht="20.100000000000001" customHeight="1" x14ac:dyDescent="0.2">
      <c r="J1180" s="100"/>
      <c r="K1180" s="100"/>
      <c r="L1180" s="100"/>
      <c r="M1180" s="100"/>
      <c r="N1180" s="100"/>
      <c r="O1180" s="100"/>
      <c r="P1180" s="100"/>
      <c r="Q1180" s="100"/>
      <c r="R1180" s="100"/>
      <c r="S1180" s="100"/>
      <c r="T1180" s="100"/>
      <c r="U1180" s="100"/>
      <c r="V1180" s="100"/>
      <c r="W1180" s="100"/>
    </row>
    <row r="1181" spans="10:23" ht="20.100000000000001" customHeight="1" x14ac:dyDescent="0.2">
      <c r="J1181" s="100"/>
      <c r="K1181" s="100"/>
      <c r="L1181" s="100"/>
      <c r="M1181" s="100"/>
      <c r="N1181" s="100"/>
      <c r="O1181" s="100"/>
      <c r="P1181" s="100"/>
      <c r="Q1181" s="100"/>
      <c r="R1181" s="100"/>
      <c r="S1181" s="100"/>
      <c r="T1181" s="100"/>
      <c r="U1181" s="100"/>
      <c r="V1181" s="100"/>
      <c r="W1181" s="100"/>
    </row>
    <row r="1182" spans="10:23" ht="20.100000000000001" customHeight="1" x14ac:dyDescent="0.2">
      <c r="J1182" s="100"/>
      <c r="K1182" s="100"/>
      <c r="L1182" s="100"/>
      <c r="M1182" s="100"/>
      <c r="N1182" s="100"/>
      <c r="O1182" s="100"/>
      <c r="P1182" s="100"/>
      <c r="Q1182" s="100"/>
      <c r="R1182" s="100"/>
      <c r="S1182" s="100"/>
      <c r="T1182" s="100"/>
      <c r="U1182" s="100"/>
      <c r="V1182" s="100"/>
      <c r="W1182" s="100"/>
    </row>
    <row r="1183" spans="10:23" ht="20.100000000000001" customHeight="1" x14ac:dyDescent="0.2">
      <c r="J1183" s="100"/>
      <c r="K1183" s="100"/>
      <c r="L1183" s="100"/>
      <c r="M1183" s="100"/>
      <c r="N1183" s="100"/>
      <c r="O1183" s="100"/>
      <c r="P1183" s="100"/>
      <c r="Q1183" s="100"/>
      <c r="R1183" s="100"/>
      <c r="S1183" s="100"/>
      <c r="T1183" s="100"/>
      <c r="U1183" s="100"/>
      <c r="V1183" s="100"/>
      <c r="W1183" s="100"/>
    </row>
    <row r="1184" spans="10:23" ht="20.100000000000001" customHeight="1" x14ac:dyDescent="0.2">
      <c r="J1184" s="100"/>
      <c r="K1184" s="100"/>
      <c r="L1184" s="100"/>
      <c r="M1184" s="100"/>
      <c r="N1184" s="100"/>
      <c r="O1184" s="100"/>
      <c r="P1184" s="100"/>
      <c r="Q1184" s="100"/>
      <c r="R1184" s="100"/>
      <c r="S1184" s="100"/>
      <c r="T1184" s="100"/>
      <c r="U1184" s="100"/>
      <c r="V1184" s="100"/>
      <c r="W1184" s="100"/>
    </row>
    <row r="1185" spans="10:23" ht="20.100000000000001" customHeight="1" x14ac:dyDescent="0.2">
      <c r="J1185" s="100"/>
      <c r="K1185" s="100"/>
      <c r="L1185" s="100"/>
      <c r="M1185" s="100"/>
      <c r="N1185" s="100"/>
      <c r="O1185" s="100"/>
      <c r="P1185" s="100"/>
      <c r="Q1185" s="100"/>
      <c r="R1185" s="100"/>
      <c r="S1185" s="100"/>
      <c r="T1185" s="100"/>
      <c r="U1185" s="100"/>
      <c r="V1185" s="100"/>
      <c r="W1185" s="100"/>
    </row>
    <row r="1186" spans="10:23" ht="20.100000000000001" customHeight="1" x14ac:dyDescent="0.2">
      <c r="J1186" s="100"/>
      <c r="K1186" s="100"/>
      <c r="L1186" s="100"/>
      <c r="M1186" s="100"/>
      <c r="N1186" s="100"/>
      <c r="O1186" s="100"/>
      <c r="P1186" s="100"/>
      <c r="Q1186" s="100"/>
      <c r="R1186" s="100"/>
      <c r="S1186" s="100"/>
      <c r="T1186" s="100"/>
      <c r="U1186" s="100"/>
      <c r="V1186" s="100"/>
      <c r="W1186" s="100"/>
    </row>
    <row r="1187" spans="10:23" ht="20.100000000000001" customHeight="1" x14ac:dyDescent="0.2">
      <c r="J1187" s="100"/>
      <c r="K1187" s="100"/>
      <c r="L1187" s="100"/>
      <c r="M1187" s="100"/>
      <c r="N1187" s="100"/>
      <c r="O1187" s="100"/>
      <c r="P1187" s="100"/>
      <c r="Q1187" s="100"/>
      <c r="R1187" s="100"/>
      <c r="S1187" s="100"/>
      <c r="T1187" s="100"/>
      <c r="U1187" s="100"/>
      <c r="V1187" s="100"/>
      <c r="W1187" s="100"/>
    </row>
    <row r="1188" spans="10:23" ht="20.100000000000001" customHeight="1" x14ac:dyDescent="0.2">
      <c r="J1188" s="100"/>
      <c r="K1188" s="100"/>
      <c r="L1188" s="100"/>
      <c r="M1188" s="100"/>
      <c r="N1188" s="100"/>
      <c r="O1188" s="100"/>
      <c r="P1188" s="100"/>
      <c r="Q1188" s="100"/>
      <c r="R1188" s="100"/>
      <c r="S1188" s="100"/>
      <c r="T1188" s="100"/>
      <c r="U1188" s="100"/>
      <c r="V1188" s="100"/>
      <c r="W1188" s="100"/>
    </row>
    <row r="1189" spans="10:23" ht="20.100000000000001" customHeight="1" x14ac:dyDescent="0.2">
      <c r="J1189" s="100"/>
      <c r="K1189" s="100"/>
      <c r="L1189" s="100"/>
      <c r="M1189" s="100"/>
      <c r="N1189" s="100"/>
      <c r="O1189" s="100"/>
      <c r="P1189" s="100"/>
      <c r="Q1189" s="100"/>
      <c r="R1189" s="100"/>
      <c r="S1189" s="100"/>
      <c r="T1189" s="100"/>
      <c r="U1189" s="100"/>
      <c r="V1189" s="100"/>
      <c r="W1189" s="100"/>
    </row>
    <row r="1190" spans="10:23" ht="20.100000000000001" customHeight="1" x14ac:dyDescent="0.2">
      <c r="J1190" s="100"/>
      <c r="K1190" s="100"/>
      <c r="L1190" s="100"/>
      <c r="M1190" s="100"/>
      <c r="N1190" s="100"/>
      <c r="O1190" s="100"/>
      <c r="P1190" s="100"/>
      <c r="Q1190" s="100"/>
      <c r="R1190" s="100"/>
      <c r="S1190" s="100"/>
      <c r="T1190" s="100"/>
      <c r="U1190" s="100"/>
      <c r="V1190" s="100"/>
      <c r="W1190" s="100"/>
    </row>
    <row r="1191" spans="10:23" ht="20.100000000000001" customHeight="1" x14ac:dyDescent="0.2">
      <c r="J1191" s="100"/>
      <c r="K1191" s="100"/>
      <c r="L1191" s="100"/>
      <c r="M1191" s="100"/>
      <c r="N1191" s="100"/>
      <c r="O1191" s="100"/>
      <c r="P1191" s="100"/>
      <c r="Q1191" s="100"/>
      <c r="R1191" s="100"/>
      <c r="S1191" s="100"/>
      <c r="T1191" s="100"/>
      <c r="U1191" s="100"/>
      <c r="V1191" s="100"/>
      <c r="W1191" s="100"/>
    </row>
    <row r="1192" spans="10:23" ht="20.100000000000001" customHeight="1" x14ac:dyDescent="0.2">
      <c r="J1192" s="100"/>
      <c r="K1192" s="100"/>
      <c r="L1192" s="100"/>
      <c r="M1192" s="100"/>
      <c r="N1192" s="100"/>
      <c r="O1192" s="100"/>
      <c r="P1192" s="100"/>
      <c r="Q1192" s="100"/>
      <c r="R1192" s="100"/>
      <c r="S1192" s="100"/>
      <c r="T1192" s="100"/>
      <c r="U1192" s="100"/>
      <c r="V1192" s="100"/>
      <c r="W1192" s="100"/>
    </row>
    <row r="1193" spans="10:23" ht="20.100000000000001" customHeight="1" x14ac:dyDescent="0.2">
      <c r="J1193" s="100"/>
      <c r="K1193" s="100"/>
      <c r="L1193" s="100"/>
      <c r="M1193" s="100"/>
      <c r="N1193" s="100"/>
      <c r="O1193" s="100"/>
      <c r="P1193" s="100"/>
      <c r="Q1193" s="100"/>
      <c r="R1193" s="100"/>
      <c r="S1193" s="100"/>
      <c r="T1193" s="100"/>
      <c r="U1193" s="100"/>
      <c r="V1193" s="100"/>
      <c r="W1193" s="100"/>
    </row>
    <row r="1194" spans="10:23" ht="20.100000000000001" customHeight="1" x14ac:dyDescent="0.2">
      <c r="J1194" s="100"/>
      <c r="K1194" s="100"/>
      <c r="L1194" s="100"/>
      <c r="M1194" s="100"/>
      <c r="N1194" s="100"/>
      <c r="O1194" s="100"/>
      <c r="P1194" s="100"/>
      <c r="Q1194" s="100"/>
      <c r="R1194" s="100"/>
      <c r="S1194" s="100"/>
      <c r="T1194" s="100"/>
      <c r="U1194" s="100"/>
      <c r="V1194" s="100"/>
      <c r="W1194" s="100"/>
    </row>
    <row r="1195" spans="10:23" ht="20.100000000000001" customHeight="1" x14ac:dyDescent="0.2">
      <c r="J1195" s="100"/>
      <c r="K1195" s="100"/>
      <c r="L1195" s="100"/>
      <c r="M1195" s="100"/>
      <c r="N1195" s="100"/>
      <c r="O1195" s="100"/>
      <c r="P1195" s="100"/>
      <c r="Q1195" s="100"/>
      <c r="R1195" s="100"/>
      <c r="S1195" s="100"/>
      <c r="T1195" s="100"/>
      <c r="U1195" s="100"/>
      <c r="V1195" s="100"/>
      <c r="W1195" s="100"/>
    </row>
    <row r="1196" spans="10:23" ht="20.100000000000001" customHeight="1" x14ac:dyDescent="0.2">
      <c r="J1196" s="100"/>
      <c r="K1196" s="100"/>
      <c r="L1196" s="100"/>
      <c r="M1196" s="100"/>
      <c r="N1196" s="100"/>
      <c r="O1196" s="100"/>
      <c r="P1196" s="100"/>
      <c r="Q1196" s="100"/>
      <c r="R1196" s="100"/>
      <c r="S1196" s="100"/>
      <c r="T1196" s="100"/>
      <c r="U1196" s="100"/>
      <c r="V1196" s="100"/>
      <c r="W1196" s="100"/>
    </row>
    <row r="1197" spans="10:23" ht="20.100000000000001" customHeight="1" x14ac:dyDescent="0.2">
      <c r="J1197" s="100"/>
      <c r="K1197" s="100"/>
      <c r="L1197" s="100"/>
      <c r="M1197" s="100"/>
      <c r="N1197" s="100"/>
      <c r="O1197" s="100"/>
      <c r="P1197" s="100"/>
      <c r="Q1197" s="100"/>
      <c r="R1197" s="100"/>
      <c r="S1197" s="100"/>
      <c r="T1197" s="100"/>
      <c r="U1197" s="100"/>
      <c r="V1197" s="100"/>
      <c r="W1197" s="100"/>
    </row>
    <row r="1198" spans="10:23" ht="20.100000000000001" customHeight="1" x14ac:dyDescent="0.2">
      <c r="J1198" s="100"/>
      <c r="K1198" s="100"/>
      <c r="L1198" s="100"/>
      <c r="M1198" s="100"/>
      <c r="N1198" s="100"/>
      <c r="O1198" s="100"/>
      <c r="P1198" s="100"/>
      <c r="Q1198" s="100"/>
      <c r="R1198" s="100"/>
      <c r="S1198" s="100"/>
      <c r="T1198" s="100"/>
      <c r="U1198" s="100"/>
      <c r="V1198" s="100"/>
      <c r="W1198" s="100"/>
    </row>
    <row r="1199" spans="10:23" ht="20.100000000000001" customHeight="1" x14ac:dyDescent="0.2">
      <c r="J1199" s="100"/>
      <c r="K1199" s="100"/>
      <c r="L1199" s="100"/>
      <c r="M1199" s="100"/>
      <c r="N1199" s="100"/>
      <c r="O1199" s="100"/>
      <c r="P1199" s="100"/>
      <c r="Q1199" s="100"/>
      <c r="R1199" s="100"/>
      <c r="S1199" s="100"/>
      <c r="T1199" s="100"/>
      <c r="U1199" s="100"/>
      <c r="V1199" s="100"/>
      <c r="W1199" s="100"/>
    </row>
    <row r="1200" spans="10:23" ht="20.100000000000001" customHeight="1" x14ac:dyDescent="0.2">
      <c r="J1200" s="100"/>
      <c r="K1200" s="100"/>
      <c r="L1200" s="100"/>
      <c r="M1200" s="100"/>
      <c r="N1200" s="100"/>
      <c r="O1200" s="100"/>
      <c r="P1200" s="100"/>
      <c r="Q1200" s="100"/>
      <c r="R1200" s="100"/>
      <c r="S1200" s="100"/>
      <c r="T1200" s="100"/>
      <c r="U1200" s="100"/>
      <c r="V1200" s="100"/>
      <c r="W1200" s="100"/>
    </row>
    <row r="1201" spans="10:23" ht="20.100000000000001" customHeight="1" x14ac:dyDescent="0.2">
      <c r="J1201" s="100"/>
      <c r="K1201" s="100"/>
      <c r="L1201" s="100"/>
      <c r="M1201" s="100"/>
      <c r="N1201" s="100"/>
      <c r="O1201" s="100"/>
      <c r="P1201" s="100"/>
      <c r="Q1201" s="100"/>
      <c r="R1201" s="100"/>
      <c r="S1201" s="100"/>
      <c r="T1201" s="100"/>
      <c r="U1201" s="100"/>
      <c r="V1201" s="100"/>
      <c r="W1201" s="100"/>
    </row>
    <row r="1202" spans="10:23" ht="20.100000000000001" customHeight="1" x14ac:dyDescent="0.2">
      <c r="J1202" s="100"/>
      <c r="K1202" s="100"/>
      <c r="L1202" s="100"/>
      <c r="M1202" s="100"/>
      <c r="N1202" s="100"/>
      <c r="O1202" s="100"/>
      <c r="P1202" s="100"/>
      <c r="Q1202" s="100"/>
      <c r="R1202" s="100"/>
      <c r="S1202" s="100"/>
      <c r="T1202" s="100"/>
      <c r="U1202" s="100"/>
      <c r="V1202" s="100"/>
      <c r="W1202" s="100"/>
    </row>
    <row r="1203" spans="10:23" ht="20.100000000000001" customHeight="1" x14ac:dyDescent="0.2">
      <c r="J1203" s="100"/>
      <c r="K1203" s="100"/>
      <c r="L1203" s="100"/>
      <c r="M1203" s="100"/>
      <c r="N1203" s="100"/>
      <c r="O1203" s="100"/>
      <c r="P1203" s="100"/>
      <c r="Q1203" s="100"/>
      <c r="R1203" s="100"/>
      <c r="S1203" s="100"/>
      <c r="T1203" s="100"/>
      <c r="U1203" s="100"/>
      <c r="V1203" s="100"/>
      <c r="W1203" s="100"/>
    </row>
    <row r="1204" spans="10:23" ht="20.100000000000001" customHeight="1" x14ac:dyDescent="0.2">
      <c r="J1204" s="100"/>
      <c r="K1204" s="100"/>
      <c r="L1204" s="100"/>
      <c r="M1204" s="100"/>
      <c r="N1204" s="100"/>
      <c r="O1204" s="100"/>
      <c r="P1204" s="100"/>
      <c r="Q1204" s="100"/>
      <c r="R1204" s="100"/>
      <c r="S1204" s="100"/>
      <c r="T1204" s="100"/>
      <c r="U1204" s="100"/>
      <c r="V1204" s="100"/>
      <c r="W1204" s="100"/>
    </row>
    <row r="1205" spans="10:23" ht="20.100000000000001" customHeight="1" x14ac:dyDescent="0.2">
      <c r="J1205" s="100"/>
      <c r="K1205" s="100"/>
      <c r="L1205" s="100"/>
      <c r="M1205" s="100"/>
      <c r="N1205" s="100"/>
      <c r="O1205" s="100"/>
      <c r="P1205" s="100"/>
      <c r="Q1205" s="100"/>
      <c r="R1205" s="100"/>
      <c r="S1205" s="100"/>
      <c r="T1205" s="100"/>
      <c r="U1205" s="100"/>
      <c r="V1205" s="100"/>
      <c r="W1205" s="100"/>
    </row>
    <row r="1206" spans="10:23" ht="20.100000000000001" customHeight="1" x14ac:dyDescent="0.2">
      <c r="J1206" s="100"/>
      <c r="K1206" s="100"/>
      <c r="L1206" s="100"/>
      <c r="M1206" s="100"/>
      <c r="N1206" s="100"/>
      <c r="O1206" s="100"/>
      <c r="P1206" s="100"/>
      <c r="Q1206" s="100"/>
      <c r="R1206" s="100"/>
      <c r="S1206" s="100"/>
      <c r="T1206" s="100"/>
      <c r="U1206" s="100"/>
      <c r="V1206" s="100"/>
      <c r="W1206" s="100"/>
    </row>
    <row r="1207" spans="10:23" ht="20.100000000000001" customHeight="1" x14ac:dyDescent="0.2">
      <c r="J1207" s="100"/>
      <c r="K1207" s="100"/>
      <c r="L1207" s="100"/>
      <c r="M1207" s="100"/>
      <c r="N1207" s="100"/>
      <c r="O1207" s="100"/>
      <c r="P1207" s="100"/>
      <c r="Q1207" s="100"/>
      <c r="R1207" s="100"/>
      <c r="S1207" s="100"/>
      <c r="T1207" s="100"/>
      <c r="U1207" s="100"/>
      <c r="V1207" s="100"/>
      <c r="W1207" s="100"/>
    </row>
    <row r="1208" spans="10:23" ht="20.100000000000001" customHeight="1" x14ac:dyDescent="0.2">
      <c r="J1208" s="100"/>
      <c r="K1208" s="100"/>
      <c r="L1208" s="100"/>
      <c r="M1208" s="100"/>
      <c r="N1208" s="100"/>
      <c r="O1208" s="100"/>
      <c r="P1208" s="100"/>
      <c r="Q1208" s="100"/>
      <c r="R1208" s="100"/>
      <c r="S1208" s="100"/>
      <c r="T1208" s="100"/>
      <c r="U1208" s="100"/>
      <c r="V1208" s="100"/>
      <c r="W1208" s="100"/>
    </row>
    <row r="1209" spans="10:23" ht="20.100000000000001" customHeight="1" x14ac:dyDescent="0.2">
      <c r="J1209" s="100"/>
      <c r="K1209" s="100"/>
      <c r="L1209" s="100"/>
      <c r="M1209" s="100"/>
      <c r="N1209" s="100"/>
      <c r="O1209" s="100"/>
      <c r="P1209" s="100"/>
      <c r="Q1209" s="100"/>
      <c r="R1209" s="100"/>
      <c r="S1209" s="100"/>
      <c r="T1209" s="100"/>
      <c r="U1209" s="100"/>
      <c r="V1209" s="100"/>
      <c r="W1209" s="100"/>
    </row>
    <row r="1210" spans="10:23" ht="20.100000000000001" customHeight="1" x14ac:dyDescent="0.2">
      <c r="J1210" s="100"/>
      <c r="K1210" s="100"/>
      <c r="L1210" s="100"/>
      <c r="M1210" s="100"/>
      <c r="N1210" s="100"/>
      <c r="O1210" s="100"/>
      <c r="P1210" s="100"/>
      <c r="Q1210" s="100"/>
      <c r="R1210" s="100"/>
      <c r="S1210" s="100"/>
      <c r="T1210" s="100"/>
      <c r="U1210" s="100"/>
      <c r="V1210" s="100"/>
      <c r="W1210" s="100"/>
    </row>
    <row r="1211" spans="10:23" ht="20.100000000000001" customHeight="1" x14ac:dyDescent="0.2">
      <c r="J1211" s="100"/>
      <c r="K1211" s="100"/>
      <c r="L1211" s="100"/>
      <c r="M1211" s="100"/>
      <c r="N1211" s="100"/>
      <c r="O1211" s="100"/>
      <c r="P1211" s="100"/>
      <c r="Q1211" s="100"/>
      <c r="R1211" s="100"/>
      <c r="S1211" s="100"/>
      <c r="T1211" s="100"/>
      <c r="U1211" s="100"/>
      <c r="V1211" s="100"/>
      <c r="W1211" s="100"/>
    </row>
    <row r="1212" spans="10:23" ht="20.100000000000001" customHeight="1" x14ac:dyDescent="0.2">
      <c r="J1212" s="100"/>
      <c r="K1212" s="100"/>
      <c r="L1212" s="100"/>
      <c r="M1212" s="100"/>
      <c r="N1212" s="100"/>
      <c r="O1212" s="100"/>
      <c r="P1212" s="100"/>
      <c r="Q1212" s="100"/>
      <c r="R1212" s="100"/>
      <c r="S1212" s="100"/>
      <c r="T1212" s="100"/>
      <c r="U1212" s="100"/>
      <c r="V1212" s="100"/>
      <c r="W1212" s="100"/>
    </row>
    <row r="1213" spans="10:23" ht="20.100000000000001" customHeight="1" x14ac:dyDescent="0.2">
      <c r="J1213" s="100"/>
      <c r="K1213" s="100"/>
      <c r="L1213" s="100"/>
      <c r="M1213" s="100"/>
      <c r="N1213" s="100"/>
      <c r="O1213" s="100"/>
      <c r="P1213" s="100"/>
      <c r="Q1213" s="100"/>
      <c r="R1213" s="100"/>
      <c r="S1213" s="100"/>
      <c r="T1213" s="100"/>
      <c r="U1213" s="100"/>
      <c r="V1213" s="100"/>
      <c r="W1213" s="100"/>
    </row>
    <row r="1214" spans="10:23" ht="20.100000000000001" customHeight="1" x14ac:dyDescent="0.2">
      <c r="J1214" s="100"/>
      <c r="K1214" s="100"/>
      <c r="L1214" s="100"/>
      <c r="M1214" s="100"/>
      <c r="N1214" s="100"/>
      <c r="O1214" s="100"/>
      <c r="P1214" s="100"/>
      <c r="Q1214" s="100"/>
      <c r="R1214" s="100"/>
      <c r="S1214" s="100"/>
      <c r="T1214" s="100"/>
      <c r="U1214" s="100"/>
      <c r="V1214" s="100"/>
      <c r="W1214" s="100"/>
    </row>
    <row r="1215" spans="10:23" ht="20.100000000000001" customHeight="1" x14ac:dyDescent="0.2">
      <c r="J1215" s="100"/>
      <c r="K1215" s="100"/>
      <c r="L1215" s="100"/>
      <c r="M1215" s="100"/>
      <c r="N1215" s="100"/>
      <c r="O1215" s="100"/>
      <c r="P1215" s="100"/>
      <c r="Q1215" s="100"/>
      <c r="R1215" s="100"/>
      <c r="S1215" s="100"/>
      <c r="T1215" s="100"/>
      <c r="U1215" s="100"/>
      <c r="V1215" s="100"/>
      <c r="W1215" s="100"/>
    </row>
    <row r="1216" spans="10:23" ht="20.100000000000001" customHeight="1" x14ac:dyDescent="0.2">
      <c r="J1216" s="100"/>
      <c r="K1216" s="100"/>
      <c r="L1216" s="100"/>
      <c r="M1216" s="100"/>
      <c r="N1216" s="100"/>
      <c r="O1216" s="100"/>
      <c r="P1216" s="100"/>
      <c r="Q1216" s="100"/>
      <c r="R1216" s="100"/>
      <c r="S1216" s="100"/>
      <c r="T1216" s="100"/>
      <c r="U1216" s="100"/>
      <c r="V1216" s="100"/>
      <c r="W1216" s="100"/>
    </row>
    <row r="1217" spans="10:23" ht="20.100000000000001" customHeight="1" x14ac:dyDescent="0.2">
      <c r="J1217" s="100"/>
      <c r="K1217" s="100"/>
      <c r="L1217" s="100"/>
      <c r="M1217" s="100"/>
      <c r="N1217" s="100"/>
      <c r="O1217" s="100"/>
      <c r="P1217" s="100"/>
      <c r="Q1217" s="100"/>
      <c r="R1217" s="100"/>
      <c r="S1217" s="100"/>
      <c r="T1217" s="100"/>
      <c r="U1217" s="100"/>
      <c r="V1217" s="100"/>
      <c r="W1217" s="100"/>
    </row>
    <row r="1218" spans="10:23" ht="20.100000000000001" customHeight="1" x14ac:dyDescent="0.2">
      <c r="J1218" s="100"/>
      <c r="K1218" s="100"/>
      <c r="L1218" s="100"/>
      <c r="M1218" s="100"/>
      <c r="N1218" s="100"/>
      <c r="O1218" s="100"/>
      <c r="P1218" s="100"/>
      <c r="Q1218" s="100"/>
      <c r="R1218" s="100"/>
      <c r="S1218" s="100"/>
      <c r="T1218" s="100"/>
      <c r="U1218" s="100"/>
      <c r="V1218" s="100"/>
      <c r="W1218" s="100"/>
    </row>
    <row r="1219" spans="10:23" ht="20.100000000000001" customHeight="1" x14ac:dyDescent="0.2">
      <c r="J1219" s="100"/>
      <c r="K1219" s="100"/>
      <c r="L1219" s="100"/>
      <c r="M1219" s="100"/>
      <c r="N1219" s="100"/>
      <c r="O1219" s="100"/>
      <c r="P1219" s="100"/>
      <c r="Q1219" s="100"/>
      <c r="R1219" s="100"/>
      <c r="S1219" s="100"/>
      <c r="T1219" s="100"/>
      <c r="U1219" s="100"/>
      <c r="V1219" s="100"/>
      <c r="W1219" s="100"/>
    </row>
    <row r="1220" spans="10:23" ht="20.100000000000001" customHeight="1" x14ac:dyDescent="0.2">
      <c r="J1220" s="100"/>
      <c r="K1220" s="100"/>
      <c r="L1220" s="100"/>
      <c r="M1220" s="100"/>
      <c r="N1220" s="100"/>
      <c r="O1220" s="100"/>
      <c r="P1220" s="100"/>
      <c r="Q1220" s="100"/>
      <c r="R1220" s="100"/>
      <c r="S1220" s="100"/>
      <c r="T1220" s="100"/>
      <c r="U1220" s="100"/>
      <c r="V1220" s="100"/>
      <c r="W1220" s="100"/>
    </row>
    <row r="1221" spans="10:23" ht="20.100000000000001" customHeight="1" x14ac:dyDescent="0.2">
      <c r="J1221" s="100"/>
      <c r="K1221" s="100"/>
      <c r="L1221" s="100"/>
      <c r="M1221" s="100"/>
      <c r="N1221" s="100"/>
      <c r="O1221" s="100"/>
      <c r="P1221" s="100"/>
      <c r="Q1221" s="100"/>
      <c r="R1221" s="100"/>
      <c r="S1221" s="100"/>
      <c r="T1221" s="100"/>
      <c r="U1221" s="100"/>
      <c r="V1221" s="100"/>
      <c r="W1221" s="100"/>
    </row>
    <row r="1222" spans="10:23" ht="20.100000000000001" customHeight="1" x14ac:dyDescent="0.2">
      <c r="J1222" s="100"/>
      <c r="K1222" s="100"/>
      <c r="L1222" s="100"/>
      <c r="M1222" s="100"/>
      <c r="N1222" s="100"/>
      <c r="O1222" s="100"/>
      <c r="P1222" s="100"/>
      <c r="Q1222" s="100"/>
      <c r="R1222" s="100"/>
      <c r="S1222" s="100"/>
      <c r="T1222" s="100"/>
      <c r="U1222" s="100"/>
      <c r="V1222" s="100"/>
      <c r="W1222" s="100"/>
    </row>
    <row r="1223" spans="10:23" ht="20.100000000000001" customHeight="1" x14ac:dyDescent="0.2">
      <c r="J1223" s="100"/>
      <c r="K1223" s="100"/>
      <c r="L1223" s="100"/>
      <c r="M1223" s="100"/>
      <c r="N1223" s="100"/>
      <c r="O1223" s="100"/>
      <c r="P1223" s="100"/>
      <c r="Q1223" s="100"/>
      <c r="R1223" s="100"/>
      <c r="S1223" s="100"/>
      <c r="T1223" s="100"/>
      <c r="U1223" s="100"/>
      <c r="V1223" s="100"/>
      <c r="W1223" s="100"/>
    </row>
    <row r="1224" spans="10:23" ht="20.100000000000001" customHeight="1" x14ac:dyDescent="0.2">
      <c r="J1224" s="100"/>
      <c r="K1224" s="100"/>
      <c r="L1224" s="100"/>
      <c r="M1224" s="100"/>
      <c r="N1224" s="100"/>
      <c r="O1224" s="100"/>
      <c r="P1224" s="100"/>
      <c r="Q1224" s="100"/>
      <c r="R1224" s="100"/>
      <c r="S1224" s="100"/>
      <c r="T1224" s="100"/>
      <c r="U1224" s="100"/>
      <c r="V1224" s="100"/>
      <c r="W1224" s="100"/>
    </row>
    <row r="1225" spans="10:23" ht="20.100000000000001" customHeight="1" x14ac:dyDescent="0.2">
      <c r="J1225" s="100"/>
      <c r="K1225" s="100"/>
      <c r="L1225" s="100"/>
      <c r="M1225" s="100"/>
      <c r="N1225" s="100"/>
      <c r="O1225" s="100"/>
      <c r="P1225" s="100"/>
      <c r="Q1225" s="100"/>
      <c r="R1225" s="100"/>
      <c r="S1225" s="100"/>
      <c r="T1225" s="100"/>
      <c r="U1225" s="100"/>
      <c r="V1225" s="100"/>
      <c r="W1225" s="100"/>
    </row>
    <row r="1226" spans="10:23" ht="20.100000000000001" customHeight="1" x14ac:dyDescent="0.2">
      <c r="J1226" s="100"/>
      <c r="K1226" s="100"/>
      <c r="L1226" s="100"/>
      <c r="M1226" s="100"/>
      <c r="N1226" s="100"/>
      <c r="O1226" s="100"/>
      <c r="P1226" s="100"/>
      <c r="Q1226" s="100"/>
      <c r="R1226" s="100"/>
      <c r="S1226" s="100"/>
      <c r="T1226" s="100"/>
      <c r="U1226" s="100"/>
      <c r="V1226" s="100"/>
      <c r="W1226" s="100"/>
    </row>
    <row r="1227" spans="10:23" ht="20.100000000000001" customHeight="1" x14ac:dyDescent="0.2">
      <c r="J1227" s="100"/>
      <c r="K1227" s="100"/>
      <c r="L1227" s="100"/>
      <c r="M1227" s="100"/>
      <c r="N1227" s="100"/>
      <c r="O1227" s="100"/>
      <c r="P1227" s="100"/>
      <c r="Q1227" s="100"/>
      <c r="R1227" s="100"/>
      <c r="S1227" s="100"/>
      <c r="T1227" s="100"/>
      <c r="U1227" s="100"/>
      <c r="V1227" s="100"/>
      <c r="W1227" s="100"/>
    </row>
    <row r="1228" spans="10:23" ht="20.100000000000001" customHeight="1" x14ac:dyDescent="0.2">
      <c r="J1228" s="100"/>
      <c r="K1228" s="100"/>
      <c r="L1228" s="100"/>
      <c r="M1228" s="100"/>
      <c r="N1228" s="100"/>
      <c r="O1228" s="100"/>
      <c r="P1228" s="100"/>
      <c r="Q1228" s="100"/>
      <c r="R1228" s="100"/>
      <c r="S1228" s="100"/>
      <c r="T1228" s="100"/>
      <c r="U1228" s="100"/>
      <c r="V1228" s="100"/>
      <c r="W1228" s="100"/>
    </row>
    <row r="1229" spans="10:23" ht="20.100000000000001" customHeight="1" x14ac:dyDescent="0.2">
      <c r="J1229" s="100"/>
      <c r="K1229" s="100"/>
      <c r="L1229" s="100"/>
      <c r="M1229" s="100"/>
      <c r="N1229" s="100"/>
      <c r="O1229" s="100"/>
      <c r="P1229" s="100"/>
      <c r="Q1229" s="100"/>
      <c r="R1229" s="100"/>
      <c r="S1229" s="100"/>
      <c r="T1229" s="100"/>
      <c r="U1229" s="100"/>
      <c r="V1229" s="100"/>
      <c r="W1229" s="100"/>
    </row>
    <row r="1230" spans="10:23" ht="20.100000000000001" customHeight="1" x14ac:dyDescent="0.2">
      <c r="J1230" s="100"/>
      <c r="K1230" s="100"/>
      <c r="L1230" s="100"/>
      <c r="M1230" s="100"/>
      <c r="N1230" s="100"/>
      <c r="O1230" s="100"/>
      <c r="P1230" s="100"/>
      <c r="Q1230" s="100"/>
      <c r="R1230" s="100"/>
      <c r="S1230" s="100"/>
      <c r="T1230" s="100"/>
      <c r="U1230" s="100"/>
      <c r="V1230" s="100"/>
      <c r="W1230" s="100"/>
    </row>
    <row r="1231" spans="10:23" ht="20.100000000000001" customHeight="1" x14ac:dyDescent="0.2">
      <c r="J1231" s="100"/>
      <c r="K1231" s="100"/>
      <c r="L1231" s="100"/>
      <c r="M1231" s="100"/>
      <c r="N1231" s="100"/>
      <c r="O1231" s="100"/>
      <c r="P1231" s="100"/>
      <c r="Q1231" s="100"/>
      <c r="R1231" s="100"/>
      <c r="S1231" s="100"/>
      <c r="T1231" s="100"/>
      <c r="U1231" s="100"/>
      <c r="V1231" s="100"/>
      <c r="W1231" s="100"/>
    </row>
    <row r="1232" spans="10:23" ht="20.100000000000001" customHeight="1" x14ac:dyDescent="0.2">
      <c r="J1232" s="100"/>
      <c r="K1232" s="100"/>
      <c r="L1232" s="100"/>
      <c r="M1232" s="100"/>
      <c r="N1232" s="100"/>
      <c r="O1232" s="100"/>
      <c r="P1232" s="100"/>
      <c r="Q1232" s="100"/>
      <c r="R1232" s="100"/>
      <c r="S1232" s="100"/>
      <c r="T1232" s="100"/>
      <c r="U1232" s="100"/>
      <c r="V1232" s="100"/>
      <c r="W1232" s="100"/>
    </row>
    <row r="1233" spans="10:23" ht="20.100000000000001" customHeight="1" x14ac:dyDescent="0.2">
      <c r="J1233" s="100"/>
      <c r="K1233" s="100"/>
      <c r="L1233" s="100"/>
      <c r="M1233" s="100"/>
      <c r="N1233" s="100"/>
      <c r="O1233" s="100"/>
      <c r="P1233" s="100"/>
      <c r="Q1233" s="100"/>
      <c r="R1233" s="100"/>
      <c r="S1233" s="100"/>
      <c r="T1233" s="100"/>
      <c r="U1233" s="100"/>
      <c r="V1233" s="100"/>
      <c r="W1233" s="100"/>
    </row>
    <row r="1234" spans="10:23" ht="20.100000000000001" customHeight="1" x14ac:dyDescent="0.2">
      <c r="J1234" s="100"/>
      <c r="K1234" s="100"/>
      <c r="L1234" s="100"/>
      <c r="M1234" s="100"/>
      <c r="N1234" s="100"/>
      <c r="O1234" s="100"/>
      <c r="P1234" s="100"/>
      <c r="Q1234" s="100"/>
      <c r="R1234" s="100"/>
      <c r="S1234" s="100"/>
      <c r="T1234" s="100"/>
      <c r="U1234" s="100"/>
      <c r="V1234" s="100"/>
      <c r="W1234" s="100"/>
    </row>
    <row r="1235" spans="10:23" ht="20.100000000000001" customHeight="1" x14ac:dyDescent="0.2">
      <c r="J1235" s="100"/>
      <c r="K1235" s="100"/>
      <c r="L1235" s="100"/>
      <c r="M1235" s="100"/>
      <c r="N1235" s="100"/>
      <c r="O1235" s="100"/>
      <c r="P1235" s="100"/>
      <c r="Q1235" s="100"/>
      <c r="R1235" s="100"/>
      <c r="S1235" s="100"/>
      <c r="T1235" s="100"/>
      <c r="U1235" s="100"/>
      <c r="V1235" s="100"/>
      <c r="W1235" s="100"/>
    </row>
    <row r="1236" spans="10:23" ht="20.100000000000001" customHeight="1" x14ac:dyDescent="0.2">
      <c r="J1236" s="100"/>
      <c r="K1236" s="100"/>
      <c r="L1236" s="100"/>
      <c r="M1236" s="100"/>
      <c r="N1236" s="100"/>
      <c r="O1236" s="100"/>
      <c r="P1236" s="100"/>
      <c r="Q1236" s="100"/>
      <c r="R1236" s="100"/>
      <c r="S1236" s="100"/>
      <c r="T1236" s="100"/>
      <c r="U1236" s="100"/>
      <c r="V1236" s="100"/>
      <c r="W1236" s="100"/>
    </row>
    <row r="1237" spans="10:23" ht="20.100000000000001" customHeight="1" x14ac:dyDescent="0.2">
      <c r="J1237" s="100"/>
      <c r="K1237" s="100"/>
      <c r="L1237" s="100"/>
      <c r="M1237" s="100"/>
      <c r="N1237" s="100"/>
      <c r="O1237" s="100"/>
      <c r="P1237" s="100"/>
      <c r="Q1237" s="100"/>
      <c r="R1237" s="100"/>
      <c r="S1237" s="100"/>
      <c r="T1237" s="100"/>
      <c r="U1237" s="100"/>
      <c r="V1237" s="100"/>
      <c r="W1237" s="100"/>
    </row>
    <row r="1238" spans="10:23" ht="20.100000000000001" customHeight="1" x14ac:dyDescent="0.2">
      <c r="J1238" s="100"/>
      <c r="K1238" s="100"/>
      <c r="L1238" s="100"/>
      <c r="M1238" s="100"/>
      <c r="N1238" s="100"/>
      <c r="O1238" s="100"/>
      <c r="P1238" s="100"/>
      <c r="Q1238" s="100"/>
      <c r="R1238" s="100"/>
      <c r="S1238" s="100"/>
      <c r="T1238" s="100"/>
      <c r="U1238" s="100"/>
      <c r="V1238" s="100"/>
      <c r="W1238" s="100"/>
    </row>
    <row r="1239" spans="10:23" ht="20.100000000000001" customHeight="1" x14ac:dyDescent="0.2">
      <c r="J1239" s="100"/>
      <c r="K1239" s="100"/>
      <c r="L1239" s="100"/>
      <c r="M1239" s="100"/>
      <c r="N1239" s="100"/>
      <c r="O1239" s="100"/>
      <c r="P1239" s="100"/>
      <c r="Q1239" s="100"/>
      <c r="R1239" s="100"/>
      <c r="S1239" s="100"/>
      <c r="T1239" s="100"/>
      <c r="U1239" s="100"/>
      <c r="V1239" s="100"/>
      <c r="W1239" s="100"/>
    </row>
    <row r="1240" spans="10:23" ht="20.100000000000001" customHeight="1" x14ac:dyDescent="0.2">
      <c r="J1240" s="100"/>
      <c r="K1240" s="100"/>
      <c r="L1240" s="100"/>
      <c r="M1240" s="100"/>
      <c r="N1240" s="100"/>
      <c r="O1240" s="100"/>
      <c r="P1240" s="100"/>
      <c r="Q1240" s="100"/>
      <c r="R1240" s="100"/>
      <c r="S1240" s="100"/>
      <c r="T1240" s="100"/>
      <c r="U1240" s="100"/>
      <c r="V1240" s="100"/>
      <c r="W1240" s="100"/>
    </row>
    <row r="1241" spans="10:23" ht="20.100000000000001" customHeight="1" x14ac:dyDescent="0.2">
      <c r="J1241" s="100"/>
      <c r="K1241" s="100"/>
      <c r="L1241" s="100"/>
      <c r="M1241" s="100"/>
      <c r="N1241" s="100"/>
      <c r="O1241" s="100"/>
      <c r="P1241" s="100"/>
      <c r="Q1241" s="100"/>
      <c r="R1241" s="100"/>
      <c r="S1241" s="100"/>
      <c r="T1241" s="100"/>
      <c r="U1241" s="100"/>
      <c r="V1241" s="100"/>
      <c r="W1241" s="100"/>
    </row>
    <row r="1242" spans="10:23" ht="20.100000000000001" customHeight="1" x14ac:dyDescent="0.2">
      <c r="J1242" s="100"/>
      <c r="K1242" s="100"/>
      <c r="L1242" s="100"/>
      <c r="M1242" s="100"/>
      <c r="N1242" s="100"/>
      <c r="O1242" s="100"/>
      <c r="P1242" s="100"/>
      <c r="Q1242" s="100"/>
      <c r="R1242" s="100"/>
      <c r="S1242" s="100"/>
      <c r="T1242" s="100"/>
      <c r="U1242" s="100"/>
      <c r="V1242" s="100"/>
      <c r="W1242" s="100"/>
    </row>
    <row r="1243" spans="10:23" ht="20.100000000000001" customHeight="1" x14ac:dyDescent="0.2">
      <c r="J1243" s="100"/>
      <c r="K1243" s="100"/>
      <c r="L1243" s="100"/>
      <c r="M1243" s="100"/>
      <c r="N1243" s="100"/>
      <c r="O1243" s="100"/>
      <c r="P1243" s="100"/>
      <c r="Q1243" s="100"/>
      <c r="R1243" s="100"/>
      <c r="S1243" s="100"/>
      <c r="T1243" s="100"/>
      <c r="U1243" s="100"/>
      <c r="V1243" s="100"/>
      <c r="W1243" s="100"/>
    </row>
    <row r="1244" spans="10:23" ht="20.100000000000001" customHeight="1" x14ac:dyDescent="0.2">
      <c r="J1244" s="100"/>
      <c r="K1244" s="100"/>
      <c r="L1244" s="100"/>
      <c r="M1244" s="100"/>
      <c r="N1244" s="100"/>
      <c r="O1244" s="100"/>
      <c r="P1244" s="100"/>
      <c r="Q1244" s="100"/>
      <c r="R1244" s="100"/>
      <c r="S1244" s="100"/>
      <c r="T1244" s="100"/>
      <c r="U1244" s="100"/>
      <c r="V1244" s="100"/>
      <c r="W1244" s="100"/>
    </row>
    <row r="1245" spans="10:23" ht="20.100000000000001" customHeight="1" x14ac:dyDescent="0.2">
      <c r="J1245" s="100"/>
      <c r="K1245" s="100"/>
      <c r="L1245" s="100"/>
      <c r="M1245" s="100"/>
      <c r="N1245" s="100"/>
      <c r="O1245" s="100"/>
      <c r="P1245" s="100"/>
      <c r="Q1245" s="100"/>
      <c r="R1245" s="100"/>
      <c r="S1245" s="100"/>
      <c r="T1245" s="100"/>
      <c r="U1245" s="100"/>
      <c r="V1245" s="100"/>
      <c r="W1245" s="100"/>
    </row>
    <row r="1246" spans="10:23" ht="20.100000000000001" customHeight="1" x14ac:dyDescent="0.2">
      <c r="J1246" s="100"/>
      <c r="K1246" s="100"/>
      <c r="L1246" s="100"/>
      <c r="M1246" s="100"/>
      <c r="N1246" s="100"/>
      <c r="O1246" s="100"/>
      <c r="P1246" s="100"/>
      <c r="Q1246" s="100"/>
      <c r="R1246" s="100"/>
      <c r="S1246" s="100"/>
      <c r="T1246" s="100"/>
      <c r="U1246" s="100"/>
      <c r="V1246" s="100"/>
      <c r="W1246" s="100"/>
    </row>
    <row r="1247" spans="10:23" ht="20.100000000000001" customHeight="1" x14ac:dyDescent="0.2">
      <c r="J1247" s="100"/>
      <c r="K1247" s="100"/>
      <c r="L1247" s="100"/>
      <c r="M1247" s="100"/>
      <c r="N1247" s="100"/>
      <c r="O1247" s="100"/>
      <c r="P1247" s="100"/>
      <c r="Q1247" s="100"/>
      <c r="R1247" s="100"/>
      <c r="S1247" s="100"/>
      <c r="T1247" s="100"/>
      <c r="U1247" s="100"/>
      <c r="V1247" s="100"/>
      <c r="W1247" s="100"/>
    </row>
    <row r="1248" spans="10:23" ht="20.100000000000001" customHeight="1" x14ac:dyDescent="0.2">
      <c r="J1248" s="100"/>
      <c r="K1248" s="100"/>
      <c r="L1248" s="100"/>
      <c r="M1248" s="100"/>
      <c r="N1248" s="100"/>
      <c r="O1248" s="100"/>
      <c r="P1248" s="100"/>
      <c r="Q1248" s="100"/>
      <c r="R1248" s="100"/>
      <c r="S1248" s="100"/>
      <c r="T1248" s="100"/>
      <c r="U1248" s="100"/>
      <c r="V1248" s="100"/>
      <c r="W1248" s="100"/>
    </row>
    <row r="1249" spans="10:23" ht="20.100000000000001" customHeight="1" x14ac:dyDescent="0.2">
      <c r="J1249" s="100"/>
      <c r="K1249" s="100"/>
      <c r="L1249" s="100"/>
      <c r="M1249" s="100"/>
      <c r="N1249" s="100"/>
      <c r="O1249" s="100"/>
      <c r="P1249" s="100"/>
      <c r="Q1249" s="100"/>
      <c r="R1249" s="100"/>
      <c r="S1249" s="100"/>
      <c r="T1249" s="100"/>
      <c r="U1249" s="100"/>
      <c r="V1249" s="100"/>
      <c r="W1249" s="100"/>
    </row>
    <row r="1250" spans="10:23" ht="20.100000000000001" customHeight="1" x14ac:dyDescent="0.2">
      <c r="J1250" s="100"/>
      <c r="K1250" s="100"/>
      <c r="L1250" s="100"/>
      <c r="M1250" s="100"/>
      <c r="N1250" s="100"/>
      <c r="O1250" s="100"/>
      <c r="P1250" s="100"/>
      <c r="Q1250" s="100"/>
      <c r="R1250" s="100"/>
      <c r="S1250" s="100"/>
      <c r="T1250" s="100"/>
      <c r="U1250" s="100"/>
      <c r="V1250" s="100"/>
      <c r="W1250" s="100"/>
    </row>
    <row r="1251" spans="10:23" ht="20.100000000000001" customHeight="1" x14ac:dyDescent="0.2">
      <c r="J1251" s="100"/>
      <c r="K1251" s="100"/>
      <c r="L1251" s="100"/>
      <c r="M1251" s="100"/>
      <c r="N1251" s="100"/>
      <c r="O1251" s="100"/>
      <c r="P1251" s="100"/>
      <c r="Q1251" s="100"/>
      <c r="R1251" s="100"/>
      <c r="S1251" s="100"/>
      <c r="T1251" s="100"/>
      <c r="U1251" s="100"/>
      <c r="V1251" s="100"/>
      <c r="W1251" s="100"/>
    </row>
    <row r="1252" spans="10:23" ht="20.100000000000001" customHeight="1" x14ac:dyDescent="0.2">
      <c r="J1252" s="100"/>
      <c r="K1252" s="100"/>
      <c r="L1252" s="100"/>
      <c r="M1252" s="100"/>
      <c r="N1252" s="100"/>
      <c r="O1252" s="100"/>
      <c r="P1252" s="100"/>
      <c r="Q1252" s="100"/>
      <c r="R1252" s="100"/>
      <c r="S1252" s="100"/>
      <c r="T1252" s="100"/>
      <c r="U1252" s="100"/>
      <c r="V1252" s="100"/>
      <c r="W1252" s="100"/>
    </row>
    <row r="1253" spans="10:23" ht="20.100000000000001" customHeight="1" x14ac:dyDescent="0.2">
      <c r="J1253" s="100"/>
      <c r="K1253" s="100"/>
      <c r="L1253" s="100"/>
      <c r="M1253" s="100"/>
      <c r="N1253" s="100"/>
      <c r="O1253" s="100"/>
      <c r="P1253" s="100"/>
      <c r="Q1253" s="100"/>
      <c r="R1253" s="100"/>
      <c r="S1253" s="100"/>
      <c r="T1253" s="100"/>
      <c r="U1253" s="100"/>
      <c r="V1253" s="100"/>
      <c r="W1253" s="100"/>
    </row>
    <row r="1254" spans="10:23" ht="20.100000000000001" customHeight="1" x14ac:dyDescent="0.2">
      <c r="J1254" s="100"/>
      <c r="K1254" s="100"/>
      <c r="L1254" s="100"/>
      <c r="M1254" s="100"/>
      <c r="N1254" s="100"/>
      <c r="O1254" s="100"/>
      <c r="P1254" s="100"/>
      <c r="Q1254" s="100"/>
      <c r="R1254" s="100"/>
      <c r="S1254" s="100"/>
      <c r="T1254" s="100"/>
      <c r="U1254" s="100"/>
      <c r="V1254" s="100"/>
      <c r="W1254" s="100"/>
    </row>
    <row r="1255" spans="10:23" ht="20.100000000000001" customHeight="1" x14ac:dyDescent="0.2">
      <c r="J1255" s="100"/>
      <c r="K1255" s="100"/>
      <c r="L1255" s="100"/>
      <c r="M1255" s="100"/>
      <c r="N1255" s="100"/>
      <c r="O1255" s="100"/>
      <c r="P1255" s="100"/>
      <c r="Q1255" s="100"/>
      <c r="R1255" s="100"/>
      <c r="S1255" s="100"/>
      <c r="T1255" s="100"/>
      <c r="U1255" s="100"/>
      <c r="V1255" s="100"/>
      <c r="W1255" s="100"/>
    </row>
    <row r="1256" spans="10:23" ht="20.100000000000001" customHeight="1" x14ac:dyDescent="0.2">
      <c r="J1256" s="100"/>
      <c r="K1256" s="100"/>
      <c r="L1256" s="100"/>
      <c r="M1256" s="100"/>
      <c r="N1256" s="100"/>
      <c r="O1256" s="100"/>
      <c r="P1256" s="100"/>
      <c r="Q1256" s="100"/>
      <c r="R1256" s="100"/>
      <c r="S1256" s="100"/>
      <c r="T1256" s="100"/>
      <c r="U1256" s="100"/>
      <c r="V1256" s="100"/>
      <c r="W1256" s="100"/>
    </row>
    <row r="1257" spans="10:23" ht="20.100000000000001" customHeight="1" x14ac:dyDescent="0.2">
      <c r="J1257" s="100"/>
      <c r="K1257" s="100"/>
      <c r="L1257" s="100"/>
      <c r="M1257" s="100"/>
      <c r="N1257" s="100"/>
      <c r="O1257" s="100"/>
      <c r="P1257" s="100"/>
      <c r="Q1257" s="100"/>
      <c r="R1257" s="100"/>
      <c r="S1257" s="100"/>
      <c r="T1257" s="100"/>
      <c r="U1257" s="100"/>
      <c r="V1257" s="100"/>
      <c r="W1257" s="100"/>
    </row>
    <row r="1258" spans="10:23" ht="20.100000000000001" customHeight="1" x14ac:dyDescent="0.2">
      <c r="J1258" s="100"/>
      <c r="K1258" s="100"/>
      <c r="L1258" s="100"/>
      <c r="M1258" s="100"/>
      <c r="N1258" s="100"/>
      <c r="O1258" s="100"/>
      <c r="P1258" s="100"/>
      <c r="Q1258" s="100"/>
      <c r="R1258" s="100"/>
      <c r="S1258" s="100"/>
      <c r="T1258" s="100"/>
      <c r="U1258" s="100"/>
      <c r="V1258" s="100"/>
      <c r="W1258" s="100"/>
    </row>
    <row r="1259" spans="10:23" ht="20.100000000000001" customHeight="1" x14ac:dyDescent="0.2">
      <c r="J1259" s="100"/>
      <c r="K1259" s="100"/>
      <c r="L1259" s="100"/>
      <c r="M1259" s="100"/>
      <c r="N1259" s="100"/>
      <c r="O1259" s="100"/>
      <c r="P1259" s="100"/>
      <c r="Q1259" s="100"/>
      <c r="R1259" s="100"/>
      <c r="S1259" s="100"/>
      <c r="T1259" s="100"/>
      <c r="U1259" s="100"/>
      <c r="V1259" s="100"/>
      <c r="W1259" s="100"/>
    </row>
    <row r="1260" spans="10:23" ht="20.100000000000001" customHeight="1" x14ac:dyDescent="0.2">
      <c r="J1260" s="100"/>
      <c r="K1260" s="100"/>
      <c r="L1260" s="100"/>
      <c r="M1260" s="100"/>
      <c r="N1260" s="100"/>
      <c r="O1260" s="100"/>
      <c r="P1260" s="100"/>
      <c r="Q1260" s="100"/>
      <c r="R1260" s="100"/>
      <c r="S1260" s="100"/>
      <c r="T1260" s="100"/>
      <c r="U1260" s="100"/>
      <c r="V1260" s="100"/>
      <c r="W1260" s="100"/>
    </row>
    <row r="1261" spans="10:23" ht="20.100000000000001" customHeight="1" x14ac:dyDescent="0.2">
      <c r="J1261" s="100"/>
      <c r="K1261" s="100"/>
      <c r="L1261" s="100"/>
      <c r="M1261" s="100"/>
      <c r="N1261" s="100"/>
      <c r="O1261" s="100"/>
      <c r="P1261" s="100"/>
      <c r="Q1261" s="100"/>
      <c r="R1261" s="100"/>
      <c r="S1261" s="100"/>
      <c r="T1261" s="100"/>
      <c r="U1261" s="100"/>
      <c r="V1261" s="100"/>
      <c r="W1261" s="100"/>
    </row>
    <row r="1262" spans="10:23" ht="20.100000000000001" customHeight="1" x14ac:dyDescent="0.2">
      <c r="J1262" s="100"/>
      <c r="K1262" s="100"/>
      <c r="L1262" s="100"/>
      <c r="M1262" s="100"/>
      <c r="N1262" s="100"/>
      <c r="O1262" s="100"/>
      <c r="P1262" s="100"/>
      <c r="Q1262" s="100"/>
      <c r="R1262" s="100"/>
      <c r="S1262" s="100"/>
      <c r="T1262" s="100"/>
      <c r="U1262" s="100"/>
      <c r="V1262" s="100"/>
      <c r="W1262" s="100"/>
    </row>
    <row r="1263" spans="10:23" ht="20.100000000000001" customHeight="1" x14ac:dyDescent="0.2">
      <c r="J1263" s="100"/>
      <c r="K1263" s="100"/>
      <c r="L1263" s="100"/>
      <c r="M1263" s="100"/>
      <c r="N1263" s="100"/>
      <c r="O1263" s="100"/>
      <c r="P1263" s="100"/>
      <c r="Q1263" s="100"/>
      <c r="R1263" s="100"/>
      <c r="S1263" s="100"/>
      <c r="T1263" s="100"/>
      <c r="U1263" s="100"/>
      <c r="V1263" s="100"/>
      <c r="W1263" s="100"/>
    </row>
    <row r="1264" spans="10:23" ht="20.100000000000001" customHeight="1" x14ac:dyDescent="0.2">
      <c r="J1264" s="100"/>
      <c r="K1264" s="100"/>
      <c r="L1264" s="100"/>
      <c r="M1264" s="100"/>
      <c r="N1264" s="100"/>
      <c r="O1264" s="100"/>
      <c r="P1264" s="100"/>
      <c r="Q1264" s="100"/>
      <c r="R1264" s="100"/>
      <c r="S1264" s="100"/>
      <c r="T1264" s="100"/>
      <c r="U1264" s="100"/>
      <c r="V1264" s="100"/>
      <c r="W1264" s="100"/>
    </row>
    <row r="1265" spans="10:23" ht="20.100000000000001" customHeight="1" x14ac:dyDescent="0.2">
      <c r="J1265" s="100"/>
      <c r="K1265" s="100"/>
      <c r="L1265" s="100"/>
      <c r="M1265" s="100"/>
      <c r="N1265" s="100"/>
      <c r="O1265" s="100"/>
      <c r="P1265" s="100"/>
      <c r="Q1265" s="100"/>
      <c r="R1265" s="100"/>
      <c r="S1265" s="100"/>
      <c r="T1265" s="100"/>
      <c r="U1265" s="100"/>
      <c r="V1265" s="100"/>
      <c r="W1265" s="100"/>
    </row>
    <row r="1266" spans="10:23" ht="20.100000000000001" customHeight="1" x14ac:dyDescent="0.2">
      <c r="J1266" s="100"/>
      <c r="K1266" s="100"/>
      <c r="L1266" s="100"/>
      <c r="M1266" s="100"/>
      <c r="N1266" s="100"/>
      <c r="O1266" s="100"/>
      <c r="P1266" s="100"/>
      <c r="Q1266" s="100"/>
      <c r="R1266" s="100"/>
      <c r="S1266" s="100"/>
      <c r="T1266" s="100"/>
      <c r="U1266" s="100"/>
      <c r="V1266" s="100"/>
      <c r="W1266" s="100"/>
    </row>
    <row r="1267" spans="10:23" ht="20.100000000000001" customHeight="1" x14ac:dyDescent="0.2">
      <c r="J1267" s="100"/>
      <c r="K1267" s="100"/>
      <c r="L1267" s="100"/>
      <c r="M1267" s="100"/>
      <c r="N1267" s="100"/>
      <c r="O1267" s="100"/>
      <c r="P1267" s="100"/>
      <c r="Q1267" s="100"/>
      <c r="R1267" s="100"/>
      <c r="S1267" s="100"/>
      <c r="T1267" s="100"/>
      <c r="U1267" s="100"/>
      <c r="V1267" s="100"/>
      <c r="W1267" s="100"/>
    </row>
    <row r="1268" spans="10:23" ht="20.100000000000001" customHeight="1" x14ac:dyDescent="0.2">
      <c r="J1268" s="100"/>
      <c r="K1268" s="100"/>
      <c r="L1268" s="100"/>
      <c r="M1268" s="100"/>
      <c r="N1268" s="100"/>
      <c r="O1268" s="100"/>
      <c r="P1268" s="100"/>
      <c r="Q1268" s="100"/>
      <c r="R1268" s="100"/>
      <c r="S1268" s="100"/>
      <c r="T1268" s="100"/>
      <c r="U1268" s="100"/>
      <c r="V1268" s="100"/>
      <c r="W1268" s="100"/>
    </row>
    <row r="1269" spans="10:23" ht="20.100000000000001" customHeight="1" x14ac:dyDescent="0.2">
      <c r="J1269" s="100"/>
      <c r="K1269" s="100"/>
      <c r="L1269" s="100"/>
      <c r="M1269" s="100"/>
      <c r="N1269" s="100"/>
      <c r="O1269" s="100"/>
      <c r="P1269" s="100"/>
      <c r="Q1269" s="100"/>
      <c r="R1269" s="100"/>
      <c r="S1269" s="100"/>
      <c r="T1269" s="100"/>
      <c r="U1269" s="100"/>
      <c r="V1269" s="100"/>
      <c r="W1269" s="100"/>
    </row>
    <row r="1270" spans="10:23" ht="20.100000000000001" customHeight="1" x14ac:dyDescent="0.2">
      <c r="J1270" s="100"/>
      <c r="K1270" s="100"/>
      <c r="L1270" s="100"/>
      <c r="M1270" s="100"/>
      <c r="N1270" s="100"/>
      <c r="O1270" s="100"/>
      <c r="P1270" s="100"/>
      <c r="Q1270" s="100"/>
      <c r="R1270" s="100"/>
      <c r="S1270" s="100"/>
      <c r="T1270" s="100"/>
      <c r="U1270" s="100"/>
      <c r="V1270" s="100"/>
      <c r="W1270" s="100"/>
    </row>
    <row r="1271" spans="10:23" ht="20.100000000000001" customHeight="1" x14ac:dyDescent="0.2">
      <c r="J1271" s="100"/>
      <c r="K1271" s="100"/>
      <c r="L1271" s="100"/>
      <c r="M1271" s="100"/>
      <c r="N1271" s="100"/>
      <c r="O1271" s="100"/>
      <c r="P1271" s="100"/>
      <c r="Q1271" s="100"/>
      <c r="R1271" s="100"/>
      <c r="S1271" s="100"/>
      <c r="T1271" s="100"/>
      <c r="U1271" s="100"/>
      <c r="V1271" s="100"/>
      <c r="W1271" s="100"/>
    </row>
    <row r="1272" spans="10:23" ht="20.100000000000001" customHeight="1" x14ac:dyDescent="0.2">
      <c r="J1272" s="100"/>
      <c r="K1272" s="100"/>
      <c r="L1272" s="100"/>
      <c r="M1272" s="100"/>
      <c r="N1272" s="100"/>
      <c r="O1272" s="100"/>
      <c r="P1272" s="100"/>
      <c r="Q1272" s="100"/>
      <c r="R1272" s="100"/>
      <c r="S1272" s="100"/>
      <c r="T1272" s="100"/>
      <c r="U1272" s="100"/>
      <c r="V1272" s="100"/>
      <c r="W1272" s="100"/>
    </row>
    <row r="1273" spans="10:23" ht="20.100000000000001" customHeight="1" x14ac:dyDescent="0.2">
      <c r="J1273" s="100"/>
      <c r="K1273" s="100"/>
      <c r="L1273" s="100"/>
      <c r="M1273" s="100"/>
      <c r="N1273" s="100"/>
      <c r="O1273" s="100"/>
      <c r="P1273" s="100"/>
      <c r="Q1273" s="100"/>
      <c r="R1273" s="100"/>
      <c r="S1273" s="100"/>
      <c r="T1273" s="100"/>
      <c r="U1273" s="100"/>
      <c r="V1273" s="100"/>
      <c r="W1273" s="100"/>
    </row>
    <row r="1274" spans="10:23" ht="20.100000000000001" customHeight="1" x14ac:dyDescent="0.2">
      <c r="J1274" s="100"/>
      <c r="K1274" s="100"/>
      <c r="L1274" s="100"/>
      <c r="M1274" s="100"/>
      <c r="N1274" s="100"/>
      <c r="O1274" s="100"/>
      <c r="P1274" s="100"/>
      <c r="Q1274" s="100"/>
      <c r="R1274" s="100"/>
      <c r="S1274" s="100"/>
      <c r="T1274" s="100"/>
      <c r="U1274" s="100"/>
      <c r="V1274" s="100"/>
      <c r="W1274" s="100"/>
    </row>
    <row r="1275" spans="10:23" ht="20.100000000000001" customHeight="1" x14ac:dyDescent="0.2">
      <c r="J1275" s="100"/>
      <c r="K1275" s="100"/>
      <c r="L1275" s="100"/>
      <c r="M1275" s="100"/>
      <c r="N1275" s="100"/>
      <c r="O1275" s="100"/>
      <c r="P1275" s="100"/>
      <c r="Q1275" s="100"/>
      <c r="R1275" s="100"/>
      <c r="S1275" s="100"/>
      <c r="T1275" s="100"/>
      <c r="U1275" s="100"/>
      <c r="V1275" s="100"/>
      <c r="W1275" s="100"/>
    </row>
    <row r="1276" spans="10:23" ht="20.100000000000001" customHeight="1" x14ac:dyDescent="0.2">
      <c r="J1276" s="100"/>
      <c r="K1276" s="100"/>
      <c r="L1276" s="100"/>
      <c r="M1276" s="100"/>
      <c r="N1276" s="100"/>
      <c r="O1276" s="100"/>
      <c r="P1276" s="100"/>
      <c r="Q1276" s="100"/>
      <c r="R1276" s="100"/>
      <c r="S1276" s="100"/>
      <c r="T1276" s="100"/>
      <c r="U1276" s="100"/>
      <c r="V1276" s="100"/>
      <c r="W1276" s="100"/>
    </row>
    <row r="1277" spans="10:23" ht="20.100000000000001" customHeight="1" x14ac:dyDescent="0.2">
      <c r="J1277" s="100"/>
      <c r="K1277" s="100"/>
      <c r="L1277" s="100"/>
      <c r="M1277" s="100"/>
      <c r="N1277" s="100"/>
      <c r="O1277" s="100"/>
      <c r="P1277" s="100"/>
      <c r="Q1277" s="100"/>
      <c r="R1277" s="100"/>
      <c r="S1277" s="100"/>
      <c r="T1277" s="100"/>
      <c r="U1277" s="100"/>
      <c r="V1277" s="100"/>
      <c r="W1277" s="100"/>
    </row>
    <row r="1278" spans="10:23" ht="20.100000000000001" customHeight="1" x14ac:dyDescent="0.2">
      <c r="J1278" s="100"/>
      <c r="K1278" s="100"/>
      <c r="L1278" s="100"/>
      <c r="M1278" s="100"/>
      <c r="N1278" s="100"/>
      <c r="O1278" s="100"/>
      <c r="P1278" s="100"/>
      <c r="Q1278" s="100"/>
      <c r="R1278" s="100"/>
      <c r="S1278" s="100"/>
      <c r="T1278" s="100"/>
      <c r="U1278" s="100"/>
      <c r="V1278" s="100"/>
      <c r="W1278" s="100"/>
    </row>
    <row r="1279" spans="10:23" ht="20.100000000000001" customHeight="1" x14ac:dyDescent="0.2">
      <c r="J1279" s="100"/>
      <c r="K1279" s="100"/>
      <c r="L1279" s="100"/>
      <c r="M1279" s="100"/>
      <c r="N1279" s="100"/>
      <c r="O1279" s="100"/>
      <c r="P1279" s="100"/>
      <c r="Q1279" s="100"/>
      <c r="R1279" s="100"/>
      <c r="S1279" s="100"/>
      <c r="T1279" s="100"/>
      <c r="U1279" s="100"/>
      <c r="V1279" s="100"/>
      <c r="W1279" s="100"/>
    </row>
    <row r="1280" spans="10:23" ht="20.100000000000001" customHeight="1" x14ac:dyDescent="0.2">
      <c r="J1280" s="100"/>
      <c r="K1280" s="100"/>
      <c r="L1280" s="100"/>
      <c r="M1280" s="100"/>
      <c r="N1280" s="100"/>
      <c r="O1280" s="100"/>
      <c r="P1280" s="100"/>
      <c r="Q1280" s="100"/>
      <c r="R1280" s="100"/>
      <c r="S1280" s="100"/>
      <c r="T1280" s="100"/>
      <c r="U1280" s="100"/>
      <c r="V1280" s="100"/>
      <c r="W1280" s="100"/>
    </row>
    <row r="1281" spans="10:23" ht="20.100000000000001" customHeight="1" x14ac:dyDescent="0.2">
      <c r="J1281" s="100"/>
      <c r="K1281" s="100"/>
      <c r="L1281" s="100"/>
      <c r="M1281" s="100"/>
      <c r="N1281" s="100"/>
      <c r="O1281" s="100"/>
      <c r="P1281" s="100"/>
      <c r="Q1281" s="100"/>
      <c r="R1281" s="100"/>
      <c r="S1281" s="100"/>
      <c r="T1281" s="100"/>
      <c r="U1281" s="100"/>
      <c r="V1281" s="100"/>
      <c r="W1281" s="100"/>
    </row>
    <row r="1282" spans="10:23" ht="20.100000000000001" customHeight="1" x14ac:dyDescent="0.2">
      <c r="J1282" s="100"/>
      <c r="K1282" s="100"/>
      <c r="L1282" s="100"/>
      <c r="M1282" s="100"/>
      <c r="N1282" s="100"/>
      <c r="O1282" s="100"/>
      <c r="P1282" s="100"/>
      <c r="Q1282" s="100"/>
      <c r="R1282" s="100"/>
      <c r="S1282" s="100"/>
      <c r="T1282" s="100"/>
      <c r="U1282" s="100"/>
      <c r="V1282" s="100"/>
      <c r="W1282" s="100"/>
    </row>
    <row r="1283" spans="10:23" ht="20.100000000000001" customHeight="1" x14ac:dyDescent="0.2">
      <c r="J1283" s="100"/>
      <c r="K1283" s="100"/>
      <c r="L1283" s="100"/>
      <c r="M1283" s="100"/>
      <c r="N1283" s="100"/>
      <c r="O1283" s="100"/>
      <c r="P1283" s="100"/>
      <c r="Q1283" s="100"/>
      <c r="R1283" s="100"/>
      <c r="S1283" s="100"/>
      <c r="T1283" s="100"/>
      <c r="U1283" s="100"/>
      <c r="V1283" s="100"/>
      <c r="W1283" s="100"/>
    </row>
    <row r="1284" spans="10:23" ht="20.100000000000001" customHeight="1" x14ac:dyDescent="0.2">
      <c r="J1284" s="100"/>
      <c r="K1284" s="100"/>
      <c r="L1284" s="100"/>
      <c r="M1284" s="100"/>
      <c r="N1284" s="100"/>
      <c r="O1284" s="100"/>
      <c r="P1284" s="100"/>
      <c r="Q1284" s="100"/>
      <c r="R1284" s="100"/>
      <c r="S1284" s="100"/>
      <c r="T1284" s="100"/>
      <c r="U1284" s="100"/>
      <c r="V1284" s="100"/>
      <c r="W1284" s="100"/>
    </row>
    <row r="1285" spans="10:23" ht="20.100000000000001" customHeight="1" x14ac:dyDescent="0.2">
      <c r="J1285" s="100"/>
      <c r="K1285" s="100"/>
      <c r="L1285" s="100"/>
      <c r="M1285" s="100"/>
      <c r="N1285" s="100"/>
      <c r="O1285" s="100"/>
      <c r="P1285" s="100"/>
      <c r="Q1285" s="100"/>
      <c r="R1285" s="100"/>
      <c r="S1285" s="100"/>
      <c r="T1285" s="100"/>
      <c r="U1285" s="100"/>
      <c r="V1285" s="100"/>
      <c r="W1285" s="100"/>
    </row>
    <row r="1286" spans="10:23" ht="20.100000000000001" customHeight="1" x14ac:dyDescent="0.2">
      <c r="J1286" s="100"/>
      <c r="K1286" s="100"/>
      <c r="L1286" s="100"/>
      <c r="M1286" s="100"/>
      <c r="N1286" s="100"/>
      <c r="O1286" s="100"/>
      <c r="P1286" s="100"/>
      <c r="Q1286" s="100"/>
      <c r="R1286" s="100"/>
      <c r="S1286" s="100"/>
      <c r="T1286" s="100"/>
      <c r="U1286" s="100"/>
      <c r="V1286" s="100"/>
      <c r="W1286" s="100"/>
    </row>
    <row r="1287" spans="10:23" ht="20.100000000000001" customHeight="1" x14ac:dyDescent="0.2">
      <c r="J1287" s="100"/>
      <c r="K1287" s="100"/>
      <c r="L1287" s="100"/>
      <c r="M1287" s="100"/>
      <c r="N1287" s="100"/>
      <c r="O1287" s="100"/>
      <c r="P1287" s="100"/>
      <c r="Q1287" s="100"/>
      <c r="R1287" s="100"/>
      <c r="S1287" s="100"/>
      <c r="T1287" s="100"/>
      <c r="U1287" s="100"/>
      <c r="V1287" s="100"/>
      <c r="W1287" s="100"/>
    </row>
    <row r="1288" spans="10:23" ht="20.100000000000001" customHeight="1" x14ac:dyDescent="0.2">
      <c r="J1288" s="100"/>
      <c r="K1288" s="100"/>
      <c r="L1288" s="100"/>
      <c r="M1288" s="100"/>
      <c r="N1288" s="100"/>
      <c r="O1288" s="100"/>
      <c r="P1288" s="100"/>
      <c r="Q1288" s="100"/>
      <c r="R1288" s="100"/>
      <c r="S1288" s="100"/>
      <c r="T1288" s="100"/>
      <c r="U1288" s="100"/>
      <c r="V1288" s="100"/>
      <c r="W1288" s="100"/>
    </row>
    <row r="1289" spans="10:23" ht="20.100000000000001" customHeight="1" x14ac:dyDescent="0.2">
      <c r="J1289" s="100"/>
      <c r="K1289" s="100"/>
      <c r="L1289" s="100"/>
      <c r="M1289" s="100"/>
      <c r="N1289" s="100"/>
      <c r="O1289" s="100"/>
      <c r="P1289" s="100"/>
      <c r="Q1289" s="100"/>
      <c r="R1289" s="100"/>
      <c r="S1289" s="100"/>
      <c r="T1289" s="100"/>
      <c r="U1289" s="100"/>
      <c r="V1289" s="100"/>
      <c r="W1289" s="100"/>
    </row>
    <row r="1290" spans="10:23" ht="20.100000000000001" customHeight="1" x14ac:dyDescent="0.2">
      <c r="J1290" s="100"/>
      <c r="K1290" s="100"/>
      <c r="L1290" s="100"/>
      <c r="M1290" s="100"/>
      <c r="N1290" s="100"/>
      <c r="O1290" s="100"/>
      <c r="P1290" s="100"/>
      <c r="Q1290" s="100"/>
      <c r="R1290" s="100"/>
      <c r="S1290" s="100"/>
      <c r="T1290" s="100"/>
      <c r="U1290" s="100"/>
      <c r="V1290" s="100"/>
      <c r="W1290" s="100"/>
    </row>
    <row r="1291" spans="10:23" ht="20.100000000000001" customHeight="1" x14ac:dyDescent="0.2">
      <c r="J1291" s="100"/>
      <c r="K1291" s="100"/>
      <c r="L1291" s="100"/>
      <c r="M1291" s="100"/>
      <c r="N1291" s="100"/>
      <c r="O1291" s="100"/>
      <c r="P1291" s="100"/>
      <c r="Q1291" s="100"/>
      <c r="R1291" s="100"/>
      <c r="S1291" s="100"/>
      <c r="T1291" s="100"/>
      <c r="U1291" s="100"/>
      <c r="V1291" s="100"/>
      <c r="W1291" s="100"/>
    </row>
    <row r="1292" spans="10:23" ht="20.100000000000001" customHeight="1" x14ac:dyDescent="0.2">
      <c r="J1292" s="100"/>
      <c r="K1292" s="100"/>
      <c r="L1292" s="100"/>
      <c r="M1292" s="100"/>
      <c r="N1292" s="100"/>
      <c r="O1292" s="100"/>
      <c r="P1292" s="100"/>
      <c r="Q1292" s="100"/>
      <c r="R1292" s="100"/>
      <c r="S1292" s="100"/>
      <c r="T1292" s="100"/>
      <c r="U1292" s="100"/>
      <c r="V1292" s="100"/>
      <c r="W1292" s="100"/>
    </row>
    <row r="1293" spans="10:23" ht="20.100000000000001" customHeight="1" x14ac:dyDescent="0.2">
      <c r="J1293" s="100"/>
      <c r="K1293" s="100"/>
      <c r="L1293" s="100"/>
      <c r="M1293" s="100"/>
      <c r="N1293" s="100"/>
      <c r="O1293" s="100"/>
      <c r="P1293" s="100"/>
      <c r="Q1293" s="100"/>
      <c r="R1293" s="100"/>
      <c r="S1293" s="100"/>
      <c r="T1293" s="100"/>
      <c r="U1293" s="100"/>
      <c r="V1293" s="100"/>
      <c r="W1293" s="100"/>
    </row>
    <row r="1294" spans="10:23" ht="20.100000000000001" customHeight="1" x14ac:dyDescent="0.2">
      <c r="J1294" s="100"/>
      <c r="K1294" s="100"/>
      <c r="L1294" s="100"/>
      <c r="M1294" s="100"/>
      <c r="N1294" s="100"/>
      <c r="O1294" s="100"/>
      <c r="P1294" s="100"/>
      <c r="Q1294" s="100"/>
      <c r="R1294" s="100"/>
      <c r="S1294" s="100"/>
      <c r="T1294" s="100"/>
      <c r="U1294" s="100"/>
      <c r="V1294" s="100"/>
      <c r="W1294" s="100"/>
    </row>
    <row r="1295" spans="10:23" ht="20.100000000000001" customHeight="1" x14ac:dyDescent="0.2">
      <c r="J1295" s="100"/>
      <c r="K1295" s="100"/>
      <c r="L1295" s="100"/>
      <c r="M1295" s="100"/>
      <c r="N1295" s="100"/>
      <c r="O1295" s="100"/>
      <c r="P1295" s="100"/>
      <c r="Q1295" s="100"/>
      <c r="R1295" s="100"/>
      <c r="S1295" s="100"/>
      <c r="T1295" s="100"/>
      <c r="U1295" s="100"/>
      <c r="V1295" s="100"/>
      <c r="W1295" s="100"/>
    </row>
    <row r="1296" spans="10:23" ht="20.100000000000001" customHeight="1" x14ac:dyDescent="0.2">
      <c r="J1296" s="100"/>
      <c r="K1296" s="100"/>
      <c r="L1296" s="100"/>
      <c r="M1296" s="100"/>
      <c r="N1296" s="100"/>
      <c r="O1296" s="100"/>
      <c r="P1296" s="100"/>
      <c r="Q1296" s="100"/>
      <c r="R1296" s="100"/>
      <c r="S1296" s="100"/>
      <c r="T1296" s="100"/>
      <c r="U1296" s="100"/>
      <c r="V1296" s="100"/>
      <c r="W1296" s="100"/>
    </row>
    <row r="1297" spans="10:23" ht="20.100000000000001" customHeight="1" x14ac:dyDescent="0.2">
      <c r="J1297" s="100"/>
      <c r="K1297" s="100"/>
      <c r="L1297" s="100"/>
      <c r="M1297" s="100"/>
      <c r="N1297" s="100"/>
      <c r="O1297" s="100"/>
      <c r="P1297" s="100"/>
      <c r="Q1297" s="100"/>
      <c r="R1297" s="100"/>
      <c r="S1297" s="100"/>
      <c r="T1297" s="100"/>
      <c r="U1297" s="100"/>
      <c r="V1297" s="100"/>
      <c r="W1297" s="100"/>
    </row>
    <row r="1298" spans="10:23" ht="20.100000000000001" customHeight="1" x14ac:dyDescent="0.2">
      <c r="J1298" s="100"/>
      <c r="K1298" s="100"/>
      <c r="L1298" s="100"/>
      <c r="M1298" s="100"/>
      <c r="N1298" s="100"/>
      <c r="O1298" s="100"/>
      <c r="P1298" s="100"/>
      <c r="Q1298" s="100"/>
      <c r="R1298" s="100"/>
      <c r="S1298" s="100"/>
      <c r="T1298" s="100"/>
      <c r="U1298" s="100"/>
      <c r="V1298" s="100"/>
      <c r="W1298" s="100"/>
    </row>
    <row r="1299" spans="10:23" ht="20.100000000000001" customHeight="1" x14ac:dyDescent="0.2">
      <c r="J1299" s="100"/>
      <c r="K1299" s="100"/>
      <c r="L1299" s="100"/>
      <c r="M1299" s="100"/>
      <c r="N1299" s="100"/>
      <c r="O1299" s="100"/>
      <c r="P1299" s="100"/>
      <c r="Q1299" s="100"/>
      <c r="R1299" s="100"/>
      <c r="S1299" s="100"/>
      <c r="T1299" s="100"/>
      <c r="U1299" s="100"/>
      <c r="V1299" s="100"/>
      <c r="W1299" s="100"/>
    </row>
    <row r="1300" spans="10:23" ht="20.100000000000001" customHeight="1" x14ac:dyDescent="0.2">
      <c r="J1300" s="100"/>
      <c r="K1300" s="100"/>
      <c r="L1300" s="100"/>
      <c r="M1300" s="100"/>
      <c r="N1300" s="100"/>
      <c r="O1300" s="100"/>
      <c r="P1300" s="100"/>
      <c r="Q1300" s="100"/>
      <c r="R1300" s="100"/>
      <c r="S1300" s="100"/>
      <c r="T1300" s="100"/>
      <c r="U1300" s="100"/>
      <c r="V1300" s="100"/>
      <c r="W1300" s="100"/>
    </row>
    <row r="1301" spans="10:23" ht="20.100000000000001" customHeight="1" x14ac:dyDescent="0.2">
      <c r="J1301" s="100"/>
      <c r="K1301" s="100"/>
      <c r="L1301" s="100"/>
      <c r="M1301" s="100"/>
      <c r="N1301" s="100"/>
      <c r="O1301" s="100"/>
      <c r="P1301" s="100"/>
      <c r="Q1301" s="100"/>
      <c r="R1301" s="100"/>
      <c r="S1301" s="100"/>
      <c r="T1301" s="100"/>
      <c r="U1301" s="100"/>
      <c r="V1301" s="100"/>
      <c r="W1301" s="100"/>
    </row>
    <row r="1302" spans="10:23" ht="20.100000000000001" customHeight="1" x14ac:dyDescent="0.2">
      <c r="J1302" s="100"/>
      <c r="K1302" s="100"/>
      <c r="L1302" s="100"/>
      <c r="M1302" s="100"/>
      <c r="N1302" s="100"/>
      <c r="O1302" s="100"/>
      <c r="P1302" s="100"/>
      <c r="Q1302" s="100"/>
      <c r="R1302" s="100"/>
      <c r="S1302" s="100"/>
      <c r="T1302" s="100"/>
      <c r="U1302" s="100"/>
      <c r="V1302" s="100"/>
      <c r="W1302" s="100"/>
    </row>
    <row r="1303" spans="10:23" ht="20.100000000000001" customHeight="1" x14ac:dyDescent="0.2">
      <c r="J1303" s="100"/>
      <c r="K1303" s="100"/>
      <c r="L1303" s="100"/>
      <c r="M1303" s="100"/>
      <c r="N1303" s="100"/>
      <c r="O1303" s="100"/>
      <c r="P1303" s="100"/>
      <c r="Q1303" s="100"/>
      <c r="R1303" s="100"/>
      <c r="S1303" s="100"/>
      <c r="T1303" s="100"/>
      <c r="U1303" s="100"/>
      <c r="V1303" s="100"/>
      <c r="W1303" s="100"/>
    </row>
    <row r="1304" spans="10:23" ht="20.100000000000001" customHeight="1" x14ac:dyDescent="0.2">
      <c r="J1304" s="100"/>
      <c r="K1304" s="100"/>
      <c r="L1304" s="100"/>
      <c r="M1304" s="100"/>
      <c r="N1304" s="100"/>
      <c r="O1304" s="100"/>
      <c r="P1304" s="100"/>
      <c r="Q1304" s="100"/>
      <c r="R1304" s="100"/>
      <c r="S1304" s="100"/>
      <c r="T1304" s="100"/>
      <c r="U1304" s="100"/>
      <c r="V1304" s="100"/>
      <c r="W1304" s="100"/>
    </row>
    <row r="1305" spans="10:23" ht="20.100000000000001" customHeight="1" x14ac:dyDescent="0.2">
      <c r="J1305" s="100"/>
      <c r="K1305" s="100"/>
      <c r="L1305" s="100"/>
      <c r="M1305" s="100"/>
      <c r="N1305" s="100"/>
      <c r="O1305" s="100"/>
      <c r="P1305" s="100"/>
      <c r="Q1305" s="100"/>
      <c r="R1305" s="100"/>
      <c r="S1305" s="100"/>
      <c r="T1305" s="100"/>
      <c r="U1305" s="100"/>
      <c r="V1305" s="100"/>
      <c r="W1305" s="100"/>
    </row>
    <row r="1306" spans="10:23" ht="20.100000000000001" customHeight="1" x14ac:dyDescent="0.2">
      <c r="J1306" s="100"/>
      <c r="K1306" s="100"/>
      <c r="L1306" s="100"/>
      <c r="M1306" s="100"/>
      <c r="N1306" s="100"/>
      <c r="O1306" s="100"/>
      <c r="P1306" s="100"/>
      <c r="Q1306" s="100"/>
      <c r="R1306" s="100"/>
      <c r="S1306" s="100"/>
      <c r="T1306" s="100"/>
      <c r="U1306" s="100"/>
      <c r="V1306" s="100"/>
      <c r="W1306" s="100"/>
    </row>
    <row r="1307" spans="10:23" ht="20.100000000000001" customHeight="1" x14ac:dyDescent="0.2">
      <c r="J1307" s="100"/>
      <c r="K1307" s="100"/>
      <c r="L1307" s="100"/>
      <c r="M1307" s="100"/>
      <c r="N1307" s="100"/>
      <c r="O1307" s="100"/>
      <c r="P1307" s="100"/>
      <c r="Q1307" s="100"/>
      <c r="R1307" s="100"/>
      <c r="S1307" s="100"/>
      <c r="T1307" s="100"/>
      <c r="U1307" s="100"/>
      <c r="V1307" s="100"/>
      <c r="W1307" s="100"/>
    </row>
    <row r="1308" spans="10:23" ht="20.100000000000001" customHeight="1" x14ac:dyDescent="0.2">
      <c r="J1308" s="100"/>
      <c r="K1308" s="100"/>
      <c r="L1308" s="100"/>
      <c r="M1308" s="100"/>
      <c r="N1308" s="100"/>
      <c r="O1308" s="100"/>
      <c r="P1308" s="100"/>
      <c r="Q1308" s="100"/>
      <c r="R1308" s="100"/>
      <c r="S1308" s="100"/>
      <c r="T1308" s="100"/>
      <c r="U1308" s="100"/>
      <c r="V1308" s="100"/>
      <c r="W1308" s="100"/>
    </row>
    <row r="1309" spans="10:23" ht="20.100000000000001" customHeight="1" x14ac:dyDescent="0.2">
      <c r="J1309" s="100"/>
      <c r="K1309" s="100"/>
      <c r="L1309" s="100"/>
      <c r="M1309" s="100"/>
      <c r="N1309" s="100"/>
      <c r="O1309" s="100"/>
      <c r="P1309" s="100"/>
      <c r="Q1309" s="100"/>
      <c r="R1309" s="100"/>
      <c r="S1309" s="100"/>
      <c r="T1309" s="100"/>
      <c r="U1309" s="100"/>
      <c r="V1309" s="100"/>
      <c r="W1309" s="100"/>
    </row>
    <row r="1310" spans="10:23" ht="20.100000000000001" customHeight="1" x14ac:dyDescent="0.2">
      <c r="J1310" s="100"/>
      <c r="K1310" s="100"/>
      <c r="L1310" s="100"/>
      <c r="M1310" s="100"/>
      <c r="N1310" s="100"/>
      <c r="O1310" s="100"/>
      <c r="P1310" s="100"/>
      <c r="Q1310" s="100"/>
      <c r="R1310" s="100"/>
      <c r="S1310" s="100"/>
      <c r="T1310" s="100"/>
      <c r="U1310" s="100"/>
      <c r="V1310" s="100"/>
      <c r="W1310" s="100"/>
    </row>
    <row r="1311" spans="10:23" ht="20.100000000000001" customHeight="1" x14ac:dyDescent="0.2">
      <c r="J1311" s="100"/>
      <c r="K1311" s="100"/>
      <c r="L1311" s="100"/>
      <c r="M1311" s="100"/>
      <c r="N1311" s="100"/>
      <c r="O1311" s="100"/>
      <c r="P1311" s="100"/>
      <c r="Q1311" s="100"/>
      <c r="R1311" s="100"/>
      <c r="S1311" s="100"/>
      <c r="T1311" s="100"/>
      <c r="U1311" s="100"/>
      <c r="V1311" s="100"/>
      <c r="W1311" s="100"/>
    </row>
    <row r="1312" spans="10:23" ht="20.100000000000001" customHeight="1" x14ac:dyDescent="0.2">
      <c r="J1312" s="100"/>
      <c r="K1312" s="100"/>
      <c r="L1312" s="100"/>
      <c r="M1312" s="100"/>
      <c r="N1312" s="100"/>
      <c r="O1312" s="100"/>
      <c r="P1312" s="100"/>
      <c r="Q1312" s="100"/>
      <c r="R1312" s="100"/>
      <c r="S1312" s="100"/>
      <c r="T1312" s="100"/>
      <c r="U1312" s="100"/>
      <c r="V1312" s="100"/>
      <c r="W1312" s="100"/>
    </row>
    <row r="1313" spans="10:23" ht="20.100000000000001" customHeight="1" x14ac:dyDescent="0.2">
      <c r="J1313" s="100"/>
      <c r="K1313" s="100"/>
      <c r="L1313" s="100"/>
      <c r="M1313" s="100"/>
      <c r="N1313" s="100"/>
      <c r="O1313" s="100"/>
      <c r="P1313" s="100"/>
      <c r="Q1313" s="100"/>
      <c r="R1313" s="100"/>
      <c r="S1313" s="100"/>
      <c r="T1313" s="100"/>
      <c r="U1313" s="100"/>
      <c r="V1313" s="100"/>
      <c r="W1313" s="100"/>
    </row>
    <row r="1314" spans="10:23" ht="20.100000000000001" customHeight="1" x14ac:dyDescent="0.2">
      <c r="J1314" s="100"/>
      <c r="K1314" s="100"/>
      <c r="L1314" s="100"/>
      <c r="M1314" s="100"/>
      <c r="N1314" s="100"/>
      <c r="O1314" s="100"/>
      <c r="P1314" s="100"/>
      <c r="Q1314" s="100"/>
      <c r="R1314" s="100"/>
      <c r="S1314" s="100"/>
      <c r="T1314" s="100"/>
      <c r="U1314" s="100"/>
      <c r="V1314" s="100"/>
      <c r="W1314" s="100"/>
    </row>
    <row r="1315" spans="10:23" ht="20.100000000000001" customHeight="1" x14ac:dyDescent="0.2">
      <c r="J1315" s="100"/>
      <c r="K1315" s="100"/>
      <c r="L1315" s="100"/>
      <c r="M1315" s="100"/>
      <c r="N1315" s="100"/>
      <c r="O1315" s="100"/>
      <c r="P1315" s="100"/>
      <c r="Q1315" s="100"/>
      <c r="R1315" s="100"/>
      <c r="S1315" s="100"/>
      <c r="T1315" s="100"/>
      <c r="U1315" s="100"/>
      <c r="V1315" s="100"/>
      <c r="W1315" s="100"/>
    </row>
    <row r="1316" spans="10:23" ht="20.100000000000001" customHeight="1" x14ac:dyDescent="0.2">
      <c r="J1316" s="100"/>
      <c r="K1316" s="100"/>
      <c r="L1316" s="100"/>
      <c r="M1316" s="100"/>
      <c r="N1316" s="100"/>
      <c r="O1316" s="100"/>
      <c r="P1316" s="100"/>
      <c r="Q1316" s="100"/>
      <c r="R1316" s="100"/>
      <c r="S1316" s="100"/>
      <c r="T1316" s="100"/>
      <c r="U1316" s="100"/>
      <c r="V1316" s="100"/>
      <c r="W1316" s="100"/>
    </row>
    <row r="1317" spans="10:23" ht="20.100000000000001" customHeight="1" x14ac:dyDescent="0.2">
      <c r="J1317" s="100"/>
      <c r="K1317" s="100"/>
      <c r="L1317" s="100"/>
      <c r="M1317" s="100"/>
      <c r="N1317" s="100"/>
      <c r="O1317" s="100"/>
      <c r="P1317" s="100"/>
      <c r="Q1317" s="100"/>
      <c r="R1317" s="100"/>
      <c r="S1317" s="100"/>
      <c r="T1317" s="100"/>
      <c r="U1317" s="100"/>
      <c r="V1317" s="100"/>
      <c r="W1317" s="100"/>
    </row>
    <row r="1318" spans="10:23" ht="20.100000000000001" customHeight="1" x14ac:dyDescent="0.2">
      <c r="J1318" s="100"/>
      <c r="K1318" s="100"/>
      <c r="L1318" s="100"/>
      <c r="M1318" s="100"/>
      <c r="N1318" s="100"/>
      <c r="O1318" s="100"/>
      <c r="P1318" s="100"/>
      <c r="Q1318" s="100"/>
      <c r="R1318" s="100"/>
      <c r="S1318" s="100"/>
      <c r="T1318" s="100"/>
      <c r="U1318" s="100"/>
      <c r="V1318" s="100"/>
      <c r="W1318" s="100"/>
    </row>
    <row r="1319" spans="10:23" ht="20.100000000000001" customHeight="1" x14ac:dyDescent="0.2">
      <c r="J1319" s="100"/>
      <c r="K1319" s="100"/>
      <c r="L1319" s="100"/>
      <c r="M1319" s="100"/>
      <c r="N1319" s="100"/>
      <c r="O1319" s="100"/>
      <c r="P1319" s="100"/>
      <c r="Q1319" s="100"/>
      <c r="R1319" s="100"/>
      <c r="S1319" s="100"/>
      <c r="T1319" s="100"/>
      <c r="U1319" s="100"/>
      <c r="V1319" s="100"/>
      <c r="W1319" s="100"/>
    </row>
    <row r="1320" spans="10:23" ht="20.100000000000001" customHeight="1" x14ac:dyDescent="0.2">
      <c r="J1320" s="100"/>
      <c r="K1320" s="100"/>
      <c r="L1320" s="100"/>
      <c r="M1320" s="100"/>
      <c r="N1320" s="100"/>
      <c r="O1320" s="100"/>
      <c r="P1320" s="100"/>
      <c r="Q1320" s="100"/>
      <c r="R1320" s="100"/>
      <c r="S1320" s="100"/>
      <c r="T1320" s="100"/>
      <c r="U1320" s="100"/>
      <c r="V1320" s="100"/>
      <c r="W1320" s="100"/>
    </row>
    <row r="1321" spans="10:23" ht="20.100000000000001" customHeight="1" x14ac:dyDescent="0.2">
      <c r="J1321" s="100"/>
      <c r="K1321" s="100"/>
      <c r="L1321" s="100"/>
      <c r="M1321" s="100"/>
      <c r="N1321" s="100"/>
      <c r="O1321" s="100"/>
      <c r="P1321" s="100"/>
      <c r="Q1321" s="100"/>
      <c r="R1321" s="100"/>
      <c r="S1321" s="100"/>
      <c r="T1321" s="100"/>
      <c r="U1321" s="100"/>
      <c r="V1321" s="100"/>
      <c r="W1321" s="100"/>
    </row>
    <row r="1322" spans="10:23" ht="20.100000000000001" customHeight="1" x14ac:dyDescent="0.2">
      <c r="J1322" s="100"/>
      <c r="K1322" s="100"/>
      <c r="L1322" s="100"/>
      <c r="M1322" s="100"/>
      <c r="N1322" s="100"/>
      <c r="O1322" s="100"/>
      <c r="P1322" s="100"/>
      <c r="Q1322" s="100"/>
      <c r="R1322" s="100"/>
      <c r="S1322" s="100"/>
      <c r="T1322" s="100"/>
      <c r="U1322" s="100"/>
      <c r="V1322" s="100"/>
      <c r="W1322" s="100"/>
    </row>
    <row r="1323" spans="10:23" ht="20.100000000000001" customHeight="1" x14ac:dyDescent="0.2">
      <c r="J1323" s="100"/>
      <c r="K1323" s="100"/>
      <c r="L1323" s="100"/>
      <c r="M1323" s="100"/>
      <c r="N1323" s="100"/>
      <c r="O1323" s="100"/>
      <c r="P1323" s="100"/>
      <c r="Q1323" s="100"/>
      <c r="R1323" s="100"/>
      <c r="S1323" s="100"/>
      <c r="T1323" s="100"/>
      <c r="U1323" s="100"/>
      <c r="V1323" s="100"/>
      <c r="W1323" s="100"/>
    </row>
    <row r="1324" spans="10:23" ht="20.100000000000001" customHeight="1" x14ac:dyDescent="0.2">
      <c r="J1324" s="100"/>
      <c r="K1324" s="100"/>
      <c r="L1324" s="100"/>
      <c r="M1324" s="100"/>
      <c r="N1324" s="100"/>
      <c r="O1324" s="100"/>
      <c r="P1324" s="100"/>
      <c r="Q1324" s="100"/>
      <c r="R1324" s="100"/>
      <c r="S1324" s="100"/>
      <c r="T1324" s="100"/>
      <c r="U1324" s="100"/>
      <c r="V1324" s="100"/>
      <c r="W1324" s="100"/>
    </row>
    <row r="1325" spans="10:23" ht="20.100000000000001" customHeight="1" x14ac:dyDescent="0.2">
      <c r="J1325" s="100"/>
      <c r="K1325" s="100"/>
      <c r="L1325" s="100"/>
      <c r="M1325" s="100"/>
      <c r="N1325" s="100"/>
      <c r="O1325" s="100"/>
      <c r="P1325" s="100"/>
      <c r="Q1325" s="100"/>
      <c r="R1325" s="100"/>
      <c r="S1325" s="100"/>
      <c r="T1325" s="100"/>
      <c r="U1325" s="100"/>
      <c r="V1325" s="100"/>
      <c r="W1325" s="100"/>
    </row>
    <row r="1326" spans="10:23" ht="20.100000000000001" customHeight="1" x14ac:dyDescent="0.2">
      <c r="J1326" s="100"/>
      <c r="K1326" s="100"/>
      <c r="L1326" s="100"/>
      <c r="M1326" s="100"/>
      <c r="N1326" s="100"/>
      <c r="O1326" s="100"/>
      <c r="P1326" s="100"/>
      <c r="Q1326" s="100"/>
      <c r="R1326" s="100"/>
      <c r="S1326" s="100"/>
      <c r="T1326" s="100"/>
      <c r="U1326" s="100"/>
      <c r="V1326" s="100"/>
      <c r="W1326" s="100"/>
    </row>
    <row r="1327" spans="10:23" ht="20.100000000000001" customHeight="1" x14ac:dyDescent="0.2">
      <c r="J1327" s="100"/>
      <c r="K1327" s="100"/>
      <c r="L1327" s="100"/>
      <c r="M1327" s="100"/>
      <c r="N1327" s="100"/>
      <c r="O1327" s="100"/>
      <c r="P1327" s="100"/>
      <c r="Q1327" s="100"/>
      <c r="R1327" s="100"/>
      <c r="S1327" s="100"/>
      <c r="T1327" s="100"/>
      <c r="U1327" s="100"/>
      <c r="V1327" s="100"/>
      <c r="W1327" s="100"/>
    </row>
    <row r="1328" spans="10:23" ht="20.100000000000001" customHeight="1" x14ac:dyDescent="0.2">
      <c r="J1328" s="100"/>
      <c r="K1328" s="100"/>
      <c r="L1328" s="100"/>
      <c r="M1328" s="100"/>
      <c r="N1328" s="100"/>
      <c r="O1328" s="100"/>
      <c r="P1328" s="100"/>
      <c r="Q1328" s="100"/>
      <c r="R1328" s="100"/>
      <c r="S1328" s="100"/>
      <c r="T1328" s="100"/>
      <c r="U1328" s="100"/>
      <c r="V1328" s="100"/>
      <c r="W1328" s="100"/>
    </row>
    <row r="1329" spans="10:23" ht="20.100000000000001" customHeight="1" x14ac:dyDescent="0.2">
      <c r="J1329" s="100"/>
      <c r="K1329" s="100"/>
      <c r="L1329" s="100"/>
      <c r="M1329" s="100"/>
      <c r="N1329" s="100"/>
      <c r="O1329" s="100"/>
      <c r="P1329" s="100"/>
      <c r="Q1329" s="100"/>
      <c r="R1329" s="100"/>
      <c r="S1329" s="100"/>
      <c r="T1329" s="100"/>
      <c r="U1329" s="100"/>
      <c r="V1329" s="100"/>
      <c r="W1329" s="100"/>
    </row>
    <row r="1330" spans="10:23" ht="20.100000000000001" customHeight="1" x14ac:dyDescent="0.2">
      <c r="J1330" s="100"/>
      <c r="K1330" s="100"/>
      <c r="L1330" s="100"/>
      <c r="M1330" s="100"/>
      <c r="N1330" s="100"/>
      <c r="O1330" s="100"/>
      <c r="P1330" s="100"/>
      <c r="Q1330" s="100"/>
      <c r="R1330" s="100"/>
      <c r="S1330" s="100"/>
      <c r="T1330" s="100"/>
      <c r="U1330" s="100"/>
      <c r="V1330" s="100"/>
      <c r="W1330" s="100"/>
    </row>
    <row r="1331" spans="10:23" ht="20.100000000000001" customHeight="1" x14ac:dyDescent="0.2">
      <c r="J1331" s="100"/>
      <c r="K1331" s="100"/>
      <c r="L1331" s="100"/>
      <c r="M1331" s="100"/>
      <c r="N1331" s="100"/>
      <c r="O1331" s="100"/>
      <c r="P1331" s="100"/>
      <c r="Q1331" s="100"/>
      <c r="R1331" s="100"/>
      <c r="S1331" s="100"/>
      <c r="T1331" s="100"/>
      <c r="U1331" s="100"/>
      <c r="V1331" s="100"/>
      <c r="W1331" s="100"/>
    </row>
    <row r="1332" spans="10:23" ht="20.100000000000001" customHeight="1" x14ac:dyDescent="0.2">
      <c r="J1332" s="100"/>
      <c r="K1332" s="100"/>
      <c r="L1332" s="100"/>
      <c r="M1332" s="100"/>
      <c r="N1332" s="100"/>
      <c r="O1332" s="100"/>
      <c r="P1332" s="100"/>
      <c r="Q1332" s="100"/>
      <c r="R1332" s="100"/>
      <c r="S1332" s="100"/>
      <c r="T1332" s="100"/>
      <c r="U1332" s="100"/>
      <c r="V1332" s="100"/>
      <c r="W1332" s="100"/>
    </row>
    <row r="1333" spans="10:23" ht="20.100000000000001" customHeight="1" x14ac:dyDescent="0.2">
      <c r="J1333" s="100"/>
      <c r="K1333" s="100"/>
      <c r="L1333" s="100"/>
      <c r="M1333" s="100"/>
      <c r="N1333" s="100"/>
      <c r="O1333" s="100"/>
      <c r="P1333" s="100"/>
      <c r="Q1333" s="100"/>
      <c r="R1333" s="100"/>
      <c r="S1333" s="100"/>
      <c r="T1333" s="100"/>
      <c r="U1333" s="100"/>
      <c r="V1333" s="100"/>
      <c r="W1333" s="100"/>
    </row>
    <row r="1334" spans="10:23" ht="20.100000000000001" customHeight="1" x14ac:dyDescent="0.2">
      <c r="J1334" s="100"/>
      <c r="K1334" s="100"/>
      <c r="L1334" s="100"/>
      <c r="M1334" s="100"/>
      <c r="N1334" s="100"/>
      <c r="O1334" s="100"/>
      <c r="P1334" s="100"/>
      <c r="Q1334" s="100"/>
      <c r="R1334" s="100"/>
      <c r="S1334" s="100"/>
      <c r="T1334" s="100"/>
      <c r="U1334" s="100"/>
      <c r="V1334" s="100"/>
      <c r="W1334" s="100"/>
    </row>
    <row r="1335" spans="10:23" ht="20.100000000000001" customHeight="1" x14ac:dyDescent="0.2">
      <c r="J1335" s="100"/>
      <c r="K1335" s="100"/>
      <c r="L1335" s="100"/>
      <c r="M1335" s="100"/>
      <c r="N1335" s="100"/>
      <c r="O1335" s="100"/>
      <c r="P1335" s="100"/>
      <c r="Q1335" s="100"/>
      <c r="R1335" s="100"/>
      <c r="S1335" s="100"/>
      <c r="T1335" s="100"/>
      <c r="U1335" s="100"/>
      <c r="V1335" s="100"/>
      <c r="W1335" s="100"/>
    </row>
    <row r="1336" spans="10:23" ht="20.100000000000001" customHeight="1" x14ac:dyDescent="0.2">
      <c r="J1336" s="100"/>
      <c r="K1336" s="100"/>
      <c r="L1336" s="100"/>
      <c r="M1336" s="100"/>
      <c r="N1336" s="100"/>
      <c r="O1336" s="100"/>
      <c r="P1336" s="100"/>
      <c r="Q1336" s="100"/>
      <c r="R1336" s="100"/>
      <c r="S1336" s="100"/>
      <c r="T1336" s="100"/>
      <c r="U1336" s="100"/>
      <c r="V1336" s="100"/>
      <c r="W1336" s="100"/>
    </row>
    <row r="1337" spans="10:23" ht="20.100000000000001" customHeight="1" x14ac:dyDescent="0.2">
      <c r="J1337" s="100"/>
      <c r="K1337" s="100"/>
      <c r="L1337" s="100"/>
      <c r="M1337" s="100"/>
      <c r="N1337" s="100"/>
      <c r="O1337" s="100"/>
      <c r="P1337" s="100"/>
      <c r="Q1337" s="100"/>
      <c r="R1337" s="100"/>
      <c r="S1337" s="100"/>
      <c r="T1337" s="100"/>
      <c r="U1337" s="100"/>
      <c r="V1337" s="100"/>
      <c r="W1337" s="100"/>
    </row>
    <row r="1338" spans="10:23" ht="20.100000000000001" customHeight="1" x14ac:dyDescent="0.2">
      <c r="J1338" s="100"/>
      <c r="K1338" s="100"/>
      <c r="L1338" s="100"/>
      <c r="M1338" s="100"/>
      <c r="N1338" s="100"/>
      <c r="O1338" s="100"/>
      <c r="P1338" s="100"/>
      <c r="Q1338" s="100"/>
      <c r="R1338" s="100"/>
      <c r="S1338" s="100"/>
      <c r="T1338" s="100"/>
      <c r="U1338" s="100"/>
      <c r="V1338" s="100"/>
      <c r="W1338" s="100"/>
    </row>
    <row r="1339" spans="10:23" ht="20.100000000000001" customHeight="1" x14ac:dyDescent="0.2">
      <c r="J1339" s="100"/>
      <c r="K1339" s="100"/>
      <c r="L1339" s="100"/>
      <c r="M1339" s="100"/>
      <c r="N1339" s="100"/>
      <c r="O1339" s="100"/>
      <c r="P1339" s="100"/>
      <c r="Q1339" s="100"/>
      <c r="R1339" s="100"/>
      <c r="S1339" s="100"/>
      <c r="T1339" s="100"/>
      <c r="U1339" s="100"/>
      <c r="V1339" s="100"/>
      <c r="W1339" s="100"/>
    </row>
    <row r="1340" spans="10:23" ht="20.100000000000001" customHeight="1" x14ac:dyDescent="0.2">
      <c r="J1340" s="100"/>
      <c r="K1340" s="100"/>
      <c r="L1340" s="100"/>
      <c r="M1340" s="100"/>
      <c r="N1340" s="100"/>
      <c r="O1340" s="100"/>
      <c r="P1340" s="100"/>
      <c r="Q1340" s="100"/>
      <c r="R1340" s="100"/>
      <c r="S1340" s="100"/>
      <c r="T1340" s="100"/>
      <c r="U1340" s="100"/>
      <c r="V1340" s="100"/>
      <c r="W1340" s="100"/>
    </row>
    <row r="1341" spans="10:23" ht="20.100000000000001" customHeight="1" x14ac:dyDescent="0.2">
      <c r="J1341" s="100"/>
      <c r="K1341" s="100"/>
      <c r="L1341" s="100"/>
      <c r="M1341" s="100"/>
      <c r="N1341" s="100"/>
      <c r="O1341" s="100"/>
      <c r="P1341" s="100"/>
      <c r="Q1341" s="100"/>
      <c r="R1341" s="100"/>
      <c r="S1341" s="100"/>
      <c r="T1341" s="100"/>
      <c r="U1341" s="100"/>
      <c r="V1341" s="100"/>
      <c r="W1341" s="100"/>
    </row>
    <row r="1342" spans="10:23" ht="20.100000000000001" customHeight="1" x14ac:dyDescent="0.2">
      <c r="J1342" s="100"/>
      <c r="K1342" s="100"/>
      <c r="L1342" s="100"/>
      <c r="M1342" s="100"/>
      <c r="N1342" s="100"/>
      <c r="O1342" s="100"/>
      <c r="P1342" s="100"/>
      <c r="Q1342" s="100"/>
      <c r="R1342" s="100"/>
      <c r="S1342" s="100"/>
      <c r="T1342" s="100"/>
      <c r="U1342" s="100"/>
      <c r="V1342" s="100"/>
      <c r="W1342" s="100"/>
    </row>
    <row r="1343" spans="10:23" ht="20.100000000000001" customHeight="1" x14ac:dyDescent="0.2">
      <c r="J1343" s="100"/>
      <c r="K1343" s="100"/>
      <c r="L1343" s="100"/>
      <c r="M1343" s="100"/>
      <c r="N1343" s="100"/>
      <c r="O1343" s="100"/>
      <c r="P1343" s="100"/>
      <c r="Q1343" s="100"/>
      <c r="R1343" s="100"/>
      <c r="S1343" s="100"/>
      <c r="T1343" s="100"/>
      <c r="U1343" s="100"/>
      <c r="V1343" s="100"/>
      <c r="W1343" s="100"/>
    </row>
    <row r="1344" spans="10:23" ht="20.100000000000001" customHeight="1" x14ac:dyDescent="0.2">
      <c r="J1344" s="100"/>
      <c r="K1344" s="100"/>
      <c r="L1344" s="100"/>
      <c r="M1344" s="100"/>
      <c r="N1344" s="100"/>
      <c r="O1344" s="100"/>
      <c r="P1344" s="100"/>
      <c r="Q1344" s="100"/>
      <c r="R1344" s="100"/>
      <c r="S1344" s="100"/>
      <c r="T1344" s="100"/>
      <c r="U1344" s="100"/>
      <c r="V1344" s="100"/>
      <c r="W1344" s="100"/>
    </row>
    <row r="1345" spans="10:23" ht="20.100000000000001" customHeight="1" x14ac:dyDescent="0.2">
      <c r="J1345" s="100"/>
      <c r="K1345" s="100"/>
      <c r="L1345" s="100"/>
      <c r="M1345" s="100"/>
      <c r="N1345" s="100"/>
      <c r="O1345" s="100"/>
      <c r="P1345" s="100"/>
      <c r="Q1345" s="100"/>
      <c r="R1345" s="100"/>
      <c r="S1345" s="100"/>
      <c r="T1345" s="100"/>
      <c r="U1345" s="100"/>
      <c r="V1345" s="100"/>
      <c r="W1345" s="100"/>
    </row>
    <row r="1346" spans="10:23" ht="20.100000000000001" customHeight="1" x14ac:dyDescent="0.2">
      <c r="J1346" s="100"/>
      <c r="K1346" s="100"/>
      <c r="L1346" s="100"/>
      <c r="M1346" s="100"/>
      <c r="N1346" s="100"/>
      <c r="O1346" s="100"/>
      <c r="P1346" s="100"/>
      <c r="Q1346" s="100"/>
      <c r="R1346" s="100"/>
      <c r="S1346" s="100"/>
      <c r="T1346" s="100"/>
      <c r="U1346" s="100"/>
      <c r="V1346" s="100"/>
      <c r="W1346" s="100"/>
    </row>
    <row r="1347" spans="10:23" ht="20.100000000000001" customHeight="1" x14ac:dyDescent="0.2">
      <c r="J1347" s="100"/>
      <c r="K1347" s="100"/>
      <c r="L1347" s="100"/>
      <c r="M1347" s="100"/>
      <c r="N1347" s="100"/>
      <c r="O1347" s="100"/>
      <c r="P1347" s="100"/>
      <c r="Q1347" s="100"/>
      <c r="R1347" s="100"/>
      <c r="S1347" s="100"/>
      <c r="T1347" s="100"/>
      <c r="U1347" s="100"/>
      <c r="V1347" s="100"/>
      <c r="W1347" s="100"/>
    </row>
    <row r="1348" spans="10:23" ht="20.100000000000001" customHeight="1" x14ac:dyDescent="0.2">
      <c r="J1348" s="100"/>
      <c r="K1348" s="100"/>
      <c r="L1348" s="100"/>
      <c r="M1348" s="100"/>
      <c r="N1348" s="100"/>
      <c r="O1348" s="100"/>
      <c r="P1348" s="100"/>
      <c r="Q1348" s="100"/>
      <c r="R1348" s="100"/>
      <c r="S1348" s="100"/>
      <c r="T1348" s="100"/>
      <c r="U1348" s="100"/>
      <c r="V1348" s="100"/>
      <c r="W1348" s="100"/>
    </row>
    <row r="1349" spans="10:23" ht="20.100000000000001" customHeight="1" x14ac:dyDescent="0.2">
      <c r="J1349" s="100"/>
      <c r="K1349" s="100"/>
      <c r="L1349" s="100"/>
      <c r="M1349" s="100"/>
      <c r="N1349" s="100"/>
      <c r="O1349" s="100"/>
      <c r="P1349" s="100"/>
      <c r="Q1349" s="100"/>
      <c r="R1349" s="100"/>
      <c r="S1349" s="100"/>
      <c r="T1349" s="100"/>
      <c r="U1349" s="100"/>
      <c r="V1349" s="100"/>
      <c r="W1349" s="100"/>
    </row>
    <row r="1350" spans="10:23" ht="20.100000000000001" customHeight="1" x14ac:dyDescent="0.2">
      <c r="J1350" s="100"/>
      <c r="K1350" s="100"/>
      <c r="L1350" s="100"/>
      <c r="M1350" s="100"/>
      <c r="N1350" s="100"/>
      <c r="O1350" s="100"/>
      <c r="P1350" s="100"/>
      <c r="Q1350" s="100"/>
      <c r="R1350" s="100"/>
      <c r="S1350" s="100"/>
      <c r="T1350" s="100"/>
      <c r="U1350" s="100"/>
      <c r="V1350" s="100"/>
      <c r="W1350" s="100"/>
    </row>
    <row r="1351" spans="10:23" ht="20.100000000000001" customHeight="1" x14ac:dyDescent="0.2">
      <c r="J1351" s="100"/>
      <c r="K1351" s="100"/>
      <c r="L1351" s="100"/>
      <c r="M1351" s="100"/>
      <c r="N1351" s="100"/>
      <c r="O1351" s="100"/>
      <c r="P1351" s="100"/>
      <c r="Q1351" s="100"/>
      <c r="R1351" s="100"/>
      <c r="S1351" s="100"/>
      <c r="T1351" s="100"/>
      <c r="U1351" s="100"/>
      <c r="V1351" s="100"/>
      <c r="W1351" s="100"/>
    </row>
    <row r="1352" spans="10:23" ht="20.100000000000001" customHeight="1" x14ac:dyDescent="0.2">
      <c r="J1352" s="100"/>
      <c r="K1352" s="100"/>
      <c r="L1352" s="100"/>
      <c r="M1352" s="100"/>
      <c r="N1352" s="100"/>
      <c r="O1352" s="100"/>
      <c r="P1352" s="100"/>
      <c r="Q1352" s="100"/>
      <c r="R1352" s="100"/>
      <c r="S1352" s="100"/>
      <c r="T1352" s="100"/>
      <c r="U1352" s="100"/>
      <c r="V1352" s="100"/>
      <c r="W1352" s="100"/>
    </row>
    <row r="1353" spans="10:23" ht="20.100000000000001" customHeight="1" x14ac:dyDescent="0.2">
      <c r="J1353" s="100"/>
      <c r="K1353" s="100"/>
      <c r="L1353" s="100"/>
      <c r="M1353" s="100"/>
      <c r="N1353" s="100"/>
      <c r="O1353" s="100"/>
      <c r="P1353" s="100"/>
      <c r="Q1353" s="100"/>
      <c r="R1353" s="100"/>
      <c r="S1353" s="100"/>
      <c r="T1353" s="100"/>
      <c r="U1353" s="100"/>
      <c r="V1353" s="100"/>
      <c r="W1353" s="100"/>
    </row>
    <row r="1354" spans="10:23" ht="20.100000000000001" customHeight="1" x14ac:dyDescent="0.2">
      <c r="J1354" s="100"/>
      <c r="K1354" s="100"/>
      <c r="L1354" s="100"/>
      <c r="M1354" s="100"/>
      <c r="N1354" s="100"/>
      <c r="O1354" s="100"/>
      <c r="P1354" s="100"/>
      <c r="Q1354" s="100"/>
      <c r="R1354" s="100"/>
      <c r="S1354" s="100"/>
      <c r="T1354" s="100"/>
      <c r="U1354" s="100"/>
      <c r="V1354" s="100"/>
      <c r="W1354" s="100"/>
    </row>
    <row r="1355" spans="10:23" ht="20.100000000000001" customHeight="1" x14ac:dyDescent="0.2">
      <c r="J1355" s="100"/>
      <c r="K1355" s="100"/>
      <c r="L1355" s="100"/>
      <c r="M1355" s="100"/>
      <c r="N1355" s="100"/>
      <c r="O1355" s="100"/>
      <c r="P1355" s="100"/>
      <c r="Q1355" s="100"/>
      <c r="R1355" s="100"/>
      <c r="S1355" s="100"/>
      <c r="T1355" s="100"/>
      <c r="U1355" s="100"/>
      <c r="V1355" s="100"/>
      <c r="W1355" s="100"/>
    </row>
    <row r="1356" spans="10:23" ht="20.100000000000001" customHeight="1" x14ac:dyDescent="0.2">
      <c r="J1356" s="100"/>
      <c r="K1356" s="100"/>
      <c r="L1356" s="100"/>
      <c r="M1356" s="100"/>
      <c r="N1356" s="100"/>
      <c r="O1356" s="100"/>
      <c r="P1356" s="100"/>
      <c r="Q1356" s="100"/>
      <c r="R1356" s="100"/>
      <c r="S1356" s="100"/>
      <c r="T1356" s="100"/>
      <c r="U1356" s="100"/>
      <c r="V1356" s="100"/>
      <c r="W1356" s="100"/>
    </row>
    <row r="1357" spans="10:23" ht="20.100000000000001" customHeight="1" x14ac:dyDescent="0.2">
      <c r="J1357" s="100"/>
      <c r="K1357" s="100"/>
      <c r="L1357" s="100"/>
      <c r="M1357" s="100"/>
      <c r="N1357" s="100"/>
      <c r="O1357" s="100"/>
      <c r="P1357" s="100"/>
      <c r="Q1357" s="100"/>
      <c r="R1357" s="100"/>
      <c r="S1357" s="100"/>
      <c r="T1357" s="100"/>
      <c r="U1357" s="100"/>
      <c r="V1357" s="100"/>
      <c r="W1357" s="100"/>
    </row>
    <row r="1358" spans="10:23" ht="20.100000000000001" customHeight="1" x14ac:dyDescent="0.2">
      <c r="J1358" s="100"/>
      <c r="K1358" s="100"/>
      <c r="L1358" s="100"/>
      <c r="M1358" s="100"/>
      <c r="N1358" s="100"/>
      <c r="O1358" s="100"/>
      <c r="P1358" s="100"/>
      <c r="Q1358" s="100"/>
      <c r="R1358" s="100"/>
      <c r="S1358" s="100"/>
      <c r="T1358" s="100"/>
      <c r="U1358" s="100"/>
      <c r="V1358" s="100"/>
      <c r="W1358" s="100"/>
    </row>
    <row r="1359" spans="10:23" ht="20.100000000000001" customHeight="1" x14ac:dyDescent="0.2">
      <c r="J1359" s="100"/>
      <c r="K1359" s="100"/>
      <c r="L1359" s="100"/>
      <c r="M1359" s="100"/>
      <c r="N1359" s="100"/>
      <c r="O1359" s="100"/>
      <c r="P1359" s="100"/>
      <c r="Q1359" s="100"/>
      <c r="R1359" s="100"/>
      <c r="S1359" s="100"/>
      <c r="T1359" s="100"/>
      <c r="U1359" s="100"/>
      <c r="V1359" s="100"/>
      <c r="W1359" s="100"/>
    </row>
    <row r="1360" spans="10:23" ht="20.100000000000001" customHeight="1" x14ac:dyDescent="0.2">
      <c r="J1360" s="100"/>
      <c r="K1360" s="100"/>
      <c r="L1360" s="100"/>
      <c r="M1360" s="100"/>
      <c r="N1360" s="100"/>
      <c r="O1360" s="100"/>
      <c r="P1360" s="100"/>
      <c r="Q1360" s="100"/>
      <c r="R1360" s="100"/>
      <c r="S1360" s="100"/>
      <c r="T1360" s="100"/>
      <c r="U1360" s="100"/>
      <c r="V1360" s="100"/>
      <c r="W1360" s="100"/>
    </row>
    <row r="1361" spans="10:23" ht="20.100000000000001" customHeight="1" x14ac:dyDescent="0.2">
      <c r="J1361" s="100"/>
      <c r="K1361" s="100"/>
      <c r="L1361" s="100"/>
      <c r="M1361" s="100"/>
      <c r="N1361" s="100"/>
      <c r="O1361" s="100"/>
      <c r="P1361" s="100"/>
      <c r="Q1361" s="100"/>
      <c r="R1361" s="100"/>
      <c r="S1361" s="100"/>
      <c r="T1361" s="100"/>
      <c r="U1361" s="100"/>
      <c r="V1361" s="100"/>
      <c r="W1361" s="100"/>
    </row>
    <row r="1362" spans="10:23" ht="20.100000000000001" customHeight="1" x14ac:dyDescent="0.2">
      <c r="J1362" s="100"/>
      <c r="K1362" s="100"/>
      <c r="L1362" s="100"/>
      <c r="M1362" s="100"/>
      <c r="N1362" s="100"/>
      <c r="O1362" s="100"/>
      <c r="P1362" s="100"/>
      <c r="Q1362" s="100"/>
      <c r="R1362" s="100"/>
      <c r="S1362" s="100"/>
      <c r="T1362" s="100"/>
      <c r="U1362" s="100"/>
      <c r="V1362" s="100"/>
      <c r="W1362" s="100"/>
    </row>
    <row r="1363" spans="10:23" ht="20.100000000000001" customHeight="1" x14ac:dyDescent="0.2">
      <c r="J1363" s="100"/>
      <c r="K1363" s="100"/>
      <c r="L1363" s="100"/>
      <c r="M1363" s="100"/>
      <c r="N1363" s="100"/>
      <c r="O1363" s="100"/>
      <c r="P1363" s="100"/>
      <c r="Q1363" s="100"/>
      <c r="R1363" s="100"/>
      <c r="S1363" s="100"/>
      <c r="T1363" s="100"/>
      <c r="U1363" s="100"/>
      <c r="V1363" s="100"/>
      <c r="W1363" s="100"/>
    </row>
    <row r="1364" spans="10:23" ht="20.100000000000001" customHeight="1" x14ac:dyDescent="0.2">
      <c r="J1364" s="100"/>
      <c r="K1364" s="100"/>
      <c r="L1364" s="100"/>
      <c r="M1364" s="100"/>
      <c r="N1364" s="100"/>
      <c r="O1364" s="100"/>
      <c r="P1364" s="100"/>
      <c r="Q1364" s="100"/>
      <c r="R1364" s="100"/>
      <c r="S1364" s="100"/>
      <c r="T1364" s="100"/>
      <c r="U1364" s="100"/>
      <c r="V1364" s="100"/>
      <c r="W1364" s="100"/>
    </row>
    <row r="1365" spans="10:23" ht="20.100000000000001" customHeight="1" x14ac:dyDescent="0.2">
      <c r="J1365" s="100"/>
      <c r="K1365" s="100"/>
      <c r="L1365" s="100"/>
      <c r="M1365" s="100"/>
      <c r="N1365" s="100"/>
      <c r="O1365" s="100"/>
      <c r="P1365" s="100"/>
      <c r="Q1365" s="100"/>
      <c r="R1365" s="100"/>
      <c r="S1365" s="100"/>
      <c r="T1365" s="100"/>
      <c r="U1365" s="100"/>
      <c r="V1365" s="100"/>
      <c r="W1365" s="100"/>
    </row>
    <row r="1366" spans="10:23" ht="20.100000000000001" customHeight="1" x14ac:dyDescent="0.2">
      <c r="J1366" s="100"/>
      <c r="K1366" s="100"/>
      <c r="L1366" s="100"/>
      <c r="M1366" s="100"/>
      <c r="N1366" s="100"/>
      <c r="O1366" s="100"/>
      <c r="P1366" s="100"/>
      <c r="Q1366" s="100"/>
      <c r="R1366" s="100"/>
      <c r="S1366" s="100"/>
      <c r="T1366" s="100"/>
      <c r="U1366" s="100"/>
      <c r="V1366" s="100"/>
      <c r="W1366" s="100"/>
    </row>
    <row r="1367" spans="10:23" ht="20.100000000000001" customHeight="1" x14ac:dyDescent="0.2">
      <c r="J1367" s="100"/>
      <c r="K1367" s="100"/>
      <c r="L1367" s="100"/>
      <c r="M1367" s="100"/>
      <c r="N1367" s="100"/>
      <c r="O1367" s="100"/>
      <c r="P1367" s="100"/>
      <c r="Q1367" s="100"/>
      <c r="R1367" s="100"/>
      <c r="S1367" s="100"/>
      <c r="T1367" s="100"/>
      <c r="U1367" s="100"/>
      <c r="V1367" s="100"/>
      <c r="W1367" s="100"/>
    </row>
    <row r="1368" spans="10:23" ht="20.100000000000001" customHeight="1" x14ac:dyDescent="0.2">
      <c r="J1368" s="100"/>
      <c r="K1368" s="100"/>
      <c r="L1368" s="100"/>
      <c r="M1368" s="100"/>
      <c r="N1368" s="100"/>
      <c r="O1368" s="100"/>
      <c r="P1368" s="100"/>
      <c r="Q1368" s="100"/>
      <c r="R1368" s="100"/>
      <c r="S1368" s="100"/>
      <c r="T1368" s="100"/>
      <c r="U1368" s="100"/>
      <c r="V1368" s="100"/>
      <c r="W1368" s="100"/>
    </row>
    <row r="1369" spans="10:23" ht="20.100000000000001" customHeight="1" x14ac:dyDescent="0.2">
      <c r="J1369" s="100"/>
      <c r="K1369" s="100"/>
      <c r="L1369" s="100"/>
      <c r="M1369" s="100"/>
      <c r="N1369" s="100"/>
      <c r="O1369" s="100"/>
      <c r="P1369" s="100"/>
      <c r="Q1369" s="100"/>
      <c r="R1369" s="100"/>
      <c r="S1369" s="100"/>
      <c r="T1369" s="100"/>
      <c r="U1369" s="100"/>
      <c r="V1369" s="100"/>
      <c r="W1369" s="100"/>
    </row>
    <row r="1370" spans="10:23" ht="20.100000000000001" customHeight="1" x14ac:dyDescent="0.2">
      <c r="J1370" s="100"/>
      <c r="K1370" s="100"/>
      <c r="L1370" s="100"/>
      <c r="M1370" s="100"/>
      <c r="N1370" s="100"/>
      <c r="O1370" s="100"/>
      <c r="P1370" s="100"/>
      <c r="Q1370" s="100"/>
      <c r="R1370" s="100"/>
      <c r="S1370" s="100"/>
      <c r="T1370" s="100"/>
      <c r="U1370" s="100"/>
      <c r="V1370" s="100"/>
      <c r="W1370" s="100"/>
    </row>
    <row r="1371" spans="10:23" ht="20.100000000000001" customHeight="1" x14ac:dyDescent="0.2">
      <c r="J1371" s="100"/>
      <c r="K1371" s="100"/>
      <c r="L1371" s="100"/>
      <c r="M1371" s="100"/>
      <c r="N1371" s="100"/>
      <c r="O1371" s="100"/>
      <c r="P1371" s="100"/>
      <c r="Q1371" s="100"/>
      <c r="R1371" s="100"/>
      <c r="S1371" s="100"/>
      <c r="T1371" s="100"/>
      <c r="U1371" s="100"/>
      <c r="V1371" s="100"/>
      <c r="W1371" s="100"/>
    </row>
    <row r="1372" spans="10:23" ht="20.100000000000001" customHeight="1" x14ac:dyDescent="0.2">
      <c r="J1372" s="100"/>
      <c r="K1372" s="100"/>
      <c r="L1372" s="100"/>
      <c r="M1372" s="100"/>
      <c r="N1372" s="100"/>
      <c r="O1372" s="100"/>
      <c r="P1372" s="100"/>
      <c r="Q1372" s="100"/>
      <c r="R1372" s="100"/>
      <c r="S1372" s="100"/>
      <c r="T1372" s="100"/>
      <c r="U1372" s="100"/>
      <c r="V1372" s="100"/>
      <c r="W1372" s="100"/>
    </row>
    <row r="1373" spans="10:23" ht="20.100000000000001" customHeight="1" x14ac:dyDescent="0.2">
      <c r="J1373" s="100"/>
      <c r="K1373" s="100"/>
      <c r="L1373" s="100"/>
      <c r="M1373" s="100"/>
      <c r="N1373" s="100"/>
      <c r="O1373" s="100"/>
      <c r="P1373" s="100"/>
      <c r="Q1373" s="100"/>
      <c r="R1373" s="100"/>
      <c r="S1373" s="100"/>
      <c r="T1373" s="100"/>
      <c r="U1373" s="100"/>
      <c r="V1373" s="100"/>
      <c r="W1373" s="100"/>
    </row>
    <row r="1374" spans="10:23" ht="20.100000000000001" customHeight="1" x14ac:dyDescent="0.2">
      <c r="J1374" s="100"/>
      <c r="K1374" s="100"/>
      <c r="L1374" s="100"/>
      <c r="M1374" s="100"/>
      <c r="N1374" s="100"/>
      <c r="O1374" s="100"/>
      <c r="P1374" s="100"/>
      <c r="Q1374" s="100"/>
      <c r="R1374" s="100"/>
      <c r="S1374" s="100"/>
      <c r="T1374" s="100"/>
      <c r="U1374" s="100"/>
      <c r="V1374" s="100"/>
      <c r="W1374" s="100"/>
    </row>
    <row r="1375" spans="10:23" ht="20.100000000000001" customHeight="1" x14ac:dyDescent="0.2">
      <c r="J1375" s="100"/>
      <c r="K1375" s="100"/>
      <c r="L1375" s="100"/>
      <c r="M1375" s="100"/>
      <c r="N1375" s="100"/>
      <c r="O1375" s="100"/>
      <c r="P1375" s="100"/>
      <c r="Q1375" s="100"/>
      <c r="R1375" s="100"/>
      <c r="S1375" s="100"/>
      <c r="T1375" s="100"/>
      <c r="U1375" s="100"/>
      <c r="V1375" s="100"/>
      <c r="W1375" s="100"/>
    </row>
    <row r="1376" spans="10:23" ht="20.100000000000001" customHeight="1" x14ac:dyDescent="0.2">
      <c r="J1376" s="100"/>
      <c r="K1376" s="100"/>
      <c r="L1376" s="100"/>
      <c r="M1376" s="100"/>
      <c r="N1376" s="100"/>
      <c r="O1376" s="100"/>
      <c r="P1376" s="100"/>
      <c r="Q1376" s="100"/>
      <c r="R1376" s="100"/>
      <c r="S1376" s="100"/>
      <c r="T1376" s="100"/>
      <c r="U1376" s="100"/>
      <c r="V1376" s="100"/>
      <c r="W1376" s="100"/>
    </row>
    <row r="1377" spans="10:23" ht="20.100000000000001" customHeight="1" x14ac:dyDescent="0.2">
      <c r="J1377" s="100"/>
      <c r="K1377" s="100"/>
      <c r="L1377" s="100"/>
      <c r="M1377" s="100"/>
      <c r="N1377" s="100"/>
      <c r="O1377" s="100"/>
      <c r="P1377" s="100"/>
      <c r="Q1377" s="100"/>
      <c r="R1377" s="100"/>
      <c r="S1377" s="100"/>
      <c r="T1377" s="100"/>
      <c r="U1377" s="100"/>
      <c r="V1377" s="100"/>
      <c r="W1377" s="100"/>
    </row>
    <row r="1378" spans="10:23" ht="20.100000000000001" customHeight="1" x14ac:dyDescent="0.2">
      <c r="J1378" s="100"/>
      <c r="K1378" s="100"/>
      <c r="L1378" s="100"/>
      <c r="M1378" s="100"/>
      <c r="N1378" s="100"/>
      <c r="O1378" s="100"/>
      <c r="P1378" s="100"/>
      <c r="Q1378" s="100"/>
      <c r="R1378" s="100"/>
      <c r="S1378" s="100"/>
      <c r="T1378" s="100"/>
      <c r="U1378" s="100"/>
      <c r="V1378" s="100"/>
      <c r="W1378" s="100"/>
    </row>
    <row r="1379" spans="10:23" ht="20.100000000000001" customHeight="1" x14ac:dyDescent="0.2">
      <c r="J1379" s="100"/>
      <c r="K1379" s="100"/>
      <c r="L1379" s="100"/>
      <c r="M1379" s="100"/>
      <c r="N1379" s="100"/>
      <c r="O1379" s="100"/>
      <c r="P1379" s="100"/>
      <c r="Q1379" s="100"/>
      <c r="R1379" s="100"/>
      <c r="S1379" s="100"/>
      <c r="T1379" s="100"/>
      <c r="U1379" s="100"/>
      <c r="V1379" s="100"/>
      <c r="W1379" s="100"/>
    </row>
    <row r="1380" spans="10:23" ht="20.100000000000001" customHeight="1" x14ac:dyDescent="0.2">
      <c r="J1380" s="100"/>
      <c r="K1380" s="100"/>
      <c r="L1380" s="100"/>
      <c r="M1380" s="100"/>
      <c r="N1380" s="100"/>
      <c r="O1380" s="100"/>
      <c r="P1380" s="100"/>
      <c r="Q1380" s="100"/>
      <c r="R1380" s="100"/>
      <c r="S1380" s="100"/>
      <c r="T1380" s="100"/>
      <c r="U1380" s="100"/>
      <c r="V1380" s="100"/>
      <c r="W1380" s="100"/>
    </row>
    <row r="1381" spans="10:23" ht="20.100000000000001" customHeight="1" x14ac:dyDescent="0.2">
      <c r="J1381" s="100"/>
      <c r="K1381" s="100"/>
      <c r="L1381" s="100"/>
      <c r="M1381" s="100"/>
      <c r="N1381" s="100"/>
      <c r="O1381" s="100"/>
      <c r="P1381" s="100"/>
      <c r="Q1381" s="100"/>
      <c r="R1381" s="100"/>
      <c r="S1381" s="100"/>
      <c r="T1381" s="100"/>
      <c r="U1381" s="100"/>
      <c r="V1381" s="100"/>
      <c r="W1381" s="100"/>
    </row>
    <row r="1382" spans="10:23" ht="20.100000000000001" customHeight="1" x14ac:dyDescent="0.2">
      <c r="J1382" s="100"/>
      <c r="K1382" s="100"/>
      <c r="L1382" s="100"/>
      <c r="M1382" s="100"/>
      <c r="N1382" s="100"/>
      <c r="O1382" s="100"/>
      <c r="P1382" s="100"/>
      <c r="Q1382" s="100"/>
      <c r="R1382" s="100"/>
      <c r="S1382" s="100"/>
      <c r="T1382" s="100"/>
      <c r="U1382" s="100"/>
      <c r="V1382" s="100"/>
      <c r="W1382" s="100"/>
    </row>
    <row r="1383" spans="10:23" ht="20.100000000000001" customHeight="1" x14ac:dyDescent="0.2">
      <c r="J1383" s="100"/>
      <c r="K1383" s="100"/>
      <c r="L1383" s="100"/>
      <c r="M1383" s="100"/>
      <c r="N1383" s="100"/>
      <c r="O1383" s="100"/>
      <c r="P1383" s="100"/>
      <c r="Q1383" s="100"/>
      <c r="R1383" s="100"/>
      <c r="S1383" s="100"/>
      <c r="T1383" s="100"/>
      <c r="U1383" s="100"/>
      <c r="V1383" s="100"/>
      <c r="W1383" s="100"/>
    </row>
    <row r="1384" spans="10:23" ht="20.100000000000001" customHeight="1" x14ac:dyDescent="0.2">
      <c r="J1384" s="100"/>
      <c r="K1384" s="100"/>
      <c r="L1384" s="100"/>
      <c r="M1384" s="100"/>
      <c r="N1384" s="100"/>
      <c r="O1384" s="100"/>
      <c r="P1384" s="100"/>
      <c r="Q1384" s="100"/>
      <c r="R1384" s="100"/>
      <c r="S1384" s="100"/>
      <c r="T1384" s="100"/>
      <c r="U1384" s="100"/>
      <c r="V1384" s="100"/>
      <c r="W1384" s="100"/>
    </row>
    <row r="1385" spans="10:23" ht="20.100000000000001" customHeight="1" x14ac:dyDescent="0.2">
      <c r="J1385" s="100"/>
      <c r="K1385" s="100"/>
      <c r="L1385" s="100"/>
      <c r="M1385" s="100"/>
      <c r="N1385" s="100"/>
      <c r="O1385" s="100"/>
      <c r="P1385" s="100"/>
      <c r="Q1385" s="100"/>
      <c r="R1385" s="100"/>
      <c r="S1385" s="100"/>
      <c r="T1385" s="100"/>
      <c r="U1385" s="100"/>
      <c r="V1385" s="100"/>
      <c r="W1385" s="100"/>
    </row>
    <row r="1386" spans="10:23" ht="20.100000000000001" customHeight="1" x14ac:dyDescent="0.2">
      <c r="J1386" s="100"/>
      <c r="K1386" s="100"/>
      <c r="L1386" s="100"/>
      <c r="M1386" s="100"/>
      <c r="N1386" s="100"/>
      <c r="O1386" s="100"/>
      <c r="P1386" s="100"/>
      <c r="Q1386" s="100"/>
      <c r="R1386" s="100"/>
      <c r="S1386" s="100"/>
      <c r="T1386" s="100"/>
      <c r="U1386" s="100"/>
      <c r="V1386" s="100"/>
      <c r="W1386" s="100"/>
    </row>
    <row r="1387" spans="10:23" ht="20.100000000000001" customHeight="1" x14ac:dyDescent="0.2">
      <c r="J1387" s="100"/>
      <c r="K1387" s="100"/>
      <c r="L1387" s="100"/>
      <c r="M1387" s="100"/>
      <c r="N1387" s="100"/>
      <c r="O1387" s="100"/>
      <c r="P1387" s="100"/>
      <c r="Q1387" s="100"/>
      <c r="R1387" s="100"/>
      <c r="S1387" s="100"/>
      <c r="T1387" s="100"/>
      <c r="U1387" s="100"/>
      <c r="V1387" s="100"/>
      <c r="W1387" s="100"/>
    </row>
    <row r="1388" spans="10:23" ht="20.100000000000001" customHeight="1" x14ac:dyDescent="0.2">
      <c r="J1388" s="100"/>
      <c r="K1388" s="100"/>
      <c r="L1388" s="100"/>
      <c r="M1388" s="100"/>
      <c r="N1388" s="100"/>
      <c r="O1388" s="100"/>
      <c r="P1388" s="100"/>
      <c r="Q1388" s="100"/>
      <c r="R1388" s="100"/>
      <c r="S1388" s="100"/>
      <c r="T1388" s="100"/>
      <c r="U1388" s="100"/>
      <c r="V1388" s="100"/>
      <c r="W1388" s="100"/>
    </row>
    <row r="1389" spans="10:23" ht="20.100000000000001" customHeight="1" x14ac:dyDescent="0.2">
      <c r="J1389" s="100"/>
      <c r="K1389" s="100"/>
      <c r="L1389" s="100"/>
      <c r="M1389" s="100"/>
      <c r="N1389" s="100"/>
      <c r="O1389" s="100"/>
      <c r="P1389" s="100"/>
      <c r="Q1389" s="100"/>
      <c r="R1389" s="100"/>
      <c r="S1389" s="100"/>
      <c r="T1389" s="100"/>
      <c r="U1389" s="100"/>
      <c r="V1389" s="100"/>
      <c r="W1389" s="100"/>
    </row>
    <row r="1390" spans="10:23" ht="20.100000000000001" customHeight="1" x14ac:dyDescent="0.2">
      <c r="J1390" s="100"/>
      <c r="K1390" s="100"/>
      <c r="L1390" s="100"/>
      <c r="M1390" s="100"/>
      <c r="N1390" s="100"/>
      <c r="O1390" s="100"/>
      <c r="P1390" s="100"/>
      <c r="Q1390" s="100"/>
      <c r="R1390" s="100"/>
      <c r="S1390" s="100"/>
      <c r="T1390" s="100"/>
      <c r="U1390" s="100"/>
      <c r="V1390" s="100"/>
      <c r="W1390" s="100"/>
    </row>
    <row r="1391" spans="10:23" ht="20.100000000000001" customHeight="1" x14ac:dyDescent="0.2">
      <c r="J1391" s="100"/>
      <c r="K1391" s="100"/>
      <c r="L1391" s="100"/>
      <c r="M1391" s="100"/>
      <c r="N1391" s="100"/>
      <c r="O1391" s="100"/>
      <c r="P1391" s="100"/>
      <c r="Q1391" s="100"/>
      <c r="R1391" s="100"/>
      <c r="S1391" s="100"/>
      <c r="T1391" s="100"/>
      <c r="U1391" s="100"/>
      <c r="V1391" s="100"/>
      <c r="W1391" s="100"/>
    </row>
    <row r="1392" spans="10:23" ht="20.100000000000001" customHeight="1" x14ac:dyDescent="0.2">
      <c r="J1392" s="100"/>
      <c r="K1392" s="100"/>
      <c r="L1392" s="100"/>
      <c r="M1392" s="100"/>
      <c r="N1392" s="100"/>
      <c r="O1392" s="100"/>
      <c r="P1392" s="100"/>
      <c r="Q1392" s="100"/>
      <c r="R1392" s="100"/>
      <c r="S1392" s="100"/>
      <c r="T1392" s="100"/>
      <c r="U1392" s="100"/>
      <c r="V1392" s="100"/>
      <c r="W1392" s="100"/>
    </row>
    <row r="1393" spans="10:23" ht="20.100000000000001" customHeight="1" x14ac:dyDescent="0.2">
      <c r="J1393" s="100"/>
      <c r="K1393" s="100"/>
      <c r="L1393" s="100"/>
      <c r="M1393" s="100"/>
      <c r="N1393" s="100"/>
      <c r="O1393" s="100"/>
      <c r="P1393" s="100"/>
      <c r="Q1393" s="100"/>
      <c r="R1393" s="100"/>
      <c r="S1393" s="100"/>
      <c r="T1393" s="100"/>
      <c r="U1393" s="100"/>
      <c r="V1393" s="100"/>
      <c r="W1393" s="100"/>
    </row>
    <row r="1394" spans="10:23" ht="20.100000000000001" customHeight="1" x14ac:dyDescent="0.2">
      <c r="J1394" s="100"/>
      <c r="K1394" s="100"/>
      <c r="L1394" s="100"/>
      <c r="M1394" s="100"/>
    </row>
    <row r="1395" spans="10:23" ht="20.100000000000001" customHeight="1" x14ac:dyDescent="0.2">
      <c r="J1395" s="100"/>
      <c r="K1395" s="100"/>
      <c r="L1395" s="100"/>
      <c r="M1395" s="100"/>
    </row>
    <row r="1396" spans="10:23" ht="20.100000000000001" customHeight="1" x14ac:dyDescent="0.2">
      <c r="J1396" s="100"/>
      <c r="K1396" s="100"/>
      <c r="L1396" s="100"/>
      <c r="M1396" s="100"/>
    </row>
    <row r="1397" spans="10:23" ht="20.100000000000001" customHeight="1" x14ac:dyDescent="0.2">
      <c r="J1397" s="100"/>
      <c r="K1397" s="100"/>
      <c r="L1397" s="100"/>
      <c r="M1397" s="100"/>
    </row>
    <row r="1398" spans="10:23" ht="20.100000000000001" customHeight="1" x14ac:dyDescent="0.2">
      <c r="J1398" s="100"/>
      <c r="K1398" s="100"/>
      <c r="L1398" s="100"/>
      <c r="M1398" s="100"/>
    </row>
    <row r="1399" spans="10:23" ht="20.100000000000001" customHeight="1" x14ac:dyDescent="0.2">
      <c r="J1399" s="100"/>
      <c r="K1399" s="100"/>
      <c r="L1399" s="100"/>
      <c r="M1399" s="100"/>
    </row>
    <row r="1400" spans="10:23" ht="20.100000000000001" customHeight="1" x14ac:dyDescent="0.2">
      <c r="J1400" s="100"/>
      <c r="K1400" s="100"/>
      <c r="L1400" s="100"/>
      <c r="M1400" s="100"/>
    </row>
    <row r="1401" spans="10:23" ht="20.100000000000001" customHeight="1" x14ac:dyDescent="0.2">
      <c r="J1401" s="100"/>
      <c r="K1401" s="100"/>
      <c r="L1401" s="100"/>
      <c r="M1401" s="100"/>
    </row>
    <row r="1402" spans="10:23" ht="20.100000000000001" customHeight="1" x14ac:dyDescent="0.2">
      <c r="J1402" s="100"/>
      <c r="K1402" s="100"/>
      <c r="L1402" s="100"/>
      <c r="M1402" s="100"/>
    </row>
    <row r="1403" spans="10:23" ht="20.100000000000001" customHeight="1" x14ac:dyDescent="0.2">
      <c r="J1403" s="100"/>
      <c r="K1403" s="100"/>
      <c r="L1403" s="100"/>
      <c r="M1403" s="100"/>
    </row>
    <row r="1404" spans="10:23" ht="20.100000000000001" customHeight="1" x14ac:dyDescent="0.2">
      <c r="J1404" s="100"/>
      <c r="K1404" s="100"/>
      <c r="L1404" s="100"/>
      <c r="M1404" s="100"/>
    </row>
    <row r="1405" spans="10:23" ht="20.100000000000001" customHeight="1" x14ac:dyDescent="0.2">
      <c r="J1405" s="100"/>
      <c r="K1405" s="100"/>
      <c r="L1405" s="100"/>
      <c r="M1405" s="100"/>
    </row>
    <row r="1406" spans="10:23" ht="20.100000000000001" customHeight="1" x14ac:dyDescent="0.2">
      <c r="J1406" s="100"/>
      <c r="K1406" s="100"/>
      <c r="L1406" s="100"/>
      <c r="M1406" s="100"/>
    </row>
    <row r="1407" spans="10:23" ht="20.100000000000001" customHeight="1" x14ac:dyDescent="0.2">
      <c r="J1407" s="100"/>
      <c r="K1407" s="100"/>
      <c r="L1407" s="100"/>
      <c r="M1407" s="100"/>
    </row>
    <row r="1408" spans="10:23" ht="20.100000000000001" customHeight="1" x14ac:dyDescent="0.2">
      <c r="J1408" s="100"/>
      <c r="K1408" s="100"/>
      <c r="L1408" s="100"/>
      <c r="M1408" s="100"/>
    </row>
    <row r="1409" spans="10:13" ht="20.100000000000001" customHeight="1" x14ac:dyDescent="0.2">
      <c r="J1409" s="100"/>
      <c r="K1409" s="100"/>
      <c r="L1409" s="100"/>
      <c r="M1409" s="100"/>
    </row>
    <row r="1410" spans="10:13" ht="20.100000000000001" customHeight="1" x14ac:dyDescent="0.2">
      <c r="J1410" s="100"/>
      <c r="K1410" s="100"/>
      <c r="L1410" s="100"/>
      <c r="M1410" s="100"/>
    </row>
    <row r="1411" spans="10:13" ht="20.100000000000001" customHeight="1" x14ac:dyDescent="0.2">
      <c r="J1411" s="100"/>
      <c r="K1411" s="100"/>
      <c r="L1411" s="100"/>
      <c r="M1411" s="100"/>
    </row>
    <row r="1412" spans="10:13" ht="20.100000000000001" customHeight="1" x14ac:dyDescent="0.2">
      <c r="J1412" s="100"/>
      <c r="K1412" s="100"/>
      <c r="L1412" s="100"/>
      <c r="M1412" s="100"/>
    </row>
    <row r="1413" spans="10:13" ht="20.100000000000001" customHeight="1" x14ac:dyDescent="0.2">
      <c r="J1413" s="100"/>
      <c r="K1413" s="100"/>
      <c r="L1413" s="100"/>
      <c r="M1413" s="100"/>
    </row>
    <row r="1414" spans="10:13" ht="20.100000000000001" customHeight="1" x14ac:dyDescent="0.2">
      <c r="J1414" s="100"/>
      <c r="K1414" s="100"/>
      <c r="L1414" s="100"/>
      <c r="M1414" s="100"/>
    </row>
    <row r="1415" spans="10:13" ht="20.100000000000001" customHeight="1" x14ac:dyDescent="0.2">
      <c r="J1415" s="100"/>
      <c r="K1415" s="100"/>
      <c r="L1415" s="100"/>
      <c r="M1415" s="100"/>
    </row>
    <row r="1416" spans="10:13" ht="20.100000000000001" customHeight="1" x14ac:dyDescent="0.2">
      <c r="J1416" s="100"/>
      <c r="K1416" s="100"/>
      <c r="L1416" s="100"/>
      <c r="M1416" s="100"/>
    </row>
    <row r="1417" spans="10:13" ht="20.100000000000001" customHeight="1" x14ac:dyDescent="0.2">
      <c r="J1417" s="100"/>
      <c r="K1417" s="100"/>
      <c r="L1417" s="100"/>
      <c r="M1417" s="100"/>
    </row>
    <row r="1418" spans="10:13" ht="20.100000000000001" customHeight="1" x14ac:dyDescent="0.2">
      <c r="J1418" s="100"/>
      <c r="K1418" s="100"/>
      <c r="L1418" s="100"/>
      <c r="M1418" s="100"/>
    </row>
    <row r="1419" spans="10:13" ht="20.100000000000001" customHeight="1" x14ac:dyDescent="0.2">
      <c r="J1419" s="100"/>
      <c r="K1419" s="100"/>
      <c r="L1419" s="100"/>
      <c r="M1419" s="100"/>
    </row>
    <row r="1420" spans="10:13" ht="20.100000000000001" customHeight="1" x14ac:dyDescent="0.2">
      <c r="J1420" s="100"/>
      <c r="K1420" s="100"/>
      <c r="L1420" s="100"/>
      <c r="M1420" s="100"/>
    </row>
    <row r="1421" spans="10:13" ht="20.100000000000001" customHeight="1" x14ac:dyDescent="0.2">
      <c r="J1421" s="100"/>
      <c r="K1421" s="100"/>
      <c r="L1421" s="100"/>
      <c r="M1421" s="100"/>
    </row>
    <row r="1422" spans="10:13" ht="20.100000000000001" customHeight="1" x14ac:dyDescent="0.2">
      <c r="J1422" s="100"/>
      <c r="K1422" s="100"/>
      <c r="L1422" s="100"/>
      <c r="M1422" s="100"/>
    </row>
    <row r="1423" spans="10:13" ht="20.100000000000001" customHeight="1" x14ac:dyDescent="0.2">
      <c r="J1423" s="100"/>
      <c r="K1423" s="100"/>
      <c r="L1423" s="100"/>
      <c r="M1423" s="100"/>
    </row>
    <row r="1424" spans="10:13" ht="20.100000000000001" customHeight="1" x14ac:dyDescent="0.2">
      <c r="J1424" s="100"/>
      <c r="K1424" s="100"/>
      <c r="L1424" s="100"/>
      <c r="M1424" s="100"/>
    </row>
    <row r="1425" spans="10:13" ht="20.100000000000001" customHeight="1" x14ac:dyDescent="0.2">
      <c r="J1425" s="100"/>
      <c r="K1425" s="100"/>
      <c r="L1425" s="100"/>
      <c r="M1425" s="100"/>
    </row>
    <row r="1426" spans="10:13" ht="20.100000000000001" customHeight="1" x14ac:dyDescent="0.2">
      <c r="J1426" s="100"/>
      <c r="K1426" s="100"/>
      <c r="L1426" s="100"/>
      <c r="M1426" s="100"/>
    </row>
    <row r="1427" spans="10:13" ht="20.100000000000001" customHeight="1" x14ac:dyDescent="0.2">
      <c r="J1427" s="100"/>
      <c r="K1427" s="100"/>
      <c r="L1427" s="100"/>
      <c r="M1427" s="100"/>
    </row>
    <row r="1428" spans="10:13" ht="20.100000000000001" customHeight="1" x14ac:dyDescent="0.2">
      <c r="J1428" s="100"/>
      <c r="K1428" s="100"/>
      <c r="L1428" s="100"/>
      <c r="M1428" s="100"/>
    </row>
    <row r="1429" spans="10:13" ht="20.100000000000001" customHeight="1" x14ac:dyDescent="0.2">
      <c r="J1429" s="100"/>
      <c r="K1429" s="100"/>
      <c r="L1429" s="100"/>
      <c r="M1429" s="100"/>
    </row>
    <row r="1430" spans="10:13" ht="20.100000000000001" customHeight="1" x14ac:dyDescent="0.2">
      <c r="J1430" s="100"/>
      <c r="K1430" s="100"/>
      <c r="L1430" s="100"/>
      <c r="M1430" s="100"/>
    </row>
    <row r="1431" spans="10:13" ht="20.100000000000001" customHeight="1" x14ac:dyDescent="0.2">
      <c r="J1431" s="100"/>
      <c r="K1431" s="100"/>
      <c r="L1431" s="100"/>
      <c r="M1431" s="100"/>
    </row>
    <row r="1432" spans="10:13" ht="20.100000000000001" customHeight="1" x14ac:dyDescent="0.2">
      <c r="J1432" s="100"/>
      <c r="K1432" s="100"/>
      <c r="L1432" s="100"/>
      <c r="M1432" s="100"/>
    </row>
    <row r="1433" spans="10:13" ht="20.100000000000001" customHeight="1" x14ac:dyDescent="0.2">
      <c r="J1433" s="100"/>
      <c r="K1433" s="100"/>
      <c r="L1433" s="100"/>
      <c r="M1433" s="100"/>
    </row>
    <row r="1434" spans="10:13" ht="20.100000000000001" customHeight="1" x14ac:dyDescent="0.2">
      <c r="J1434" s="100"/>
      <c r="K1434" s="100"/>
      <c r="L1434" s="100"/>
      <c r="M1434" s="100"/>
    </row>
    <row r="1435" spans="10:13" ht="20.100000000000001" customHeight="1" x14ac:dyDescent="0.2">
      <c r="J1435" s="100"/>
      <c r="K1435" s="100"/>
      <c r="L1435" s="100"/>
      <c r="M1435" s="100"/>
    </row>
    <row r="1436" spans="10:13" ht="20.100000000000001" customHeight="1" x14ac:dyDescent="0.2">
      <c r="J1436" s="100"/>
      <c r="K1436" s="100"/>
      <c r="L1436" s="100"/>
      <c r="M1436" s="100"/>
    </row>
    <row r="1437" spans="10:13" ht="20.100000000000001" customHeight="1" x14ac:dyDescent="0.2">
      <c r="J1437" s="100"/>
      <c r="K1437" s="100"/>
      <c r="L1437" s="100"/>
      <c r="M1437" s="100"/>
    </row>
    <row r="1438" spans="10:13" ht="20.100000000000001" customHeight="1" x14ac:dyDescent="0.2">
      <c r="J1438" s="100"/>
      <c r="K1438" s="100"/>
      <c r="L1438" s="100"/>
      <c r="M1438" s="100"/>
    </row>
    <row r="1439" spans="10:13" ht="20.100000000000001" customHeight="1" x14ac:dyDescent="0.2">
      <c r="J1439" s="100"/>
      <c r="K1439" s="100"/>
      <c r="L1439" s="100"/>
      <c r="M1439" s="100"/>
    </row>
    <row r="1440" spans="10:13" ht="20.100000000000001" customHeight="1" x14ac:dyDescent="0.2">
      <c r="J1440" s="100"/>
      <c r="K1440" s="100"/>
      <c r="L1440" s="100"/>
      <c r="M1440" s="100"/>
    </row>
    <row r="1441" spans="10:13" ht="20.100000000000001" customHeight="1" x14ac:dyDescent="0.2">
      <c r="J1441" s="100"/>
      <c r="K1441" s="100"/>
      <c r="L1441" s="100"/>
      <c r="M1441" s="100"/>
    </row>
    <row r="1442" spans="10:13" ht="20.100000000000001" customHeight="1" x14ac:dyDescent="0.2">
      <c r="J1442" s="100"/>
      <c r="K1442" s="100"/>
      <c r="L1442" s="100"/>
      <c r="M1442" s="100"/>
    </row>
    <row r="1443" spans="10:13" ht="20.100000000000001" customHeight="1" x14ac:dyDescent="0.2">
      <c r="J1443" s="100"/>
      <c r="K1443" s="100"/>
      <c r="L1443" s="100"/>
      <c r="M1443" s="100"/>
    </row>
    <row r="1444" spans="10:13" ht="20.100000000000001" customHeight="1" x14ac:dyDescent="0.2">
      <c r="J1444" s="100"/>
      <c r="K1444" s="100"/>
      <c r="L1444" s="100"/>
      <c r="M1444" s="100"/>
    </row>
    <row r="1445" spans="10:13" ht="20.100000000000001" customHeight="1" x14ac:dyDescent="0.2">
      <c r="J1445" s="100"/>
      <c r="K1445" s="100"/>
      <c r="L1445" s="100"/>
      <c r="M1445" s="100"/>
    </row>
    <row r="1446" spans="10:13" ht="20.100000000000001" customHeight="1" x14ac:dyDescent="0.2">
      <c r="J1446" s="100"/>
      <c r="K1446" s="100"/>
      <c r="L1446" s="100"/>
      <c r="M1446" s="100"/>
    </row>
    <row r="1447" spans="10:13" ht="20.100000000000001" customHeight="1" x14ac:dyDescent="0.2">
      <c r="J1447" s="100"/>
      <c r="K1447" s="100"/>
      <c r="L1447" s="100"/>
      <c r="M1447" s="100"/>
    </row>
    <row r="1448" spans="10:13" ht="20.100000000000001" customHeight="1" x14ac:dyDescent="0.2">
      <c r="J1448" s="100"/>
      <c r="K1448" s="100"/>
      <c r="L1448" s="100"/>
      <c r="M1448" s="100"/>
    </row>
    <row r="1449" spans="10:13" ht="20.100000000000001" customHeight="1" x14ac:dyDescent="0.2">
      <c r="J1449" s="100"/>
      <c r="K1449" s="100"/>
      <c r="L1449" s="100"/>
      <c r="M1449" s="100"/>
    </row>
    <row r="1450" spans="10:13" ht="20.100000000000001" customHeight="1" x14ac:dyDescent="0.2">
      <c r="J1450" s="100"/>
      <c r="K1450" s="100"/>
      <c r="L1450" s="100"/>
      <c r="M1450" s="100"/>
    </row>
    <row r="1451" spans="10:13" ht="20.100000000000001" customHeight="1" x14ac:dyDescent="0.2">
      <c r="J1451" s="100"/>
      <c r="K1451" s="100"/>
      <c r="L1451" s="100"/>
      <c r="M1451" s="100"/>
    </row>
    <row r="1452" spans="10:13" ht="20.100000000000001" customHeight="1" x14ac:dyDescent="0.2">
      <c r="J1452" s="100"/>
      <c r="K1452" s="100"/>
      <c r="L1452" s="100"/>
      <c r="M1452" s="100"/>
    </row>
    <row r="1453" spans="10:13" ht="20.100000000000001" customHeight="1" x14ac:dyDescent="0.2">
      <c r="J1453" s="100"/>
      <c r="K1453" s="100"/>
      <c r="L1453" s="100"/>
      <c r="M1453" s="100"/>
    </row>
    <row r="1454" spans="10:13" ht="20.100000000000001" customHeight="1" x14ac:dyDescent="0.2">
      <c r="J1454" s="100"/>
      <c r="K1454" s="100"/>
      <c r="L1454" s="100"/>
      <c r="M1454" s="100"/>
    </row>
    <row r="1455" spans="10:13" ht="20.100000000000001" customHeight="1" x14ac:dyDescent="0.2">
      <c r="J1455" s="100"/>
      <c r="K1455" s="100"/>
      <c r="L1455" s="100"/>
      <c r="M1455" s="100"/>
    </row>
    <row r="1456" spans="10:13" ht="20.100000000000001" customHeight="1" x14ac:dyDescent="0.2">
      <c r="J1456" s="100"/>
      <c r="K1456" s="100"/>
      <c r="L1456" s="100"/>
      <c r="M1456" s="100"/>
    </row>
    <row r="1457" spans="10:13" ht="20.100000000000001" customHeight="1" x14ac:dyDescent="0.2">
      <c r="J1457" s="100"/>
      <c r="K1457" s="100"/>
      <c r="L1457" s="100"/>
      <c r="M1457" s="100"/>
    </row>
    <row r="1458" spans="10:13" ht="20.100000000000001" customHeight="1" x14ac:dyDescent="0.2">
      <c r="J1458" s="100"/>
      <c r="K1458" s="100"/>
      <c r="L1458" s="100"/>
      <c r="M1458" s="100"/>
    </row>
    <row r="1459" spans="10:13" ht="20.100000000000001" customHeight="1" x14ac:dyDescent="0.2">
      <c r="J1459" s="100"/>
      <c r="K1459" s="100"/>
      <c r="L1459" s="100"/>
      <c r="M1459" s="100"/>
    </row>
    <row r="1460" spans="10:13" ht="20.100000000000001" customHeight="1" x14ac:dyDescent="0.2">
      <c r="J1460" s="100"/>
      <c r="K1460" s="100"/>
      <c r="L1460" s="100"/>
      <c r="M1460" s="100"/>
    </row>
    <row r="1461" spans="10:13" ht="20.100000000000001" customHeight="1" x14ac:dyDescent="0.2">
      <c r="J1461" s="100"/>
      <c r="K1461" s="100"/>
      <c r="L1461" s="100"/>
      <c r="M1461" s="100"/>
    </row>
    <row r="1462" spans="10:13" ht="20.100000000000001" customHeight="1" x14ac:dyDescent="0.2">
      <c r="J1462" s="100"/>
      <c r="K1462" s="100"/>
      <c r="L1462" s="100"/>
      <c r="M1462" s="100"/>
    </row>
    <row r="1463" spans="10:13" ht="20.100000000000001" customHeight="1" x14ac:dyDescent="0.2">
      <c r="J1463" s="100"/>
      <c r="K1463" s="100"/>
      <c r="L1463" s="100"/>
      <c r="M1463" s="100"/>
    </row>
    <row r="1464" spans="10:13" ht="20.100000000000001" customHeight="1" x14ac:dyDescent="0.2">
      <c r="J1464" s="100"/>
      <c r="K1464" s="100"/>
      <c r="L1464" s="100"/>
      <c r="M1464" s="100"/>
    </row>
    <row r="1465" spans="10:13" ht="20.100000000000001" customHeight="1" x14ac:dyDescent="0.2">
      <c r="J1465" s="100"/>
      <c r="K1465" s="100"/>
      <c r="L1465" s="100"/>
      <c r="M1465" s="100"/>
    </row>
    <row r="1466" spans="10:13" ht="20.100000000000001" customHeight="1" x14ac:dyDescent="0.2">
      <c r="J1466" s="100"/>
      <c r="K1466" s="100"/>
      <c r="L1466" s="100"/>
      <c r="M1466" s="100"/>
    </row>
    <row r="1467" spans="10:13" ht="20.100000000000001" customHeight="1" x14ac:dyDescent="0.2">
      <c r="J1467" s="100"/>
      <c r="K1467" s="100"/>
      <c r="L1467" s="100"/>
      <c r="M1467" s="100"/>
    </row>
    <row r="1468" spans="10:13" ht="20.100000000000001" customHeight="1" x14ac:dyDescent="0.2">
      <c r="J1468" s="100"/>
      <c r="K1468" s="100"/>
      <c r="L1468" s="100"/>
      <c r="M1468" s="100"/>
    </row>
    <row r="1469" spans="10:13" ht="20.100000000000001" customHeight="1" x14ac:dyDescent="0.2">
      <c r="J1469" s="100"/>
      <c r="K1469" s="100"/>
      <c r="L1469" s="100"/>
      <c r="M1469" s="100"/>
    </row>
    <row r="1470" spans="10:13" ht="20.100000000000001" customHeight="1" x14ac:dyDescent="0.2">
      <c r="J1470" s="100"/>
      <c r="K1470" s="100"/>
      <c r="L1470" s="100"/>
      <c r="M1470" s="100"/>
    </row>
    <row r="1471" spans="10:13" ht="20.100000000000001" customHeight="1" x14ac:dyDescent="0.2">
      <c r="J1471" s="100"/>
      <c r="K1471" s="100"/>
      <c r="L1471" s="100"/>
      <c r="M1471" s="100"/>
    </row>
    <row r="1472" spans="10:13" ht="20.100000000000001" customHeight="1" x14ac:dyDescent="0.2">
      <c r="J1472" s="100"/>
      <c r="K1472" s="100"/>
      <c r="L1472" s="100"/>
      <c r="M1472" s="100"/>
    </row>
    <row r="1473" spans="10:13" ht="20.100000000000001" customHeight="1" x14ac:dyDescent="0.2">
      <c r="J1473" s="100"/>
      <c r="K1473" s="100"/>
      <c r="L1473" s="100"/>
      <c r="M1473" s="100"/>
    </row>
    <row r="1474" spans="10:13" ht="20.100000000000001" customHeight="1" x14ac:dyDescent="0.2">
      <c r="J1474" s="100"/>
      <c r="K1474" s="100"/>
      <c r="L1474" s="100"/>
      <c r="M1474" s="100"/>
    </row>
    <row r="1475" spans="10:13" ht="20.100000000000001" customHeight="1" x14ac:dyDescent="0.2">
      <c r="J1475" s="100"/>
      <c r="K1475" s="100"/>
      <c r="L1475" s="100"/>
      <c r="M1475" s="100"/>
    </row>
    <row r="1476" spans="10:13" ht="20.100000000000001" customHeight="1" x14ac:dyDescent="0.2">
      <c r="J1476" s="100"/>
      <c r="K1476" s="100"/>
      <c r="L1476" s="100"/>
      <c r="M1476" s="100"/>
    </row>
    <row r="1477" spans="10:13" ht="20.100000000000001" customHeight="1" x14ac:dyDescent="0.2">
      <c r="J1477" s="100"/>
      <c r="K1477" s="100"/>
      <c r="L1477" s="100"/>
      <c r="M1477" s="100"/>
    </row>
    <row r="1478" spans="10:13" ht="20.100000000000001" customHeight="1" x14ac:dyDescent="0.2">
      <c r="J1478" s="100"/>
      <c r="K1478" s="100"/>
      <c r="L1478" s="100"/>
      <c r="M1478" s="100"/>
    </row>
    <row r="1479" spans="10:13" ht="20.100000000000001" customHeight="1" x14ac:dyDescent="0.2">
      <c r="J1479" s="100"/>
      <c r="K1479" s="100"/>
      <c r="L1479" s="100"/>
      <c r="M1479" s="100"/>
    </row>
    <row r="1480" spans="10:13" ht="20.100000000000001" customHeight="1" x14ac:dyDescent="0.2">
      <c r="J1480" s="100"/>
      <c r="K1480" s="100"/>
      <c r="L1480" s="100"/>
      <c r="M1480" s="100"/>
    </row>
    <row r="1481" spans="10:13" ht="20.100000000000001" customHeight="1" x14ac:dyDescent="0.2">
      <c r="J1481" s="100"/>
      <c r="K1481" s="100"/>
      <c r="L1481" s="100"/>
      <c r="M1481" s="100"/>
    </row>
    <row r="1482" spans="10:13" ht="20.100000000000001" customHeight="1" x14ac:dyDescent="0.2">
      <c r="J1482" s="100"/>
      <c r="K1482" s="100"/>
      <c r="L1482" s="100"/>
      <c r="M1482" s="100"/>
    </row>
    <row r="1483" spans="10:13" ht="20.100000000000001" customHeight="1" x14ac:dyDescent="0.2">
      <c r="J1483" s="100"/>
      <c r="K1483" s="100"/>
      <c r="L1483" s="100"/>
      <c r="M1483" s="100"/>
    </row>
    <row r="1484" spans="10:13" ht="20.100000000000001" customHeight="1" x14ac:dyDescent="0.2">
      <c r="J1484" s="100"/>
      <c r="K1484" s="100"/>
      <c r="L1484" s="100"/>
      <c r="M1484" s="100"/>
    </row>
    <row r="1485" spans="10:13" ht="20.100000000000001" customHeight="1" x14ac:dyDescent="0.2">
      <c r="J1485" s="100"/>
      <c r="K1485" s="100"/>
      <c r="L1485" s="100"/>
      <c r="M1485" s="100"/>
    </row>
    <row r="1486" spans="10:13" ht="20.100000000000001" customHeight="1" x14ac:dyDescent="0.2">
      <c r="J1486" s="100"/>
      <c r="K1486" s="100"/>
      <c r="L1486" s="100"/>
      <c r="M1486" s="100"/>
    </row>
    <row r="1487" spans="10:13" ht="20.100000000000001" customHeight="1" x14ac:dyDescent="0.2">
      <c r="J1487" s="100"/>
      <c r="K1487" s="100"/>
      <c r="L1487" s="100"/>
      <c r="M1487" s="100"/>
    </row>
    <row r="1488" spans="10:13" ht="20.100000000000001" customHeight="1" x14ac:dyDescent="0.2">
      <c r="J1488" s="100"/>
      <c r="K1488" s="100"/>
      <c r="L1488" s="100"/>
      <c r="M1488" s="100"/>
    </row>
    <row r="1489" spans="10:13" ht="20.100000000000001" customHeight="1" x14ac:dyDescent="0.2">
      <c r="J1489" s="100"/>
      <c r="K1489" s="100"/>
      <c r="L1489" s="100"/>
      <c r="M1489" s="100"/>
    </row>
    <row r="1490" spans="10:13" ht="20.100000000000001" customHeight="1" x14ac:dyDescent="0.2">
      <c r="J1490" s="100"/>
      <c r="K1490" s="100"/>
      <c r="L1490" s="100"/>
      <c r="M1490" s="100"/>
    </row>
    <row r="1491" spans="10:13" ht="20.100000000000001" customHeight="1" x14ac:dyDescent="0.2">
      <c r="J1491" s="100"/>
      <c r="K1491" s="100"/>
      <c r="L1491" s="100"/>
      <c r="M1491" s="100"/>
    </row>
    <row r="1492" spans="10:13" ht="20.100000000000001" customHeight="1" x14ac:dyDescent="0.2">
      <c r="J1492" s="100"/>
      <c r="K1492" s="100"/>
      <c r="L1492" s="100"/>
      <c r="M1492" s="100"/>
    </row>
    <row r="1493" spans="10:13" ht="20.100000000000001" customHeight="1" x14ac:dyDescent="0.2">
      <c r="J1493" s="100"/>
      <c r="K1493" s="100"/>
      <c r="L1493" s="100"/>
      <c r="M1493" s="100"/>
    </row>
    <row r="1494" spans="10:13" ht="20.100000000000001" customHeight="1" x14ac:dyDescent="0.2">
      <c r="J1494" s="100"/>
      <c r="K1494" s="100"/>
      <c r="L1494" s="100"/>
      <c r="M1494" s="100"/>
    </row>
    <row r="1495" spans="10:13" ht="20.100000000000001" customHeight="1" x14ac:dyDescent="0.2">
      <c r="J1495" s="100"/>
      <c r="K1495" s="100"/>
      <c r="L1495" s="100"/>
      <c r="M1495" s="100"/>
    </row>
    <row r="1496" spans="10:13" ht="20.100000000000001" customHeight="1" x14ac:dyDescent="0.2">
      <c r="J1496" s="100"/>
      <c r="K1496" s="100"/>
      <c r="L1496" s="100"/>
      <c r="M1496" s="100"/>
    </row>
    <row r="1497" spans="10:13" ht="20.100000000000001" customHeight="1" x14ac:dyDescent="0.2">
      <c r="J1497" s="100"/>
      <c r="K1497" s="100"/>
      <c r="L1497" s="100"/>
      <c r="M1497" s="100"/>
    </row>
    <row r="1498" spans="10:13" ht="20.100000000000001" customHeight="1" x14ac:dyDescent="0.2">
      <c r="J1498" s="100"/>
      <c r="K1498" s="100"/>
      <c r="L1498" s="100"/>
      <c r="M1498" s="100"/>
    </row>
    <row r="1499" spans="10:13" ht="20.100000000000001" customHeight="1" x14ac:dyDescent="0.2">
      <c r="J1499" s="100"/>
      <c r="K1499" s="100"/>
      <c r="L1499" s="100"/>
      <c r="M1499" s="100"/>
    </row>
    <row r="1500" spans="10:13" ht="20.100000000000001" customHeight="1" x14ac:dyDescent="0.2">
      <c r="J1500" s="100"/>
      <c r="K1500" s="100"/>
      <c r="L1500" s="100"/>
      <c r="M1500" s="100"/>
    </row>
    <row r="1501" spans="10:13" ht="20.100000000000001" customHeight="1" x14ac:dyDescent="0.2">
      <c r="J1501" s="100"/>
      <c r="K1501" s="100"/>
      <c r="L1501" s="100"/>
      <c r="M1501" s="100"/>
    </row>
    <row r="1502" spans="10:13" ht="20.100000000000001" customHeight="1" x14ac:dyDescent="0.2">
      <c r="J1502" s="100"/>
      <c r="K1502" s="100"/>
      <c r="L1502" s="100"/>
      <c r="M1502" s="100"/>
    </row>
    <row r="1503" spans="10:13" ht="20.100000000000001" customHeight="1" x14ac:dyDescent="0.2">
      <c r="J1503" s="100"/>
      <c r="K1503" s="100"/>
      <c r="L1503" s="100"/>
      <c r="M1503" s="100"/>
    </row>
    <row r="1504" spans="10:13" ht="20.100000000000001" customHeight="1" x14ac:dyDescent="0.2">
      <c r="J1504" s="100"/>
      <c r="K1504" s="100"/>
      <c r="L1504" s="100"/>
      <c r="M1504" s="100"/>
    </row>
    <row r="1505" spans="10:13" ht="20.100000000000001" customHeight="1" x14ac:dyDescent="0.2">
      <c r="J1505" s="100"/>
      <c r="K1505" s="100"/>
      <c r="L1505" s="100"/>
      <c r="M1505" s="100"/>
    </row>
    <row r="1506" spans="10:13" ht="20.100000000000001" customHeight="1" x14ac:dyDescent="0.2">
      <c r="J1506" s="100"/>
      <c r="K1506" s="100"/>
      <c r="L1506" s="100"/>
      <c r="M1506" s="100"/>
    </row>
    <row r="1507" spans="10:13" ht="20.100000000000001" customHeight="1" x14ac:dyDescent="0.2">
      <c r="J1507" s="100"/>
      <c r="K1507" s="100"/>
      <c r="L1507" s="100"/>
      <c r="M1507" s="100"/>
    </row>
    <row r="1508" spans="10:13" ht="20.100000000000001" customHeight="1" x14ac:dyDescent="0.2">
      <c r="J1508" s="100"/>
      <c r="K1508" s="100"/>
      <c r="L1508" s="100"/>
      <c r="M1508" s="100"/>
    </row>
    <row r="1509" spans="10:13" ht="20.100000000000001" customHeight="1" x14ac:dyDescent="0.2">
      <c r="J1509" s="100"/>
      <c r="K1509" s="100"/>
      <c r="L1509" s="100"/>
      <c r="M1509" s="100"/>
    </row>
    <row r="1510" spans="10:13" ht="20.100000000000001" customHeight="1" x14ac:dyDescent="0.2">
      <c r="J1510" s="100"/>
      <c r="K1510" s="100"/>
      <c r="L1510" s="100"/>
      <c r="M1510" s="100"/>
    </row>
    <row r="1511" spans="10:13" ht="20.100000000000001" customHeight="1" x14ac:dyDescent="0.2">
      <c r="J1511" s="100"/>
      <c r="K1511" s="100"/>
      <c r="L1511" s="100"/>
      <c r="M1511" s="100"/>
    </row>
    <row r="1512" spans="10:13" ht="20.100000000000001" customHeight="1" x14ac:dyDescent="0.2">
      <c r="J1512" s="100"/>
      <c r="K1512" s="100"/>
      <c r="L1512" s="100"/>
      <c r="M1512" s="100"/>
    </row>
    <row r="1513" spans="10:13" ht="20.100000000000001" customHeight="1" x14ac:dyDescent="0.2">
      <c r="J1513" s="100"/>
      <c r="K1513" s="100"/>
      <c r="L1513" s="100"/>
      <c r="M1513" s="100"/>
    </row>
    <row r="1514" spans="10:13" ht="20.100000000000001" customHeight="1" x14ac:dyDescent="0.2">
      <c r="J1514" s="100"/>
      <c r="K1514" s="100"/>
      <c r="L1514" s="100"/>
      <c r="M1514" s="100"/>
    </row>
    <row r="1515" spans="10:13" ht="20.100000000000001" customHeight="1" x14ac:dyDescent="0.2">
      <c r="J1515" s="100"/>
      <c r="K1515" s="100"/>
      <c r="L1515" s="100"/>
      <c r="M1515" s="100"/>
    </row>
    <row r="1516" spans="10:13" ht="20.100000000000001" customHeight="1" x14ac:dyDescent="0.2">
      <c r="J1516" s="100"/>
      <c r="K1516" s="100"/>
      <c r="L1516" s="100"/>
      <c r="M1516" s="100"/>
    </row>
    <row r="1517" spans="10:13" ht="20.100000000000001" customHeight="1" x14ac:dyDescent="0.2">
      <c r="J1517" s="100"/>
      <c r="K1517" s="100"/>
      <c r="L1517" s="100"/>
      <c r="M1517" s="100"/>
    </row>
    <row r="1518" spans="10:13" ht="20.100000000000001" customHeight="1" x14ac:dyDescent="0.2">
      <c r="J1518" s="100"/>
      <c r="K1518" s="100"/>
      <c r="L1518" s="100"/>
      <c r="M1518" s="100"/>
    </row>
    <row r="1519" spans="10:13" ht="20.100000000000001" customHeight="1" x14ac:dyDescent="0.2">
      <c r="J1519" s="100"/>
      <c r="K1519" s="100"/>
      <c r="L1519" s="100"/>
      <c r="M1519" s="100"/>
    </row>
    <row r="1520" spans="10:13" ht="20.100000000000001" customHeight="1" x14ac:dyDescent="0.2">
      <c r="J1520" s="100"/>
      <c r="K1520" s="100"/>
      <c r="L1520" s="100"/>
      <c r="M1520" s="100"/>
    </row>
    <row r="1521" spans="10:13" ht="20.100000000000001" customHeight="1" x14ac:dyDescent="0.2">
      <c r="J1521" s="100"/>
      <c r="K1521" s="100"/>
      <c r="L1521" s="100"/>
      <c r="M1521" s="100"/>
    </row>
    <row r="1522" spans="10:13" ht="20.100000000000001" customHeight="1" x14ac:dyDescent="0.2">
      <c r="J1522" s="100"/>
      <c r="K1522" s="100"/>
      <c r="L1522" s="100"/>
      <c r="M1522" s="100"/>
    </row>
    <row r="1523" spans="10:13" ht="20.100000000000001" customHeight="1" x14ac:dyDescent="0.2">
      <c r="J1523" s="100"/>
      <c r="K1523" s="100"/>
      <c r="L1523" s="100"/>
      <c r="M1523" s="100"/>
    </row>
    <row r="1524" spans="10:13" ht="20.100000000000001" customHeight="1" x14ac:dyDescent="0.2">
      <c r="J1524" s="100"/>
      <c r="K1524" s="100"/>
      <c r="L1524" s="100"/>
      <c r="M1524" s="100"/>
    </row>
    <row r="1525" spans="10:13" ht="20.100000000000001" customHeight="1" x14ac:dyDescent="0.2">
      <c r="J1525" s="100"/>
      <c r="K1525" s="100"/>
      <c r="L1525" s="100"/>
      <c r="M1525" s="100"/>
    </row>
    <row r="1526" spans="10:13" ht="20.100000000000001" customHeight="1" x14ac:dyDescent="0.2">
      <c r="J1526" s="100"/>
      <c r="K1526" s="100"/>
      <c r="L1526" s="100"/>
      <c r="M1526" s="100"/>
    </row>
    <row r="1527" spans="10:13" ht="20.100000000000001" customHeight="1" x14ac:dyDescent="0.2">
      <c r="J1527" s="100"/>
      <c r="K1527" s="100"/>
      <c r="L1527" s="100"/>
      <c r="M1527" s="100"/>
    </row>
    <row r="1528" spans="10:13" ht="20.100000000000001" customHeight="1" x14ac:dyDescent="0.2">
      <c r="J1528" s="100"/>
      <c r="K1528" s="100"/>
      <c r="L1528" s="100"/>
      <c r="M1528" s="100"/>
    </row>
    <row r="1529" spans="10:13" ht="20.100000000000001" customHeight="1" x14ac:dyDescent="0.2">
      <c r="J1529" s="100"/>
      <c r="K1529" s="100"/>
      <c r="L1529" s="100"/>
      <c r="M1529" s="100"/>
    </row>
    <row r="1530" spans="10:13" ht="20.100000000000001" customHeight="1" x14ac:dyDescent="0.2">
      <c r="J1530" s="100"/>
      <c r="K1530" s="100"/>
      <c r="L1530" s="100"/>
      <c r="M1530" s="100"/>
    </row>
    <row r="1531" spans="10:13" ht="20.100000000000001" customHeight="1" x14ac:dyDescent="0.2">
      <c r="J1531" s="100"/>
      <c r="K1531" s="100"/>
      <c r="L1531" s="100"/>
      <c r="M1531" s="100"/>
    </row>
    <row r="1532" spans="10:13" ht="20.100000000000001" customHeight="1" x14ac:dyDescent="0.2">
      <c r="J1532" s="100"/>
      <c r="K1532" s="100"/>
      <c r="L1532" s="100"/>
      <c r="M1532" s="100"/>
    </row>
    <row r="1533" spans="10:13" ht="20.100000000000001" customHeight="1" x14ac:dyDescent="0.2">
      <c r="J1533" s="100"/>
      <c r="K1533" s="100"/>
      <c r="L1533" s="100"/>
      <c r="M1533" s="100"/>
    </row>
    <row r="1534" spans="10:13" ht="20.100000000000001" customHeight="1" x14ac:dyDescent="0.2">
      <c r="J1534" s="100"/>
      <c r="K1534" s="100"/>
      <c r="L1534" s="100"/>
      <c r="M1534" s="100"/>
    </row>
    <row r="1535" spans="10:13" ht="20.100000000000001" customHeight="1" x14ac:dyDescent="0.2">
      <c r="J1535" s="100"/>
      <c r="K1535" s="100"/>
      <c r="L1535" s="100"/>
      <c r="M1535" s="100"/>
    </row>
    <row r="1536" spans="10:13" ht="20.100000000000001" customHeight="1" x14ac:dyDescent="0.2">
      <c r="J1536" s="100"/>
      <c r="K1536" s="100"/>
      <c r="L1536" s="100"/>
      <c r="M1536" s="100"/>
    </row>
    <row r="1537" spans="10:13" ht="20.100000000000001" customHeight="1" x14ac:dyDescent="0.2">
      <c r="J1537" s="100"/>
      <c r="K1537" s="100"/>
      <c r="L1537" s="100"/>
      <c r="M1537" s="100"/>
    </row>
    <row r="1538" spans="10:13" ht="20.100000000000001" customHeight="1" x14ac:dyDescent="0.2">
      <c r="J1538" s="100"/>
      <c r="K1538" s="100"/>
      <c r="L1538" s="100"/>
      <c r="M1538" s="100"/>
    </row>
    <row r="1539" spans="10:13" ht="20.100000000000001" customHeight="1" x14ac:dyDescent="0.2">
      <c r="J1539" s="100"/>
      <c r="K1539" s="100"/>
      <c r="L1539" s="100"/>
      <c r="M1539" s="100"/>
    </row>
    <row r="1540" spans="10:13" ht="20.100000000000001" customHeight="1" x14ac:dyDescent="0.2">
      <c r="J1540" s="100"/>
      <c r="K1540" s="100"/>
      <c r="L1540" s="100"/>
      <c r="M1540" s="100"/>
    </row>
    <row r="1541" spans="10:13" ht="20.100000000000001" customHeight="1" x14ac:dyDescent="0.2">
      <c r="J1541" s="100"/>
      <c r="K1541" s="100"/>
      <c r="L1541" s="100"/>
      <c r="M1541" s="100"/>
    </row>
    <row r="1542" spans="10:13" ht="20.100000000000001" customHeight="1" x14ac:dyDescent="0.2">
      <c r="J1542" s="100"/>
      <c r="K1542" s="100"/>
      <c r="L1542" s="100"/>
      <c r="M1542" s="100"/>
    </row>
    <row r="1543" spans="10:13" ht="20.100000000000001" customHeight="1" x14ac:dyDescent="0.2">
      <c r="J1543" s="100"/>
      <c r="K1543" s="100"/>
      <c r="L1543" s="100"/>
      <c r="M1543" s="100"/>
    </row>
    <row r="1544" spans="10:13" ht="20.100000000000001" customHeight="1" x14ac:dyDescent="0.2">
      <c r="J1544" s="100"/>
      <c r="K1544" s="100"/>
      <c r="L1544" s="100"/>
      <c r="M1544" s="100"/>
    </row>
    <row r="1545" spans="10:13" ht="20.100000000000001" customHeight="1" x14ac:dyDescent="0.2">
      <c r="J1545" s="100"/>
      <c r="K1545" s="100"/>
      <c r="L1545" s="100"/>
      <c r="M1545" s="100"/>
    </row>
    <row r="1546" spans="10:13" ht="20.100000000000001" customHeight="1" x14ac:dyDescent="0.2">
      <c r="J1546" s="100"/>
      <c r="K1546" s="100"/>
      <c r="L1546" s="100"/>
      <c r="M1546" s="100"/>
    </row>
    <row r="1547" spans="10:13" ht="20.100000000000001" customHeight="1" x14ac:dyDescent="0.2">
      <c r="J1547" s="100"/>
      <c r="K1547" s="100"/>
      <c r="L1547" s="100"/>
      <c r="M1547" s="100"/>
    </row>
    <row r="1548" spans="10:13" ht="20.100000000000001" customHeight="1" x14ac:dyDescent="0.2">
      <c r="J1548" s="100"/>
      <c r="K1548" s="100"/>
      <c r="L1548" s="100"/>
      <c r="M1548" s="100"/>
    </row>
    <row r="1549" spans="10:13" ht="20.100000000000001" customHeight="1" x14ac:dyDescent="0.2">
      <c r="J1549" s="100"/>
      <c r="K1549" s="100"/>
      <c r="L1549" s="100"/>
      <c r="M1549" s="100"/>
    </row>
    <row r="1550" spans="10:13" ht="20.100000000000001" customHeight="1" x14ac:dyDescent="0.2">
      <c r="J1550" s="100"/>
      <c r="K1550" s="100"/>
      <c r="L1550" s="100"/>
      <c r="M1550" s="100"/>
    </row>
    <row r="1551" spans="10:13" ht="20.100000000000001" customHeight="1" x14ac:dyDescent="0.2">
      <c r="J1551" s="100"/>
      <c r="K1551" s="100"/>
      <c r="L1551" s="100"/>
      <c r="M1551" s="100"/>
    </row>
    <row r="1552" spans="10:13" ht="20.100000000000001" customHeight="1" x14ac:dyDescent="0.2">
      <c r="J1552" s="100"/>
      <c r="K1552" s="100"/>
      <c r="L1552" s="100"/>
      <c r="M1552" s="100"/>
    </row>
    <row r="1553" spans="10:13" ht="20.100000000000001" customHeight="1" x14ac:dyDescent="0.2">
      <c r="J1553" s="100"/>
      <c r="K1553" s="100"/>
      <c r="L1553" s="100"/>
      <c r="M1553" s="100"/>
    </row>
    <row r="1554" spans="10:13" ht="20.100000000000001" customHeight="1" x14ac:dyDescent="0.2">
      <c r="J1554" s="100"/>
      <c r="K1554" s="100"/>
      <c r="L1554" s="100"/>
      <c r="M1554" s="100"/>
    </row>
    <row r="1555" spans="10:13" ht="20.100000000000001" customHeight="1" x14ac:dyDescent="0.2">
      <c r="J1555" s="100"/>
      <c r="K1555" s="100"/>
      <c r="L1555" s="100"/>
      <c r="M1555" s="100"/>
    </row>
    <row r="1556" spans="10:13" ht="20.100000000000001" customHeight="1" x14ac:dyDescent="0.2">
      <c r="J1556" s="100"/>
      <c r="K1556" s="100"/>
      <c r="L1556" s="100"/>
      <c r="M1556" s="100"/>
    </row>
    <row r="1557" spans="10:13" ht="20.100000000000001" customHeight="1" x14ac:dyDescent="0.2">
      <c r="J1557" s="100"/>
      <c r="K1557" s="100"/>
      <c r="L1557" s="100"/>
      <c r="M1557" s="100"/>
    </row>
    <row r="1558" spans="10:13" ht="20.100000000000001" customHeight="1" x14ac:dyDescent="0.2">
      <c r="J1558" s="100"/>
      <c r="K1558" s="100"/>
      <c r="L1558" s="100"/>
      <c r="M1558" s="100"/>
    </row>
    <row r="1559" spans="10:13" ht="20.100000000000001" customHeight="1" x14ac:dyDescent="0.2">
      <c r="J1559" s="100"/>
      <c r="K1559" s="100"/>
      <c r="L1559" s="100"/>
      <c r="M1559" s="100"/>
    </row>
    <row r="1560" spans="10:13" ht="20.100000000000001" customHeight="1" x14ac:dyDescent="0.2">
      <c r="J1560" s="100"/>
      <c r="K1560" s="100"/>
      <c r="L1560" s="100"/>
      <c r="M1560" s="100"/>
    </row>
    <row r="1561" spans="10:13" ht="20.100000000000001" customHeight="1" x14ac:dyDescent="0.2">
      <c r="J1561" s="100"/>
      <c r="K1561" s="100"/>
      <c r="L1561" s="100"/>
      <c r="M1561" s="100"/>
    </row>
    <row r="1562" spans="10:13" ht="20.100000000000001" customHeight="1" x14ac:dyDescent="0.2">
      <c r="J1562" s="100"/>
      <c r="K1562" s="100"/>
      <c r="L1562" s="100"/>
      <c r="M1562" s="100"/>
    </row>
    <row r="1563" spans="10:13" ht="20.100000000000001" customHeight="1" x14ac:dyDescent="0.2">
      <c r="J1563" s="100"/>
      <c r="K1563" s="100"/>
      <c r="L1563" s="100"/>
      <c r="M1563" s="100"/>
    </row>
    <row r="1564" spans="10:13" ht="20.100000000000001" customHeight="1" x14ac:dyDescent="0.2">
      <c r="J1564" s="100"/>
      <c r="K1564" s="100"/>
      <c r="L1564" s="100"/>
      <c r="M1564" s="100"/>
    </row>
    <row r="1565" spans="10:13" ht="20.100000000000001" customHeight="1" x14ac:dyDescent="0.2">
      <c r="J1565" s="100"/>
      <c r="K1565" s="100"/>
      <c r="L1565" s="100"/>
      <c r="M1565" s="100"/>
    </row>
    <row r="1566" spans="10:13" ht="20.100000000000001" customHeight="1" x14ac:dyDescent="0.2">
      <c r="J1566" s="100"/>
      <c r="K1566" s="100"/>
      <c r="L1566" s="100"/>
      <c r="M1566" s="100"/>
    </row>
    <row r="1567" spans="10:13" ht="20.100000000000001" customHeight="1" x14ac:dyDescent="0.2">
      <c r="J1567" s="100"/>
      <c r="K1567" s="100"/>
      <c r="L1567" s="100"/>
      <c r="M1567" s="100"/>
    </row>
    <row r="1568" spans="10:13" ht="20.100000000000001" customHeight="1" x14ac:dyDescent="0.2">
      <c r="J1568" s="100"/>
      <c r="K1568" s="100"/>
      <c r="L1568" s="100"/>
      <c r="M1568" s="100"/>
    </row>
    <row r="1569" spans="10:13" ht="20.100000000000001" customHeight="1" x14ac:dyDescent="0.2">
      <c r="J1569" s="100"/>
      <c r="K1569" s="100"/>
      <c r="L1569" s="100"/>
      <c r="M1569" s="100"/>
    </row>
    <row r="1570" spans="10:13" ht="20.100000000000001" customHeight="1" x14ac:dyDescent="0.2">
      <c r="J1570" s="100"/>
      <c r="K1570" s="100"/>
      <c r="L1570" s="100"/>
      <c r="M1570" s="100"/>
    </row>
    <row r="1571" spans="10:13" ht="20.100000000000001" customHeight="1" x14ac:dyDescent="0.2">
      <c r="J1571" s="100"/>
      <c r="K1571" s="100"/>
      <c r="L1571" s="100"/>
      <c r="M1571" s="100"/>
    </row>
    <row r="1572" spans="10:13" ht="20.100000000000001" customHeight="1" x14ac:dyDescent="0.2">
      <c r="J1572" s="100"/>
      <c r="K1572" s="100"/>
      <c r="L1572" s="100"/>
      <c r="M1572" s="100"/>
    </row>
    <row r="1573" spans="10:13" ht="20.100000000000001" customHeight="1" x14ac:dyDescent="0.2">
      <c r="J1573" s="100"/>
      <c r="K1573" s="100"/>
      <c r="L1573" s="100"/>
      <c r="M1573" s="100"/>
    </row>
    <row r="1574" spans="10:13" ht="20.100000000000001" customHeight="1" x14ac:dyDescent="0.2">
      <c r="J1574" s="100"/>
      <c r="K1574" s="100"/>
      <c r="L1574" s="100"/>
      <c r="M1574" s="100"/>
    </row>
    <row r="1575" spans="10:13" ht="20.100000000000001" customHeight="1" x14ac:dyDescent="0.2">
      <c r="J1575" s="100"/>
      <c r="K1575" s="100"/>
      <c r="L1575" s="100"/>
      <c r="M1575" s="100"/>
    </row>
    <row r="1576" spans="10:13" ht="20.100000000000001" customHeight="1" x14ac:dyDescent="0.2">
      <c r="J1576" s="100"/>
      <c r="K1576" s="100"/>
      <c r="L1576" s="100"/>
      <c r="M1576" s="100"/>
    </row>
    <row r="1577" spans="10:13" ht="20.100000000000001" customHeight="1" x14ac:dyDescent="0.2">
      <c r="J1577" s="100"/>
      <c r="K1577" s="100"/>
      <c r="L1577" s="100"/>
      <c r="M1577" s="100"/>
    </row>
    <row r="1578" spans="10:13" ht="20.100000000000001" customHeight="1" x14ac:dyDescent="0.2">
      <c r="J1578" s="100"/>
      <c r="K1578" s="100"/>
      <c r="L1578" s="100"/>
      <c r="M1578" s="100"/>
    </row>
    <row r="1579" spans="10:13" ht="20.100000000000001" customHeight="1" x14ac:dyDescent="0.2">
      <c r="J1579" s="100"/>
      <c r="K1579" s="100"/>
      <c r="L1579" s="100"/>
      <c r="M1579" s="100"/>
    </row>
    <row r="1580" spans="10:13" ht="20.100000000000001" customHeight="1" x14ac:dyDescent="0.2">
      <c r="J1580" s="100"/>
      <c r="K1580" s="100"/>
      <c r="L1580" s="100"/>
      <c r="M1580" s="100"/>
    </row>
    <row r="1581" spans="10:13" ht="20.100000000000001" customHeight="1" x14ac:dyDescent="0.2">
      <c r="J1581" s="100"/>
      <c r="K1581" s="100"/>
      <c r="L1581" s="100"/>
      <c r="M1581" s="100"/>
    </row>
    <row r="1582" spans="10:13" ht="20.100000000000001" customHeight="1" x14ac:dyDescent="0.2">
      <c r="J1582" s="100"/>
      <c r="K1582" s="100"/>
      <c r="L1582" s="100"/>
      <c r="M1582" s="100"/>
    </row>
    <row r="1583" spans="10:13" ht="20.100000000000001" customHeight="1" x14ac:dyDescent="0.2">
      <c r="J1583" s="100"/>
      <c r="K1583" s="100"/>
      <c r="L1583" s="100"/>
      <c r="M1583" s="100"/>
    </row>
    <row r="1584" spans="10:13" ht="20.100000000000001" customHeight="1" x14ac:dyDescent="0.2">
      <c r="J1584" s="100"/>
      <c r="K1584" s="100"/>
      <c r="L1584" s="100"/>
      <c r="M1584" s="100"/>
    </row>
    <row r="1585" spans="10:13" ht="20.100000000000001" customHeight="1" x14ac:dyDescent="0.2">
      <c r="J1585" s="100"/>
      <c r="K1585" s="100"/>
      <c r="L1585" s="100"/>
      <c r="M1585" s="100"/>
    </row>
    <row r="1586" spans="10:13" ht="20.100000000000001" customHeight="1" x14ac:dyDescent="0.2">
      <c r="J1586" s="100"/>
      <c r="K1586" s="100"/>
      <c r="L1586" s="100"/>
      <c r="M1586" s="100"/>
    </row>
    <row r="1587" spans="10:13" ht="20.100000000000001" customHeight="1" x14ac:dyDescent="0.2">
      <c r="J1587" s="100"/>
      <c r="K1587" s="100"/>
      <c r="L1587" s="100"/>
      <c r="M1587" s="100"/>
    </row>
    <row r="1588" spans="10:13" ht="20.100000000000001" customHeight="1" x14ac:dyDescent="0.2">
      <c r="J1588" s="100"/>
      <c r="K1588" s="100"/>
      <c r="L1588" s="100"/>
      <c r="M1588" s="100"/>
    </row>
    <row r="1589" spans="10:13" ht="20.100000000000001" customHeight="1" x14ac:dyDescent="0.2">
      <c r="J1589" s="100"/>
      <c r="K1589" s="100"/>
      <c r="L1589" s="100"/>
      <c r="M1589" s="100"/>
    </row>
    <row r="1590" spans="10:13" ht="20.100000000000001" customHeight="1" x14ac:dyDescent="0.2">
      <c r="J1590" s="100"/>
      <c r="K1590" s="100"/>
      <c r="L1590" s="100"/>
      <c r="M1590" s="100"/>
    </row>
    <row r="1591" spans="10:13" ht="20.100000000000001" customHeight="1" x14ac:dyDescent="0.2">
      <c r="J1591" s="100"/>
      <c r="K1591" s="100"/>
      <c r="L1591" s="100"/>
      <c r="M1591" s="100"/>
    </row>
    <row r="1592" spans="10:13" ht="20.100000000000001" customHeight="1" x14ac:dyDescent="0.2">
      <c r="J1592" s="100"/>
      <c r="K1592" s="100"/>
      <c r="L1592" s="100"/>
      <c r="M1592" s="100"/>
    </row>
    <row r="1593" spans="10:13" ht="20.100000000000001" customHeight="1" x14ac:dyDescent="0.2">
      <c r="J1593" s="100"/>
      <c r="K1593" s="100"/>
      <c r="L1593" s="100"/>
      <c r="M1593" s="100"/>
    </row>
    <row r="1594" spans="10:13" ht="20.100000000000001" customHeight="1" x14ac:dyDescent="0.2">
      <c r="J1594" s="100"/>
      <c r="K1594" s="100"/>
      <c r="L1594" s="100"/>
      <c r="M1594" s="100"/>
    </row>
    <row r="1595" spans="10:13" ht="20.100000000000001" customHeight="1" x14ac:dyDescent="0.2">
      <c r="J1595" s="100"/>
      <c r="K1595" s="100"/>
      <c r="L1595" s="100"/>
      <c r="M1595" s="100"/>
    </row>
    <row r="1596" spans="10:13" ht="20.100000000000001" customHeight="1" x14ac:dyDescent="0.2">
      <c r="J1596" s="100"/>
      <c r="K1596" s="100"/>
      <c r="L1596" s="100"/>
      <c r="M1596" s="100"/>
    </row>
    <row r="1597" spans="10:13" ht="20.100000000000001" customHeight="1" x14ac:dyDescent="0.2">
      <c r="J1597" s="100"/>
      <c r="K1597" s="100"/>
      <c r="L1597" s="100"/>
      <c r="M1597" s="100"/>
    </row>
    <row r="1598" spans="10:13" ht="20.100000000000001" customHeight="1" x14ac:dyDescent="0.2">
      <c r="J1598" s="100"/>
      <c r="K1598" s="100"/>
      <c r="L1598" s="100"/>
      <c r="M1598" s="100"/>
    </row>
    <row r="1599" spans="10:13" ht="20.100000000000001" customHeight="1" x14ac:dyDescent="0.2">
      <c r="J1599" s="100"/>
      <c r="K1599" s="100"/>
      <c r="L1599" s="100"/>
      <c r="M1599" s="100"/>
    </row>
    <row r="1600" spans="10:13" ht="20.100000000000001" customHeight="1" x14ac:dyDescent="0.2">
      <c r="J1600" s="100"/>
      <c r="K1600" s="100"/>
      <c r="L1600" s="100"/>
      <c r="M1600" s="100"/>
    </row>
    <row r="1601" spans="10:13" ht="20.100000000000001" customHeight="1" x14ac:dyDescent="0.2">
      <c r="J1601" s="100"/>
      <c r="K1601" s="100"/>
      <c r="L1601" s="100"/>
      <c r="M1601" s="100"/>
    </row>
    <row r="1602" spans="10:13" ht="20.100000000000001" customHeight="1" x14ac:dyDescent="0.2">
      <c r="J1602" s="100"/>
      <c r="K1602" s="100"/>
      <c r="L1602" s="100"/>
      <c r="M1602" s="100"/>
    </row>
    <row r="1603" spans="10:13" ht="20.100000000000001" customHeight="1" x14ac:dyDescent="0.2">
      <c r="J1603" s="100"/>
      <c r="K1603" s="100"/>
      <c r="L1603" s="100"/>
      <c r="M1603" s="100"/>
    </row>
    <row r="1604" spans="10:13" ht="20.100000000000001" customHeight="1" x14ac:dyDescent="0.2">
      <c r="J1604" s="100"/>
      <c r="K1604" s="100"/>
      <c r="L1604" s="100"/>
      <c r="M1604" s="100"/>
    </row>
    <row r="1605" spans="10:13" ht="20.100000000000001" customHeight="1" x14ac:dyDescent="0.2">
      <c r="J1605" s="100"/>
      <c r="K1605" s="100"/>
      <c r="L1605" s="100"/>
      <c r="M1605" s="100"/>
    </row>
    <row r="1606" spans="10:13" ht="20.100000000000001" customHeight="1" x14ac:dyDescent="0.2">
      <c r="J1606" s="100"/>
      <c r="K1606" s="100"/>
      <c r="L1606" s="100"/>
      <c r="M1606" s="100"/>
    </row>
    <row r="1607" spans="10:13" ht="20.100000000000001" customHeight="1" x14ac:dyDescent="0.2">
      <c r="J1607" s="100"/>
      <c r="K1607" s="100"/>
      <c r="L1607" s="100"/>
      <c r="M1607" s="100"/>
    </row>
    <row r="1608" spans="10:13" ht="20.100000000000001" customHeight="1" x14ac:dyDescent="0.2">
      <c r="J1608" s="100"/>
      <c r="K1608" s="100"/>
      <c r="L1608" s="100"/>
      <c r="M1608" s="100"/>
    </row>
    <row r="1609" spans="10:13" ht="20.100000000000001" customHeight="1" x14ac:dyDescent="0.2">
      <c r="J1609" s="100"/>
      <c r="K1609" s="100"/>
      <c r="L1609" s="100"/>
      <c r="M1609" s="100"/>
    </row>
    <row r="1610" spans="10:13" ht="20.100000000000001" customHeight="1" x14ac:dyDescent="0.2">
      <c r="J1610" s="100"/>
      <c r="K1610" s="100"/>
      <c r="L1610" s="100"/>
      <c r="M1610" s="100"/>
    </row>
    <row r="1611" spans="10:13" ht="20.100000000000001" customHeight="1" x14ac:dyDescent="0.2">
      <c r="J1611" s="100"/>
      <c r="K1611" s="100"/>
      <c r="L1611" s="100"/>
      <c r="M1611" s="100"/>
    </row>
    <row r="1612" spans="10:13" ht="20.100000000000001" customHeight="1" x14ac:dyDescent="0.2">
      <c r="J1612" s="100"/>
      <c r="K1612" s="100"/>
      <c r="L1612" s="100"/>
      <c r="M1612" s="100"/>
    </row>
    <row r="1613" spans="10:13" ht="20.100000000000001" customHeight="1" x14ac:dyDescent="0.2">
      <c r="J1613" s="100"/>
      <c r="K1613" s="100"/>
      <c r="L1613" s="100"/>
      <c r="M1613" s="100"/>
    </row>
    <row r="1614" spans="10:13" ht="20.100000000000001" customHeight="1" x14ac:dyDescent="0.2">
      <c r="J1614" s="100"/>
      <c r="K1614" s="100"/>
      <c r="L1614" s="100"/>
      <c r="M1614" s="100"/>
    </row>
    <row r="1615" spans="10:13" ht="20.100000000000001" customHeight="1" x14ac:dyDescent="0.2">
      <c r="J1615" s="100"/>
      <c r="K1615" s="100"/>
      <c r="L1615" s="100"/>
      <c r="M1615" s="100"/>
    </row>
    <row r="1616" spans="10:13" ht="20.100000000000001" customHeight="1" x14ac:dyDescent="0.2">
      <c r="J1616" s="100"/>
      <c r="K1616" s="100"/>
      <c r="L1616" s="100"/>
      <c r="M1616" s="100"/>
    </row>
    <row r="1617" spans="10:13" ht="20.100000000000001" customHeight="1" x14ac:dyDescent="0.2">
      <c r="J1617" s="100"/>
      <c r="K1617" s="100"/>
      <c r="L1617" s="100"/>
      <c r="M1617" s="100"/>
    </row>
    <row r="1618" spans="10:13" ht="20.100000000000001" customHeight="1" x14ac:dyDescent="0.2">
      <c r="J1618" s="100"/>
      <c r="K1618" s="100"/>
      <c r="L1618" s="100"/>
      <c r="M1618" s="100"/>
    </row>
    <row r="1619" spans="10:13" ht="20.100000000000001" customHeight="1" x14ac:dyDescent="0.2">
      <c r="J1619" s="100"/>
      <c r="K1619" s="100"/>
      <c r="L1619" s="100"/>
      <c r="M1619" s="100"/>
    </row>
    <row r="1620" spans="10:13" ht="20.100000000000001" customHeight="1" x14ac:dyDescent="0.2">
      <c r="J1620" s="100"/>
      <c r="K1620" s="100"/>
      <c r="L1620" s="100"/>
      <c r="M1620" s="100"/>
    </row>
    <row r="1621" spans="10:13" ht="20.100000000000001" customHeight="1" x14ac:dyDescent="0.2">
      <c r="J1621" s="100"/>
      <c r="K1621" s="100"/>
      <c r="L1621" s="100"/>
      <c r="M1621" s="100"/>
    </row>
    <row r="1622" spans="10:13" ht="20.100000000000001" customHeight="1" x14ac:dyDescent="0.2">
      <c r="J1622" s="100"/>
      <c r="K1622" s="100"/>
      <c r="L1622" s="100"/>
      <c r="M1622" s="100"/>
    </row>
    <row r="1623" spans="10:13" ht="20.100000000000001" customHeight="1" x14ac:dyDescent="0.2">
      <c r="J1623" s="100"/>
      <c r="K1623" s="100"/>
      <c r="L1623" s="100"/>
      <c r="M1623" s="100"/>
    </row>
    <row r="1624" spans="10:13" ht="20.100000000000001" customHeight="1" x14ac:dyDescent="0.2">
      <c r="J1624" s="100"/>
      <c r="K1624" s="100"/>
      <c r="L1624" s="100"/>
      <c r="M1624" s="100"/>
    </row>
    <row r="1625" spans="10:13" ht="20.100000000000001" customHeight="1" x14ac:dyDescent="0.2">
      <c r="J1625" s="100"/>
      <c r="K1625" s="100"/>
      <c r="L1625" s="100"/>
      <c r="M1625" s="100"/>
    </row>
    <row r="1626" spans="10:13" ht="20.100000000000001" customHeight="1" x14ac:dyDescent="0.2">
      <c r="J1626" s="100"/>
      <c r="K1626" s="100"/>
      <c r="L1626" s="100"/>
      <c r="M1626" s="100"/>
    </row>
    <row r="1627" spans="10:13" ht="20.100000000000001" customHeight="1" x14ac:dyDescent="0.2">
      <c r="J1627" s="100"/>
      <c r="K1627" s="100"/>
      <c r="L1627" s="100"/>
      <c r="M1627" s="100"/>
    </row>
    <row r="1628" spans="10:13" ht="20.100000000000001" customHeight="1" x14ac:dyDescent="0.2">
      <c r="J1628" s="100"/>
      <c r="K1628" s="100"/>
      <c r="L1628" s="100"/>
      <c r="M1628" s="100"/>
    </row>
    <row r="1629" spans="10:13" ht="20.100000000000001" customHeight="1" x14ac:dyDescent="0.2">
      <c r="J1629" s="100"/>
      <c r="K1629" s="100"/>
      <c r="L1629" s="100"/>
      <c r="M1629" s="100"/>
    </row>
    <row r="1630" spans="10:13" ht="20.100000000000001" customHeight="1" x14ac:dyDescent="0.2">
      <c r="J1630" s="100"/>
      <c r="K1630" s="100"/>
      <c r="L1630" s="100"/>
      <c r="M1630" s="100"/>
    </row>
    <row r="1631" spans="10:13" ht="20.100000000000001" customHeight="1" x14ac:dyDescent="0.2">
      <c r="J1631" s="100"/>
      <c r="K1631" s="100"/>
      <c r="L1631" s="100"/>
      <c r="M1631" s="100"/>
    </row>
    <row r="1632" spans="10:13" ht="20.100000000000001" customHeight="1" x14ac:dyDescent="0.2">
      <c r="J1632" s="100"/>
      <c r="K1632" s="100"/>
      <c r="L1632" s="100"/>
      <c r="M1632" s="100"/>
    </row>
    <row r="1633" spans="10:13" ht="20.100000000000001" customHeight="1" x14ac:dyDescent="0.2">
      <c r="J1633" s="100"/>
      <c r="K1633" s="100"/>
      <c r="L1633" s="100"/>
      <c r="M1633" s="100"/>
    </row>
    <row r="1634" spans="10:13" ht="20.100000000000001" customHeight="1" x14ac:dyDescent="0.2">
      <c r="J1634" s="100"/>
      <c r="K1634" s="100"/>
      <c r="L1634" s="100"/>
      <c r="M1634" s="100"/>
    </row>
    <row r="1635" spans="10:13" ht="20.100000000000001" customHeight="1" x14ac:dyDescent="0.2">
      <c r="J1635" s="100"/>
      <c r="K1635" s="100"/>
      <c r="L1635" s="100"/>
      <c r="M1635" s="100"/>
    </row>
    <row r="1636" spans="10:13" ht="20.100000000000001" customHeight="1" x14ac:dyDescent="0.2">
      <c r="J1636" s="100"/>
      <c r="K1636" s="100"/>
      <c r="L1636" s="100"/>
      <c r="M1636" s="100"/>
    </row>
    <row r="1637" spans="10:13" ht="20.100000000000001" customHeight="1" x14ac:dyDescent="0.2">
      <c r="J1637" s="100"/>
      <c r="K1637" s="100"/>
      <c r="L1637" s="100"/>
      <c r="M1637" s="100"/>
    </row>
    <row r="1638" spans="10:13" ht="20.100000000000001" customHeight="1" x14ac:dyDescent="0.2">
      <c r="J1638" s="100"/>
      <c r="K1638" s="100"/>
      <c r="L1638" s="100"/>
      <c r="M1638" s="100"/>
    </row>
    <row r="1639" spans="10:13" ht="20.100000000000001" customHeight="1" x14ac:dyDescent="0.2">
      <c r="J1639" s="100"/>
      <c r="K1639" s="100"/>
      <c r="L1639" s="100"/>
      <c r="M1639" s="100"/>
    </row>
    <row r="1640" spans="10:13" ht="20.100000000000001" customHeight="1" x14ac:dyDescent="0.2">
      <c r="J1640" s="100"/>
      <c r="K1640" s="100"/>
      <c r="L1640" s="100"/>
      <c r="M1640" s="100"/>
    </row>
    <row r="1641" spans="10:13" ht="20.100000000000001" customHeight="1" x14ac:dyDescent="0.2">
      <c r="J1641" s="100"/>
      <c r="K1641" s="100"/>
      <c r="L1641" s="100"/>
      <c r="M1641" s="100"/>
    </row>
    <row r="1642" spans="10:13" ht="20.100000000000001" customHeight="1" x14ac:dyDescent="0.2">
      <c r="J1642" s="100"/>
      <c r="K1642" s="100"/>
      <c r="L1642" s="100"/>
      <c r="M1642" s="100"/>
    </row>
    <row r="1643" spans="10:13" ht="20.100000000000001" customHeight="1" x14ac:dyDescent="0.2">
      <c r="J1643" s="100"/>
      <c r="K1643" s="100"/>
      <c r="L1643" s="100"/>
      <c r="M1643" s="100"/>
    </row>
    <row r="1644" spans="10:13" ht="20.100000000000001" customHeight="1" x14ac:dyDescent="0.2">
      <c r="J1644" s="100"/>
      <c r="K1644" s="100"/>
      <c r="L1644" s="100"/>
      <c r="M1644" s="100"/>
    </row>
    <row r="1645" spans="10:13" ht="20.100000000000001" customHeight="1" x14ac:dyDescent="0.2">
      <c r="J1645" s="100"/>
      <c r="K1645" s="100"/>
      <c r="L1645" s="100"/>
      <c r="M1645" s="100"/>
    </row>
    <row r="1646" spans="10:13" ht="20.100000000000001" customHeight="1" x14ac:dyDescent="0.2">
      <c r="J1646" s="100"/>
      <c r="K1646" s="100"/>
      <c r="L1646" s="100"/>
      <c r="M1646" s="100"/>
    </row>
    <row r="1647" spans="10:13" ht="20.100000000000001" customHeight="1" x14ac:dyDescent="0.2">
      <c r="J1647" s="100"/>
      <c r="K1647" s="100"/>
      <c r="L1647" s="100"/>
      <c r="M1647" s="100"/>
    </row>
    <row r="1648" spans="10:13" ht="20.100000000000001" customHeight="1" x14ac:dyDescent="0.2">
      <c r="J1648" s="100"/>
      <c r="K1648" s="100"/>
      <c r="L1648" s="100"/>
      <c r="M1648" s="100"/>
    </row>
    <row r="1649" spans="10:13" ht="20.100000000000001" customHeight="1" x14ac:dyDescent="0.2">
      <c r="J1649" s="100"/>
      <c r="K1649" s="100"/>
      <c r="L1649" s="100"/>
      <c r="M1649" s="100"/>
    </row>
    <row r="1650" spans="10:13" ht="20.100000000000001" customHeight="1" x14ac:dyDescent="0.2">
      <c r="J1650" s="100"/>
      <c r="K1650" s="100"/>
      <c r="L1650" s="100"/>
      <c r="M1650" s="100"/>
    </row>
    <row r="1651" spans="10:13" ht="20.100000000000001" customHeight="1" x14ac:dyDescent="0.2">
      <c r="J1651" s="100"/>
      <c r="K1651" s="100"/>
      <c r="L1651" s="100"/>
      <c r="M1651" s="100"/>
    </row>
    <row r="1652" spans="10:13" ht="20.100000000000001" customHeight="1" x14ac:dyDescent="0.2">
      <c r="J1652" s="100"/>
      <c r="K1652" s="100"/>
      <c r="L1652" s="100"/>
      <c r="M1652" s="100"/>
    </row>
    <row r="1653" spans="10:13" ht="20.100000000000001" customHeight="1" x14ac:dyDescent="0.2">
      <c r="J1653" s="100"/>
      <c r="K1653" s="100"/>
      <c r="L1653" s="100"/>
      <c r="M1653" s="100"/>
    </row>
    <row r="1654" spans="10:13" ht="20.100000000000001" customHeight="1" x14ac:dyDescent="0.2">
      <c r="J1654" s="100"/>
      <c r="K1654" s="100"/>
      <c r="L1654" s="100"/>
      <c r="M1654" s="100"/>
    </row>
    <row r="1655" spans="10:13" ht="20.100000000000001" customHeight="1" x14ac:dyDescent="0.2">
      <c r="J1655" s="100"/>
      <c r="K1655" s="100"/>
      <c r="L1655" s="100"/>
      <c r="M1655" s="100"/>
    </row>
    <row r="1656" spans="10:13" ht="20.100000000000001" customHeight="1" x14ac:dyDescent="0.2">
      <c r="J1656" s="100"/>
      <c r="K1656" s="100"/>
      <c r="L1656" s="100"/>
      <c r="M1656" s="100"/>
    </row>
    <row r="1657" spans="10:13" ht="20.100000000000001" customHeight="1" x14ac:dyDescent="0.2">
      <c r="J1657" s="100"/>
      <c r="K1657" s="100"/>
      <c r="L1657" s="100"/>
      <c r="M1657" s="100"/>
    </row>
    <row r="1658" spans="10:13" ht="20.100000000000001" customHeight="1" x14ac:dyDescent="0.2">
      <c r="J1658" s="100"/>
      <c r="K1658" s="100"/>
      <c r="L1658" s="100"/>
      <c r="M1658" s="100"/>
    </row>
    <row r="1659" spans="10:13" ht="20.100000000000001" customHeight="1" x14ac:dyDescent="0.2">
      <c r="J1659" s="100"/>
      <c r="K1659" s="100"/>
      <c r="L1659" s="100"/>
      <c r="M1659" s="100"/>
    </row>
    <row r="1660" spans="10:13" ht="20.100000000000001" customHeight="1" x14ac:dyDescent="0.2">
      <c r="J1660" s="100"/>
      <c r="K1660" s="100"/>
      <c r="L1660" s="100"/>
      <c r="M1660" s="100"/>
    </row>
    <row r="1661" spans="10:13" ht="20.100000000000001" customHeight="1" x14ac:dyDescent="0.2">
      <c r="J1661" s="100"/>
      <c r="K1661" s="100"/>
      <c r="L1661" s="100"/>
      <c r="M1661" s="100"/>
    </row>
    <row r="1662" spans="10:13" ht="20.100000000000001" customHeight="1" x14ac:dyDescent="0.2">
      <c r="J1662" s="100"/>
      <c r="K1662" s="100"/>
      <c r="L1662" s="100"/>
      <c r="M1662" s="100"/>
    </row>
    <row r="1663" spans="10:13" ht="20.100000000000001" customHeight="1" x14ac:dyDescent="0.2">
      <c r="J1663" s="100"/>
      <c r="K1663" s="100"/>
      <c r="L1663" s="100"/>
      <c r="M1663" s="100"/>
    </row>
    <row r="1664" spans="10:13" ht="20.100000000000001" customHeight="1" x14ac:dyDescent="0.2">
      <c r="J1664" s="100"/>
      <c r="K1664" s="100"/>
      <c r="L1664" s="100"/>
      <c r="M1664" s="100"/>
    </row>
    <row r="1665" spans="10:13" ht="20.100000000000001" customHeight="1" x14ac:dyDescent="0.2">
      <c r="J1665" s="100"/>
      <c r="K1665" s="100"/>
      <c r="L1665" s="100"/>
      <c r="M1665" s="100"/>
    </row>
    <row r="1666" spans="10:13" ht="20.100000000000001" customHeight="1" x14ac:dyDescent="0.2">
      <c r="J1666" s="100"/>
      <c r="K1666" s="100"/>
      <c r="L1666" s="100"/>
      <c r="M1666" s="100"/>
    </row>
    <row r="1667" spans="10:13" ht="20.100000000000001" customHeight="1" x14ac:dyDescent="0.2">
      <c r="J1667" s="100"/>
      <c r="K1667" s="100"/>
      <c r="L1667" s="100"/>
      <c r="M1667" s="100"/>
    </row>
    <row r="1668" spans="10:13" ht="20.100000000000001" customHeight="1" x14ac:dyDescent="0.2">
      <c r="J1668" s="100"/>
      <c r="K1668" s="100"/>
      <c r="L1668" s="100"/>
      <c r="M1668" s="100"/>
    </row>
    <row r="1669" spans="10:13" ht="20.100000000000001" customHeight="1" x14ac:dyDescent="0.2">
      <c r="J1669" s="100"/>
      <c r="K1669" s="100"/>
      <c r="L1669" s="100"/>
      <c r="M1669" s="100"/>
    </row>
    <row r="1670" spans="10:13" ht="20.100000000000001" customHeight="1" x14ac:dyDescent="0.2">
      <c r="J1670" s="100"/>
      <c r="K1670" s="100"/>
      <c r="L1670" s="100"/>
      <c r="M1670" s="100"/>
    </row>
    <row r="1671" spans="10:13" ht="20.100000000000001" customHeight="1" x14ac:dyDescent="0.2">
      <c r="J1671" s="100"/>
      <c r="K1671" s="100"/>
      <c r="L1671" s="100"/>
      <c r="M1671" s="100"/>
    </row>
    <row r="1672" spans="10:13" ht="20.100000000000001" customHeight="1" x14ac:dyDescent="0.2">
      <c r="J1672" s="100"/>
      <c r="K1672" s="100"/>
      <c r="L1672" s="100"/>
      <c r="M1672" s="100"/>
    </row>
    <row r="1673" spans="10:13" ht="20.100000000000001" customHeight="1" x14ac:dyDescent="0.2">
      <c r="J1673" s="100"/>
      <c r="K1673" s="100"/>
      <c r="L1673" s="100"/>
      <c r="M1673" s="100"/>
    </row>
    <row r="1674" spans="10:13" ht="20.100000000000001" customHeight="1" x14ac:dyDescent="0.2">
      <c r="J1674" s="100"/>
      <c r="K1674" s="100"/>
      <c r="L1674" s="100"/>
      <c r="M1674" s="100"/>
    </row>
    <row r="1675" spans="10:13" ht="20.100000000000001" customHeight="1" x14ac:dyDescent="0.2">
      <c r="J1675" s="100"/>
      <c r="K1675" s="100"/>
      <c r="L1675" s="100"/>
      <c r="M1675" s="100"/>
    </row>
    <row r="1676" spans="10:13" ht="20.100000000000001" customHeight="1" x14ac:dyDescent="0.2">
      <c r="J1676" s="100"/>
      <c r="K1676" s="100"/>
      <c r="L1676" s="100"/>
      <c r="M1676" s="100"/>
    </row>
    <row r="1677" spans="10:13" ht="20.100000000000001" customHeight="1" x14ac:dyDescent="0.2">
      <c r="J1677" s="100"/>
      <c r="K1677" s="100"/>
      <c r="L1677" s="100"/>
      <c r="M1677" s="100"/>
    </row>
    <row r="1678" spans="10:13" ht="20.100000000000001" customHeight="1" x14ac:dyDescent="0.2">
      <c r="J1678" s="100"/>
      <c r="K1678" s="100"/>
      <c r="L1678" s="100"/>
      <c r="M1678" s="100"/>
    </row>
    <row r="1679" spans="10:13" ht="20.100000000000001" customHeight="1" x14ac:dyDescent="0.2">
      <c r="J1679" s="100"/>
      <c r="K1679" s="100"/>
      <c r="L1679" s="100"/>
      <c r="M1679" s="100"/>
    </row>
    <row r="1680" spans="10:13" ht="20.100000000000001" customHeight="1" x14ac:dyDescent="0.2">
      <c r="J1680" s="100"/>
      <c r="K1680" s="100"/>
      <c r="L1680" s="100"/>
      <c r="M1680" s="100"/>
    </row>
    <row r="1681" spans="10:13" ht="20.100000000000001" customHeight="1" x14ac:dyDescent="0.2">
      <c r="J1681" s="100"/>
      <c r="K1681" s="100"/>
      <c r="L1681" s="100"/>
      <c r="M1681" s="100"/>
    </row>
    <row r="1682" spans="10:13" ht="20.100000000000001" customHeight="1" x14ac:dyDescent="0.2">
      <c r="J1682" s="100"/>
      <c r="K1682" s="100"/>
      <c r="L1682" s="100"/>
      <c r="M1682" s="100"/>
    </row>
    <row r="1683" spans="10:13" ht="20.100000000000001" customHeight="1" x14ac:dyDescent="0.2">
      <c r="J1683" s="100"/>
      <c r="K1683" s="100"/>
      <c r="L1683" s="100"/>
      <c r="M1683" s="100"/>
    </row>
    <row r="1684" spans="10:13" ht="20.100000000000001" customHeight="1" x14ac:dyDescent="0.2">
      <c r="J1684" s="100"/>
      <c r="K1684" s="100"/>
      <c r="L1684" s="100"/>
      <c r="M1684" s="100"/>
    </row>
    <row r="1685" spans="10:13" ht="20.100000000000001" customHeight="1" x14ac:dyDescent="0.2">
      <c r="J1685" s="100"/>
      <c r="K1685" s="100"/>
      <c r="L1685" s="100"/>
      <c r="M1685" s="100"/>
    </row>
    <row r="1686" spans="10:13" ht="20.100000000000001" customHeight="1" x14ac:dyDescent="0.2">
      <c r="J1686" s="100"/>
      <c r="K1686" s="100"/>
      <c r="L1686" s="100"/>
      <c r="M1686" s="100"/>
    </row>
    <row r="1687" spans="10:13" ht="20.100000000000001" customHeight="1" x14ac:dyDescent="0.2">
      <c r="J1687" s="100"/>
      <c r="K1687" s="100"/>
      <c r="L1687" s="100"/>
      <c r="M1687" s="100"/>
    </row>
    <row r="1688" spans="10:13" ht="20.100000000000001" customHeight="1" x14ac:dyDescent="0.2">
      <c r="J1688" s="100"/>
      <c r="K1688" s="100"/>
      <c r="L1688" s="100"/>
      <c r="M1688" s="100"/>
    </row>
    <row r="1689" spans="10:13" ht="20.100000000000001" customHeight="1" x14ac:dyDescent="0.2">
      <c r="J1689" s="100"/>
      <c r="K1689" s="100"/>
      <c r="L1689" s="100"/>
      <c r="M1689" s="100"/>
    </row>
    <row r="1690" spans="10:13" ht="20.100000000000001" customHeight="1" x14ac:dyDescent="0.2">
      <c r="J1690" s="100"/>
      <c r="K1690" s="100"/>
      <c r="L1690" s="100"/>
      <c r="M1690" s="100"/>
    </row>
    <row r="1691" spans="10:13" ht="20.100000000000001" customHeight="1" x14ac:dyDescent="0.2">
      <c r="J1691" s="100"/>
      <c r="K1691" s="100"/>
      <c r="L1691" s="100"/>
      <c r="M1691" s="100"/>
    </row>
    <row r="1692" spans="10:13" ht="20.100000000000001" customHeight="1" x14ac:dyDescent="0.2">
      <c r="J1692" s="100"/>
      <c r="K1692" s="100"/>
      <c r="L1692" s="100"/>
      <c r="M1692" s="100"/>
    </row>
    <row r="1693" spans="10:13" ht="20.100000000000001" customHeight="1" x14ac:dyDescent="0.2">
      <c r="J1693" s="100"/>
      <c r="K1693" s="100"/>
      <c r="L1693" s="100"/>
      <c r="M1693" s="100"/>
    </row>
    <row r="1694" spans="10:13" ht="20.100000000000001" customHeight="1" x14ac:dyDescent="0.2">
      <c r="J1694" s="100"/>
      <c r="K1694" s="100"/>
      <c r="L1694" s="100"/>
      <c r="M1694" s="100"/>
    </row>
    <row r="1695" spans="10:13" ht="20.100000000000001" customHeight="1" x14ac:dyDescent="0.2">
      <c r="J1695" s="100"/>
      <c r="K1695" s="100"/>
      <c r="L1695" s="100"/>
      <c r="M1695" s="100"/>
    </row>
    <row r="1696" spans="10:13" ht="20.100000000000001" customHeight="1" x14ac:dyDescent="0.2">
      <c r="J1696" s="100"/>
      <c r="K1696" s="100"/>
      <c r="L1696" s="100"/>
      <c r="M1696" s="100"/>
    </row>
    <row r="1697" spans="10:13" ht="20.100000000000001" customHeight="1" x14ac:dyDescent="0.2">
      <c r="J1697" s="100"/>
      <c r="K1697" s="100"/>
      <c r="L1697" s="100"/>
      <c r="M1697" s="100"/>
    </row>
    <row r="1698" spans="10:13" ht="20.100000000000001" customHeight="1" x14ac:dyDescent="0.2">
      <c r="J1698" s="100"/>
      <c r="K1698" s="100"/>
      <c r="L1698" s="100"/>
      <c r="M1698" s="100"/>
    </row>
    <row r="1699" spans="10:13" ht="20.100000000000001" customHeight="1" x14ac:dyDescent="0.2">
      <c r="J1699" s="100"/>
      <c r="K1699" s="100"/>
      <c r="L1699" s="100"/>
      <c r="M1699" s="100"/>
    </row>
    <row r="1700" spans="10:13" ht="20.100000000000001" customHeight="1" x14ac:dyDescent="0.2">
      <c r="J1700" s="100"/>
      <c r="K1700" s="100"/>
      <c r="L1700" s="100"/>
      <c r="M1700" s="100"/>
    </row>
    <row r="1701" spans="10:13" ht="20.100000000000001" customHeight="1" x14ac:dyDescent="0.2">
      <c r="J1701" s="100"/>
      <c r="K1701" s="100"/>
      <c r="L1701" s="100"/>
      <c r="M1701" s="100"/>
    </row>
    <row r="1702" spans="10:13" ht="20.100000000000001" customHeight="1" x14ac:dyDescent="0.2">
      <c r="J1702" s="100"/>
      <c r="K1702" s="100"/>
      <c r="L1702" s="100"/>
      <c r="M1702" s="100"/>
    </row>
    <row r="1703" spans="10:13" ht="20.100000000000001" customHeight="1" x14ac:dyDescent="0.2">
      <c r="J1703" s="100"/>
      <c r="K1703" s="100"/>
      <c r="L1703" s="100"/>
      <c r="M1703" s="100"/>
    </row>
    <row r="1704" spans="10:13" ht="20.100000000000001" customHeight="1" x14ac:dyDescent="0.2">
      <c r="J1704" s="100"/>
      <c r="K1704" s="100"/>
      <c r="L1704" s="100"/>
      <c r="M1704" s="100"/>
    </row>
    <row r="1705" spans="10:13" ht="20.100000000000001" customHeight="1" x14ac:dyDescent="0.2">
      <c r="J1705" s="100"/>
      <c r="K1705" s="100"/>
      <c r="L1705" s="100"/>
      <c r="M1705" s="100"/>
    </row>
    <row r="1706" spans="10:13" ht="20.100000000000001" customHeight="1" x14ac:dyDescent="0.2">
      <c r="J1706" s="100"/>
      <c r="K1706" s="100"/>
      <c r="L1706" s="100"/>
      <c r="M1706" s="100"/>
    </row>
    <row r="1707" spans="10:13" ht="20.100000000000001" customHeight="1" x14ac:dyDescent="0.2">
      <c r="J1707" s="100"/>
      <c r="K1707" s="100"/>
      <c r="L1707" s="100"/>
      <c r="M1707" s="100"/>
    </row>
    <row r="1708" spans="10:13" ht="20.100000000000001" customHeight="1" x14ac:dyDescent="0.2">
      <c r="J1708" s="100"/>
      <c r="K1708" s="100"/>
      <c r="L1708" s="100"/>
      <c r="M1708" s="100"/>
    </row>
    <row r="1709" spans="10:13" ht="20.100000000000001" customHeight="1" x14ac:dyDescent="0.2">
      <c r="J1709" s="100"/>
      <c r="K1709" s="100"/>
      <c r="L1709" s="100"/>
      <c r="M1709" s="100"/>
    </row>
    <row r="1710" spans="10:13" ht="20.100000000000001" customHeight="1" x14ac:dyDescent="0.2">
      <c r="J1710" s="100"/>
      <c r="K1710" s="100"/>
      <c r="L1710" s="100"/>
      <c r="M1710" s="100"/>
    </row>
    <row r="1711" spans="10:13" ht="20.100000000000001" customHeight="1" x14ac:dyDescent="0.2">
      <c r="J1711" s="100"/>
      <c r="K1711" s="100"/>
      <c r="L1711" s="100"/>
      <c r="M1711" s="100"/>
    </row>
    <row r="1712" spans="10:13" ht="20.100000000000001" customHeight="1" x14ac:dyDescent="0.2">
      <c r="J1712" s="100"/>
      <c r="K1712" s="100"/>
      <c r="L1712" s="100"/>
      <c r="M1712" s="100"/>
    </row>
    <row r="1713" spans="10:13" ht="20.100000000000001" customHeight="1" x14ac:dyDescent="0.2">
      <c r="J1713" s="100"/>
      <c r="K1713" s="100"/>
      <c r="L1713" s="100"/>
      <c r="M1713" s="100"/>
    </row>
    <row r="1714" spans="10:13" ht="20.100000000000001" customHeight="1" x14ac:dyDescent="0.2">
      <c r="J1714" s="100"/>
      <c r="K1714" s="100"/>
      <c r="L1714" s="100"/>
      <c r="M1714" s="100"/>
    </row>
    <row r="1715" spans="10:13" ht="20.100000000000001" customHeight="1" x14ac:dyDescent="0.2">
      <c r="J1715" s="100"/>
      <c r="K1715" s="100"/>
      <c r="L1715" s="100"/>
      <c r="M1715" s="100"/>
    </row>
    <row r="1716" spans="10:13" ht="20.100000000000001" customHeight="1" x14ac:dyDescent="0.2">
      <c r="J1716" s="100"/>
      <c r="K1716" s="100"/>
      <c r="L1716" s="100"/>
      <c r="M1716" s="100"/>
    </row>
    <row r="1717" spans="10:13" ht="20.100000000000001" customHeight="1" x14ac:dyDescent="0.2">
      <c r="J1717" s="100"/>
      <c r="K1717" s="100"/>
      <c r="L1717" s="100"/>
      <c r="M1717" s="100"/>
    </row>
    <row r="1718" spans="10:13" ht="20.100000000000001" customHeight="1" x14ac:dyDescent="0.2">
      <c r="J1718" s="100"/>
      <c r="K1718" s="100"/>
      <c r="L1718" s="100"/>
      <c r="M1718" s="100"/>
    </row>
    <row r="1719" spans="10:13" ht="20.100000000000001" customHeight="1" x14ac:dyDescent="0.2">
      <c r="J1719" s="100"/>
      <c r="K1719" s="100"/>
      <c r="L1719" s="100"/>
      <c r="M1719" s="100"/>
    </row>
    <row r="1720" spans="10:13" ht="20.100000000000001" customHeight="1" x14ac:dyDescent="0.2">
      <c r="J1720" s="100"/>
      <c r="K1720" s="100"/>
      <c r="L1720" s="100"/>
      <c r="M1720" s="100"/>
    </row>
    <row r="1721" spans="10:13" ht="20.100000000000001" customHeight="1" x14ac:dyDescent="0.2">
      <c r="J1721" s="100"/>
      <c r="K1721" s="100"/>
      <c r="L1721" s="100"/>
      <c r="M1721" s="100"/>
    </row>
    <row r="1722" spans="10:13" ht="20.100000000000001" customHeight="1" x14ac:dyDescent="0.2">
      <c r="J1722" s="100"/>
      <c r="K1722" s="100"/>
      <c r="L1722" s="100"/>
      <c r="M1722" s="100"/>
    </row>
    <row r="1723" spans="10:13" ht="20.100000000000001" customHeight="1" x14ac:dyDescent="0.2">
      <c r="J1723" s="100"/>
      <c r="K1723" s="100"/>
      <c r="L1723" s="100"/>
      <c r="M1723" s="100"/>
    </row>
    <row r="1724" spans="10:13" ht="20.100000000000001" customHeight="1" x14ac:dyDescent="0.2">
      <c r="J1724" s="100"/>
      <c r="K1724" s="100"/>
      <c r="L1724" s="100"/>
      <c r="M1724" s="100"/>
    </row>
    <row r="1725" spans="10:13" ht="20.100000000000001" customHeight="1" x14ac:dyDescent="0.2">
      <c r="J1725" s="100"/>
      <c r="K1725" s="100"/>
      <c r="L1725" s="100"/>
      <c r="M1725" s="100"/>
    </row>
    <row r="1726" spans="10:13" ht="20.100000000000001" customHeight="1" x14ac:dyDescent="0.2">
      <c r="J1726" s="100"/>
      <c r="K1726" s="100"/>
      <c r="L1726" s="100"/>
      <c r="M1726" s="100"/>
    </row>
    <row r="1727" spans="10:13" ht="20.100000000000001" customHeight="1" x14ac:dyDescent="0.2">
      <c r="J1727" s="100"/>
      <c r="K1727" s="100"/>
      <c r="L1727" s="100"/>
      <c r="M1727" s="100"/>
    </row>
    <row r="1728" spans="10:13" ht="20.100000000000001" customHeight="1" x14ac:dyDescent="0.2">
      <c r="J1728" s="100"/>
      <c r="K1728" s="100"/>
      <c r="L1728" s="100"/>
      <c r="M1728" s="100"/>
    </row>
    <row r="1729" spans="10:13" ht="20.100000000000001" customHeight="1" x14ac:dyDescent="0.2">
      <c r="J1729" s="100"/>
      <c r="K1729" s="100"/>
      <c r="L1729" s="100"/>
      <c r="M1729" s="100"/>
    </row>
    <row r="1730" spans="10:13" ht="20.100000000000001" customHeight="1" x14ac:dyDescent="0.2">
      <c r="J1730" s="100"/>
      <c r="K1730" s="100"/>
      <c r="L1730" s="100"/>
      <c r="M1730" s="100"/>
    </row>
    <row r="1731" spans="10:13" ht="20.100000000000001" customHeight="1" x14ac:dyDescent="0.2">
      <c r="J1731" s="100"/>
      <c r="K1731" s="100"/>
      <c r="L1731" s="100"/>
      <c r="M1731" s="100"/>
    </row>
    <row r="1732" spans="10:13" ht="20.100000000000001" customHeight="1" x14ac:dyDescent="0.2">
      <c r="J1732" s="100"/>
      <c r="K1732" s="100"/>
      <c r="L1732" s="100"/>
      <c r="M1732" s="100"/>
    </row>
    <row r="1733" spans="10:13" ht="20.100000000000001" customHeight="1" x14ac:dyDescent="0.2">
      <c r="J1733" s="100"/>
      <c r="K1733" s="100"/>
      <c r="L1733" s="100"/>
      <c r="M1733" s="100"/>
    </row>
    <row r="1734" spans="10:13" ht="20.100000000000001" customHeight="1" x14ac:dyDescent="0.2">
      <c r="J1734" s="100"/>
      <c r="K1734" s="100"/>
      <c r="L1734" s="100"/>
      <c r="M1734" s="100"/>
    </row>
    <row r="1735" spans="10:13" ht="20.100000000000001" customHeight="1" x14ac:dyDescent="0.2">
      <c r="J1735" s="100"/>
      <c r="K1735" s="100"/>
      <c r="L1735" s="100"/>
      <c r="M1735" s="100"/>
    </row>
    <row r="1736" spans="10:13" ht="20.100000000000001" customHeight="1" x14ac:dyDescent="0.2">
      <c r="J1736" s="100"/>
      <c r="K1736" s="100"/>
      <c r="L1736" s="100"/>
      <c r="M1736" s="100"/>
    </row>
    <row r="1737" spans="10:13" ht="20.100000000000001" customHeight="1" x14ac:dyDescent="0.2">
      <c r="J1737" s="100"/>
      <c r="K1737" s="100"/>
      <c r="L1737" s="100"/>
      <c r="M1737" s="100"/>
    </row>
    <row r="1738" spans="10:13" ht="20.100000000000001" customHeight="1" x14ac:dyDescent="0.2">
      <c r="J1738" s="100"/>
      <c r="K1738" s="100"/>
      <c r="L1738" s="100"/>
      <c r="M1738" s="100"/>
    </row>
    <row r="1739" spans="10:13" ht="20.100000000000001" customHeight="1" x14ac:dyDescent="0.2">
      <c r="J1739" s="100"/>
      <c r="K1739" s="100"/>
      <c r="L1739" s="100"/>
      <c r="M1739" s="100"/>
    </row>
    <row r="1740" spans="10:13" ht="20.100000000000001" customHeight="1" x14ac:dyDescent="0.2">
      <c r="J1740" s="100"/>
      <c r="K1740" s="100"/>
      <c r="L1740" s="100"/>
      <c r="M1740" s="100"/>
    </row>
    <row r="1741" spans="10:13" ht="20.100000000000001" customHeight="1" x14ac:dyDescent="0.2">
      <c r="J1741" s="100"/>
      <c r="K1741" s="100"/>
      <c r="L1741" s="100"/>
      <c r="M1741" s="100"/>
    </row>
    <row r="1742" spans="10:13" ht="20.100000000000001" customHeight="1" x14ac:dyDescent="0.2">
      <c r="J1742" s="100"/>
      <c r="K1742" s="100"/>
      <c r="L1742" s="100"/>
      <c r="M1742" s="100"/>
    </row>
    <row r="1743" spans="10:13" ht="20.100000000000001" customHeight="1" x14ac:dyDescent="0.2">
      <c r="J1743" s="100"/>
      <c r="K1743" s="100"/>
      <c r="L1743" s="100"/>
      <c r="M1743" s="100"/>
    </row>
    <row r="1744" spans="10:13" ht="20.100000000000001" customHeight="1" x14ac:dyDescent="0.2">
      <c r="J1744" s="100"/>
      <c r="K1744" s="100"/>
      <c r="L1744" s="100"/>
      <c r="M1744" s="100"/>
    </row>
    <row r="1745" spans="10:13" ht="20.100000000000001" customHeight="1" x14ac:dyDescent="0.2">
      <c r="J1745" s="100"/>
      <c r="K1745" s="100"/>
      <c r="L1745" s="100"/>
      <c r="M1745" s="100"/>
    </row>
    <row r="1746" spans="10:13" ht="20.100000000000001" customHeight="1" x14ac:dyDescent="0.2">
      <c r="J1746" s="100"/>
      <c r="K1746" s="100"/>
      <c r="L1746" s="100"/>
      <c r="M1746" s="100"/>
    </row>
    <row r="1747" spans="10:13" ht="20.100000000000001" customHeight="1" x14ac:dyDescent="0.2">
      <c r="J1747" s="100"/>
      <c r="K1747" s="100"/>
      <c r="L1747" s="100"/>
      <c r="M1747" s="100"/>
    </row>
    <row r="1748" spans="10:13" ht="20.100000000000001" customHeight="1" x14ac:dyDescent="0.2">
      <c r="J1748" s="100"/>
      <c r="K1748" s="100"/>
      <c r="L1748" s="100"/>
      <c r="M1748" s="100"/>
    </row>
    <row r="1749" spans="10:13" ht="20.100000000000001" customHeight="1" x14ac:dyDescent="0.2">
      <c r="J1749" s="100"/>
      <c r="K1749" s="100"/>
      <c r="L1749" s="100"/>
      <c r="M1749" s="100"/>
    </row>
    <row r="1750" spans="10:13" ht="20.100000000000001" customHeight="1" x14ac:dyDescent="0.2">
      <c r="J1750" s="100"/>
      <c r="K1750" s="100"/>
      <c r="L1750" s="100"/>
      <c r="M1750" s="100"/>
    </row>
    <row r="1751" spans="10:13" ht="20.100000000000001" customHeight="1" x14ac:dyDescent="0.2">
      <c r="J1751" s="100"/>
      <c r="K1751" s="100"/>
      <c r="L1751" s="100"/>
      <c r="M1751" s="100"/>
    </row>
    <row r="1752" spans="10:13" ht="20.100000000000001" customHeight="1" x14ac:dyDescent="0.2">
      <c r="J1752" s="100"/>
      <c r="K1752" s="100"/>
      <c r="L1752" s="100"/>
      <c r="M1752" s="100"/>
    </row>
    <row r="1753" spans="10:13" ht="20.100000000000001" customHeight="1" x14ac:dyDescent="0.2">
      <c r="J1753" s="100"/>
      <c r="K1753" s="100"/>
      <c r="L1753" s="100"/>
      <c r="M1753" s="100"/>
    </row>
    <row r="1754" spans="10:13" ht="20.100000000000001" customHeight="1" x14ac:dyDescent="0.2">
      <c r="J1754" s="100"/>
      <c r="K1754" s="100"/>
      <c r="L1754" s="100"/>
      <c r="M1754" s="100"/>
    </row>
    <row r="1755" spans="10:13" ht="20.100000000000001" customHeight="1" x14ac:dyDescent="0.2">
      <c r="J1755" s="100"/>
      <c r="K1755" s="100"/>
      <c r="L1755" s="100"/>
      <c r="M1755" s="100"/>
    </row>
    <row r="1756" spans="10:13" ht="20.100000000000001" customHeight="1" x14ac:dyDescent="0.2">
      <c r="J1756" s="100"/>
      <c r="K1756" s="100"/>
      <c r="L1756" s="100"/>
      <c r="M1756" s="100"/>
    </row>
    <row r="1757" spans="10:13" ht="20.100000000000001" customHeight="1" x14ac:dyDescent="0.2">
      <c r="J1757" s="100"/>
      <c r="K1757" s="100"/>
      <c r="L1757" s="100"/>
      <c r="M1757" s="100"/>
    </row>
    <row r="1758" spans="10:13" ht="20.100000000000001" customHeight="1" x14ac:dyDescent="0.2">
      <c r="J1758" s="100"/>
      <c r="K1758" s="100"/>
      <c r="L1758" s="100"/>
      <c r="M1758" s="100"/>
    </row>
    <row r="1759" spans="10:13" ht="20.100000000000001" customHeight="1" x14ac:dyDescent="0.2">
      <c r="J1759" s="100"/>
      <c r="K1759" s="100"/>
      <c r="L1759" s="100"/>
      <c r="M1759" s="100"/>
    </row>
    <row r="1760" spans="10:13" ht="20.100000000000001" customHeight="1" x14ac:dyDescent="0.2">
      <c r="J1760" s="100"/>
      <c r="K1760" s="100"/>
      <c r="L1760" s="100"/>
      <c r="M1760" s="100"/>
    </row>
    <row r="1761" spans="10:13" ht="20.100000000000001" customHeight="1" x14ac:dyDescent="0.2">
      <c r="J1761" s="100"/>
      <c r="K1761" s="100"/>
      <c r="L1761" s="100"/>
      <c r="M1761" s="100"/>
    </row>
    <row r="1762" spans="10:13" ht="20.100000000000001" customHeight="1" x14ac:dyDescent="0.2">
      <c r="J1762" s="100"/>
      <c r="K1762" s="100"/>
      <c r="L1762" s="100"/>
      <c r="M1762" s="100"/>
    </row>
    <row r="1763" spans="10:13" ht="20.100000000000001" customHeight="1" x14ac:dyDescent="0.2">
      <c r="J1763" s="100"/>
      <c r="K1763" s="100"/>
      <c r="L1763" s="100"/>
      <c r="M1763" s="100"/>
    </row>
    <row r="1764" spans="10:13" ht="20.100000000000001" customHeight="1" x14ac:dyDescent="0.2">
      <c r="J1764" s="100"/>
      <c r="K1764" s="100"/>
      <c r="L1764" s="100"/>
      <c r="M1764" s="100"/>
    </row>
    <row r="1765" spans="10:13" ht="20.100000000000001" customHeight="1" x14ac:dyDescent="0.2">
      <c r="J1765" s="100"/>
      <c r="K1765" s="100"/>
      <c r="L1765" s="100"/>
      <c r="M1765" s="100"/>
    </row>
    <row r="1766" spans="10:13" ht="20.100000000000001" customHeight="1" x14ac:dyDescent="0.2">
      <c r="J1766" s="100"/>
      <c r="K1766" s="100"/>
      <c r="L1766" s="100"/>
      <c r="M1766" s="100"/>
    </row>
    <row r="1767" spans="10:13" ht="20.100000000000001" customHeight="1" x14ac:dyDescent="0.2">
      <c r="J1767" s="100"/>
      <c r="K1767" s="100"/>
      <c r="L1767" s="100"/>
      <c r="M1767" s="100"/>
    </row>
    <row r="1768" spans="10:13" ht="20.100000000000001" customHeight="1" x14ac:dyDescent="0.2">
      <c r="J1768" s="100"/>
      <c r="K1768" s="100"/>
      <c r="L1768" s="100"/>
      <c r="M1768" s="100"/>
    </row>
    <row r="1769" spans="10:13" ht="20.100000000000001" customHeight="1" x14ac:dyDescent="0.2">
      <c r="J1769" s="100"/>
      <c r="K1769" s="100"/>
      <c r="L1769" s="100"/>
      <c r="M1769" s="100"/>
    </row>
    <row r="1770" spans="10:13" ht="20.100000000000001" customHeight="1" x14ac:dyDescent="0.2">
      <c r="J1770" s="100"/>
      <c r="K1770" s="100"/>
      <c r="L1770" s="100"/>
      <c r="M1770" s="100"/>
    </row>
    <row r="1771" spans="10:13" ht="20.100000000000001" customHeight="1" x14ac:dyDescent="0.2">
      <c r="J1771" s="100"/>
      <c r="K1771" s="100"/>
      <c r="L1771" s="100"/>
      <c r="M1771" s="100"/>
    </row>
    <row r="1772" spans="10:13" ht="20.100000000000001" customHeight="1" x14ac:dyDescent="0.2">
      <c r="J1772" s="100"/>
      <c r="K1772" s="100"/>
      <c r="L1772" s="100"/>
      <c r="M1772" s="100"/>
    </row>
    <row r="1773" spans="10:13" ht="20.100000000000001" customHeight="1" x14ac:dyDescent="0.2">
      <c r="J1773" s="100"/>
      <c r="K1773" s="100"/>
      <c r="L1773" s="100"/>
      <c r="M1773" s="100"/>
    </row>
    <row r="1774" spans="10:13" ht="20.100000000000001" customHeight="1" x14ac:dyDescent="0.2">
      <c r="J1774" s="100"/>
      <c r="K1774" s="100"/>
      <c r="L1774" s="100"/>
      <c r="M1774" s="100"/>
    </row>
    <row r="1775" spans="10:13" ht="20.100000000000001" customHeight="1" x14ac:dyDescent="0.2">
      <c r="J1775" s="100"/>
      <c r="K1775" s="100"/>
      <c r="L1775" s="100"/>
      <c r="M1775" s="100"/>
    </row>
    <row r="1776" spans="10:13" ht="20.100000000000001" customHeight="1" x14ac:dyDescent="0.2">
      <c r="J1776" s="100"/>
      <c r="K1776" s="100"/>
      <c r="L1776" s="100"/>
      <c r="M1776" s="100"/>
    </row>
    <row r="1777" spans="10:13" ht="20.100000000000001" customHeight="1" x14ac:dyDescent="0.2">
      <c r="J1777" s="100"/>
      <c r="K1777" s="100"/>
      <c r="L1777" s="100"/>
      <c r="M1777" s="100"/>
    </row>
    <row r="1778" spans="10:13" ht="20.100000000000001" customHeight="1" x14ac:dyDescent="0.2">
      <c r="J1778" s="100"/>
      <c r="K1778" s="100"/>
      <c r="L1778" s="100"/>
      <c r="M1778" s="100"/>
    </row>
    <row r="1779" spans="10:13" ht="20.100000000000001" customHeight="1" x14ac:dyDescent="0.2">
      <c r="J1779" s="100"/>
      <c r="K1779" s="100"/>
      <c r="L1779" s="100"/>
      <c r="M1779" s="100"/>
    </row>
    <row r="1780" spans="10:13" ht="20.100000000000001" customHeight="1" x14ac:dyDescent="0.2">
      <c r="J1780" s="100"/>
      <c r="K1780" s="100"/>
      <c r="L1780" s="100"/>
      <c r="M1780" s="100"/>
    </row>
    <row r="1781" spans="10:13" ht="20.100000000000001" customHeight="1" x14ac:dyDescent="0.2">
      <c r="J1781" s="100"/>
      <c r="K1781" s="100"/>
      <c r="L1781" s="100"/>
      <c r="M1781" s="100"/>
    </row>
    <row r="1782" spans="10:13" ht="20.100000000000001" customHeight="1" x14ac:dyDescent="0.2">
      <c r="J1782" s="100"/>
      <c r="K1782" s="100"/>
      <c r="L1782" s="100"/>
      <c r="M1782" s="100"/>
    </row>
    <row r="1783" spans="10:13" ht="20.100000000000001" customHeight="1" x14ac:dyDescent="0.2">
      <c r="J1783" s="100"/>
      <c r="K1783" s="100"/>
      <c r="L1783" s="100"/>
      <c r="M1783" s="100"/>
    </row>
    <row r="1784" spans="10:13" ht="20.100000000000001" customHeight="1" x14ac:dyDescent="0.2">
      <c r="J1784" s="100"/>
      <c r="K1784" s="100"/>
      <c r="L1784" s="100"/>
      <c r="M1784" s="100"/>
    </row>
    <row r="1785" spans="10:13" ht="20.100000000000001" customHeight="1" x14ac:dyDescent="0.2">
      <c r="J1785" s="100"/>
      <c r="K1785" s="100"/>
      <c r="L1785" s="100"/>
      <c r="M1785" s="100"/>
    </row>
    <row r="1786" spans="10:13" ht="20.100000000000001" customHeight="1" x14ac:dyDescent="0.2">
      <c r="J1786" s="100"/>
      <c r="K1786" s="100"/>
      <c r="L1786" s="100"/>
      <c r="M1786" s="100"/>
    </row>
    <row r="1787" spans="10:13" ht="20.100000000000001" customHeight="1" x14ac:dyDescent="0.2">
      <c r="J1787" s="100"/>
      <c r="K1787" s="100"/>
      <c r="L1787" s="100"/>
      <c r="M1787" s="100"/>
    </row>
    <row r="1788" spans="10:13" ht="20.100000000000001" customHeight="1" x14ac:dyDescent="0.2">
      <c r="J1788" s="100"/>
      <c r="K1788" s="100"/>
      <c r="L1788" s="100"/>
      <c r="M1788" s="100"/>
    </row>
    <row r="1789" spans="10:13" ht="20.100000000000001" customHeight="1" x14ac:dyDescent="0.2">
      <c r="J1789" s="100"/>
      <c r="K1789" s="100"/>
      <c r="L1789" s="100"/>
      <c r="M1789" s="100"/>
    </row>
    <row r="1790" spans="10:13" ht="20.100000000000001" customHeight="1" x14ac:dyDescent="0.2">
      <c r="J1790" s="100"/>
      <c r="K1790" s="100"/>
      <c r="L1790" s="100"/>
      <c r="M1790" s="100"/>
    </row>
    <row r="1791" spans="10:13" ht="20.100000000000001" customHeight="1" x14ac:dyDescent="0.2">
      <c r="J1791" s="100"/>
      <c r="K1791" s="100"/>
      <c r="L1791" s="100"/>
      <c r="M1791" s="100"/>
    </row>
    <row r="1792" spans="10:13" ht="20.100000000000001" customHeight="1" x14ac:dyDescent="0.2">
      <c r="J1792" s="100"/>
      <c r="K1792" s="100"/>
      <c r="L1792" s="100"/>
      <c r="M1792" s="100"/>
    </row>
    <row r="1793" spans="10:13" ht="20.100000000000001" customHeight="1" x14ac:dyDescent="0.2">
      <c r="J1793" s="100"/>
      <c r="K1793" s="100"/>
      <c r="L1793" s="100"/>
      <c r="M1793" s="100"/>
    </row>
    <row r="1794" spans="10:13" ht="20.100000000000001" customHeight="1" x14ac:dyDescent="0.2">
      <c r="J1794" s="100"/>
      <c r="K1794" s="100"/>
      <c r="L1794" s="100"/>
      <c r="M1794" s="100"/>
    </row>
    <row r="1795" spans="10:13" ht="20.100000000000001" customHeight="1" x14ac:dyDescent="0.2">
      <c r="J1795" s="100"/>
      <c r="K1795" s="100"/>
      <c r="L1795" s="100"/>
      <c r="M1795" s="100"/>
    </row>
    <row r="1796" spans="10:13" ht="20.100000000000001" customHeight="1" x14ac:dyDescent="0.2">
      <c r="J1796" s="100"/>
      <c r="K1796" s="100"/>
      <c r="L1796" s="100"/>
      <c r="M1796" s="100"/>
    </row>
    <row r="1797" spans="10:13" ht="20.100000000000001" customHeight="1" x14ac:dyDescent="0.2">
      <c r="J1797" s="100"/>
      <c r="K1797" s="100"/>
      <c r="L1797" s="100"/>
      <c r="M1797" s="100"/>
    </row>
    <row r="1798" spans="10:13" ht="20.100000000000001" customHeight="1" x14ac:dyDescent="0.2">
      <c r="J1798" s="100"/>
      <c r="K1798" s="100"/>
      <c r="L1798" s="100"/>
      <c r="M1798" s="100"/>
    </row>
    <row r="1799" spans="10:13" ht="20.100000000000001" customHeight="1" x14ac:dyDescent="0.2">
      <c r="J1799" s="100"/>
      <c r="K1799" s="100"/>
      <c r="L1799" s="100"/>
      <c r="M1799" s="100"/>
    </row>
    <row r="1800" spans="10:13" ht="20.100000000000001" customHeight="1" x14ac:dyDescent="0.2">
      <c r="J1800" s="100"/>
      <c r="K1800" s="100"/>
      <c r="L1800" s="100"/>
      <c r="M1800" s="100"/>
    </row>
    <row r="1801" spans="10:13" ht="20.100000000000001" customHeight="1" x14ac:dyDescent="0.2">
      <c r="J1801" s="100"/>
      <c r="K1801" s="100"/>
      <c r="L1801" s="100"/>
      <c r="M1801" s="100"/>
    </row>
    <row r="1802" spans="10:13" ht="20.100000000000001" customHeight="1" x14ac:dyDescent="0.2">
      <c r="J1802" s="100"/>
      <c r="K1802" s="100"/>
      <c r="L1802" s="100"/>
      <c r="M1802" s="100"/>
    </row>
    <row r="1803" spans="10:13" ht="20.100000000000001" customHeight="1" x14ac:dyDescent="0.2">
      <c r="J1803" s="100"/>
      <c r="K1803" s="100"/>
      <c r="L1803" s="100"/>
      <c r="M1803" s="100"/>
    </row>
    <row r="1804" spans="10:13" ht="20.100000000000001" customHeight="1" x14ac:dyDescent="0.2">
      <c r="J1804" s="100"/>
      <c r="K1804" s="100"/>
      <c r="L1804" s="100"/>
      <c r="M1804" s="100"/>
    </row>
    <row r="1805" spans="10:13" ht="20.100000000000001" customHeight="1" x14ac:dyDescent="0.2">
      <c r="J1805" s="100"/>
      <c r="K1805" s="100"/>
      <c r="L1805" s="100"/>
      <c r="M1805" s="100"/>
    </row>
    <row r="1806" spans="10:13" ht="20.100000000000001" customHeight="1" x14ac:dyDescent="0.2">
      <c r="J1806" s="100"/>
      <c r="K1806" s="100"/>
      <c r="L1806" s="100"/>
      <c r="M1806" s="100"/>
    </row>
    <row r="1807" spans="10:13" ht="20.100000000000001" customHeight="1" x14ac:dyDescent="0.2">
      <c r="J1807" s="100"/>
      <c r="K1807" s="100"/>
      <c r="L1807" s="100"/>
      <c r="M1807" s="100"/>
    </row>
    <row r="1808" spans="10:13" ht="20.100000000000001" customHeight="1" x14ac:dyDescent="0.2">
      <c r="J1808" s="100"/>
      <c r="K1808" s="100"/>
      <c r="L1808" s="100"/>
      <c r="M1808" s="100"/>
    </row>
    <row r="1809" spans="10:13" ht="20.100000000000001" customHeight="1" x14ac:dyDescent="0.2">
      <c r="J1809" s="100"/>
      <c r="K1809" s="100"/>
      <c r="L1809" s="100"/>
      <c r="M1809" s="100"/>
    </row>
    <row r="1810" spans="10:13" ht="20.100000000000001" customHeight="1" x14ac:dyDescent="0.2">
      <c r="J1810" s="100"/>
      <c r="K1810" s="100"/>
      <c r="L1810" s="100"/>
      <c r="M1810" s="100"/>
    </row>
    <row r="1811" spans="10:13" ht="20.100000000000001" customHeight="1" x14ac:dyDescent="0.2">
      <c r="J1811" s="100"/>
      <c r="K1811" s="100"/>
      <c r="L1811" s="100"/>
      <c r="M1811" s="100"/>
    </row>
    <row r="1812" spans="10:13" ht="20.100000000000001" customHeight="1" x14ac:dyDescent="0.2">
      <c r="J1812" s="100"/>
      <c r="K1812" s="100"/>
      <c r="L1812" s="100"/>
      <c r="M1812" s="100"/>
    </row>
    <row r="1813" spans="10:13" ht="20.100000000000001" customHeight="1" x14ac:dyDescent="0.2">
      <c r="J1813" s="100"/>
      <c r="K1813" s="100"/>
      <c r="L1813" s="100"/>
      <c r="M1813" s="100"/>
    </row>
    <row r="1814" spans="10:13" ht="20.100000000000001" customHeight="1" x14ac:dyDescent="0.2">
      <c r="J1814" s="100"/>
      <c r="K1814" s="100"/>
      <c r="L1814" s="100"/>
      <c r="M1814" s="100"/>
    </row>
    <row r="1815" spans="10:13" ht="20.100000000000001" customHeight="1" x14ac:dyDescent="0.2">
      <c r="J1815" s="100"/>
      <c r="K1815" s="100"/>
      <c r="L1815" s="100"/>
      <c r="M1815" s="100"/>
    </row>
    <row r="1816" spans="10:13" ht="20.100000000000001" customHeight="1" x14ac:dyDescent="0.2">
      <c r="J1816" s="100"/>
      <c r="K1816" s="100"/>
      <c r="L1816" s="100"/>
      <c r="M1816" s="100"/>
    </row>
    <row r="1817" spans="10:13" ht="20.100000000000001" customHeight="1" x14ac:dyDescent="0.2">
      <c r="J1817" s="100"/>
      <c r="K1817" s="100"/>
      <c r="L1817" s="100"/>
      <c r="M1817" s="100"/>
    </row>
    <row r="1818" spans="10:13" ht="20.100000000000001" customHeight="1" x14ac:dyDescent="0.2">
      <c r="J1818" s="100"/>
      <c r="K1818" s="100"/>
      <c r="L1818" s="100"/>
      <c r="M1818" s="100"/>
    </row>
    <row r="1819" spans="10:13" ht="20.100000000000001" customHeight="1" x14ac:dyDescent="0.2">
      <c r="J1819" s="100"/>
      <c r="K1819" s="100"/>
      <c r="L1819" s="100"/>
      <c r="M1819" s="100"/>
    </row>
    <row r="1820" spans="10:13" ht="20.100000000000001" customHeight="1" x14ac:dyDescent="0.2">
      <c r="J1820" s="100"/>
      <c r="K1820" s="100"/>
      <c r="L1820" s="100"/>
      <c r="M1820" s="100"/>
    </row>
    <row r="1821" spans="10:13" ht="20.100000000000001" customHeight="1" x14ac:dyDescent="0.2">
      <c r="J1821" s="100"/>
      <c r="K1821" s="100"/>
      <c r="L1821" s="100"/>
      <c r="M1821" s="100"/>
    </row>
    <row r="1822" spans="10:13" ht="20.100000000000001" customHeight="1" x14ac:dyDescent="0.2">
      <c r="J1822" s="100"/>
      <c r="K1822" s="100"/>
      <c r="L1822" s="100"/>
      <c r="M1822" s="100"/>
    </row>
    <row r="1823" spans="10:13" ht="20.100000000000001" customHeight="1" x14ac:dyDescent="0.2">
      <c r="J1823" s="100"/>
      <c r="K1823" s="100"/>
      <c r="L1823" s="100"/>
      <c r="M1823" s="100"/>
    </row>
    <row r="1824" spans="10:13" ht="20.100000000000001" customHeight="1" x14ac:dyDescent="0.2">
      <c r="J1824" s="100"/>
      <c r="K1824" s="100"/>
      <c r="L1824" s="100"/>
      <c r="M1824" s="100"/>
    </row>
    <row r="1825" spans="10:13" ht="20.100000000000001" customHeight="1" x14ac:dyDescent="0.2">
      <c r="J1825" s="100"/>
      <c r="K1825" s="100"/>
      <c r="L1825" s="100"/>
      <c r="M1825" s="100"/>
    </row>
    <row r="1826" spans="10:13" ht="20.100000000000001" customHeight="1" x14ac:dyDescent="0.2">
      <c r="J1826" s="100"/>
      <c r="K1826" s="100"/>
      <c r="L1826" s="100"/>
      <c r="M1826" s="100"/>
    </row>
    <row r="1827" spans="10:13" ht="20.100000000000001" customHeight="1" x14ac:dyDescent="0.2">
      <c r="J1827" s="100"/>
      <c r="K1827" s="100"/>
      <c r="L1827" s="100"/>
      <c r="M1827" s="100"/>
    </row>
    <row r="1828" spans="10:13" ht="20.100000000000001" customHeight="1" x14ac:dyDescent="0.2">
      <c r="J1828" s="100"/>
      <c r="K1828" s="100"/>
      <c r="L1828" s="100"/>
      <c r="M1828" s="100"/>
    </row>
    <row r="1829" spans="10:13" ht="20.100000000000001" customHeight="1" x14ac:dyDescent="0.2">
      <c r="J1829" s="100"/>
      <c r="K1829" s="100"/>
      <c r="L1829" s="100"/>
      <c r="M1829" s="100"/>
    </row>
    <row r="1830" spans="10:13" ht="20.100000000000001" customHeight="1" x14ac:dyDescent="0.2">
      <c r="J1830" s="100"/>
      <c r="K1830" s="100"/>
      <c r="L1830" s="100"/>
      <c r="M1830" s="100"/>
    </row>
    <row r="1831" spans="10:13" ht="20.100000000000001" customHeight="1" x14ac:dyDescent="0.2">
      <c r="J1831" s="100"/>
      <c r="K1831" s="100"/>
      <c r="L1831" s="100"/>
      <c r="M1831" s="100"/>
    </row>
    <row r="1832" spans="10:13" ht="20.100000000000001" customHeight="1" x14ac:dyDescent="0.2">
      <c r="J1832" s="100"/>
      <c r="K1832" s="100"/>
      <c r="L1832" s="100"/>
      <c r="M1832" s="100"/>
    </row>
    <row r="1833" spans="10:13" ht="20.100000000000001" customHeight="1" x14ac:dyDescent="0.2">
      <c r="J1833" s="100"/>
      <c r="K1833" s="100"/>
      <c r="L1833" s="100"/>
      <c r="M1833" s="100"/>
    </row>
    <row r="1834" spans="10:13" ht="20.100000000000001" customHeight="1" x14ac:dyDescent="0.2">
      <c r="J1834" s="100"/>
      <c r="K1834" s="100"/>
      <c r="L1834" s="100"/>
      <c r="M1834" s="100"/>
    </row>
    <row r="1835" spans="10:13" ht="20.100000000000001" customHeight="1" x14ac:dyDescent="0.2">
      <c r="J1835" s="100"/>
      <c r="K1835" s="100"/>
      <c r="L1835" s="100"/>
      <c r="M1835" s="100"/>
    </row>
    <row r="1836" spans="10:13" ht="20.100000000000001" customHeight="1" x14ac:dyDescent="0.2">
      <c r="J1836" s="100"/>
      <c r="K1836" s="100"/>
      <c r="L1836" s="100"/>
      <c r="M1836" s="100"/>
    </row>
    <row r="1837" spans="10:13" ht="20.100000000000001" customHeight="1" x14ac:dyDescent="0.2">
      <c r="J1837" s="100"/>
      <c r="K1837" s="100"/>
      <c r="L1837" s="100"/>
      <c r="M1837" s="100"/>
    </row>
    <row r="1838" spans="10:13" ht="20.100000000000001" customHeight="1" x14ac:dyDescent="0.2">
      <c r="J1838" s="100"/>
      <c r="K1838" s="100"/>
      <c r="L1838" s="100"/>
      <c r="M1838" s="100"/>
    </row>
    <row r="1839" spans="10:13" ht="20.100000000000001" customHeight="1" x14ac:dyDescent="0.2">
      <c r="J1839" s="100"/>
      <c r="K1839" s="100"/>
      <c r="L1839" s="100"/>
      <c r="M1839" s="100"/>
    </row>
    <row r="1840" spans="10:13" ht="20.100000000000001" customHeight="1" x14ac:dyDescent="0.2">
      <c r="J1840" s="100"/>
      <c r="K1840" s="100"/>
      <c r="L1840" s="100"/>
      <c r="M1840" s="100"/>
    </row>
    <row r="1841" spans="10:13" ht="20.100000000000001" customHeight="1" x14ac:dyDescent="0.2">
      <c r="J1841" s="100"/>
      <c r="K1841" s="100"/>
      <c r="L1841" s="100"/>
      <c r="M1841" s="100"/>
    </row>
    <row r="1842" spans="10:13" ht="20.100000000000001" customHeight="1" x14ac:dyDescent="0.2">
      <c r="J1842" s="100"/>
      <c r="K1842" s="100"/>
      <c r="L1842" s="100"/>
      <c r="M1842" s="100"/>
    </row>
    <row r="1843" spans="10:13" ht="20.100000000000001" customHeight="1" x14ac:dyDescent="0.2">
      <c r="J1843" s="100"/>
      <c r="K1843" s="100"/>
      <c r="L1843" s="100"/>
      <c r="M1843" s="100"/>
    </row>
    <row r="1844" spans="10:13" ht="20.100000000000001" customHeight="1" x14ac:dyDescent="0.2">
      <c r="J1844" s="100"/>
      <c r="K1844" s="100"/>
      <c r="L1844" s="100"/>
      <c r="M1844" s="100"/>
    </row>
    <row r="1845" spans="10:13" ht="20.100000000000001" customHeight="1" x14ac:dyDescent="0.2">
      <c r="J1845" s="100"/>
      <c r="K1845" s="100"/>
      <c r="L1845" s="100"/>
      <c r="M1845" s="100"/>
    </row>
    <row r="1846" spans="10:13" ht="20.100000000000001" customHeight="1" x14ac:dyDescent="0.2">
      <c r="J1846" s="100"/>
      <c r="K1846" s="100"/>
      <c r="L1846" s="100"/>
      <c r="M1846" s="100"/>
    </row>
    <row r="1847" spans="10:13" ht="20.100000000000001" customHeight="1" x14ac:dyDescent="0.2">
      <c r="J1847" s="100"/>
      <c r="K1847" s="100"/>
      <c r="L1847" s="100"/>
      <c r="M1847" s="100"/>
    </row>
    <row r="1848" spans="10:13" ht="20.100000000000001" customHeight="1" x14ac:dyDescent="0.2">
      <c r="J1848" s="100"/>
      <c r="K1848" s="100"/>
      <c r="L1848" s="100"/>
      <c r="M1848" s="100"/>
    </row>
    <row r="1849" spans="10:13" ht="20.100000000000001" customHeight="1" x14ac:dyDescent="0.2">
      <c r="J1849" s="100"/>
      <c r="K1849" s="100"/>
      <c r="L1849" s="100"/>
      <c r="M1849" s="100"/>
    </row>
    <row r="1850" spans="10:13" ht="20.100000000000001" customHeight="1" x14ac:dyDescent="0.2">
      <c r="J1850" s="100"/>
      <c r="K1850" s="100"/>
      <c r="L1850" s="100"/>
      <c r="M1850" s="100"/>
    </row>
    <row r="1851" spans="10:13" ht="20.100000000000001" customHeight="1" x14ac:dyDescent="0.2">
      <c r="J1851" s="100"/>
      <c r="K1851" s="100"/>
      <c r="L1851" s="100"/>
      <c r="M1851" s="100"/>
    </row>
    <row r="1852" spans="10:13" ht="20.100000000000001" customHeight="1" x14ac:dyDescent="0.2">
      <c r="J1852" s="100"/>
      <c r="K1852" s="100"/>
      <c r="L1852" s="100"/>
      <c r="M1852" s="100"/>
    </row>
    <row r="1853" spans="10:13" ht="20.100000000000001" customHeight="1" x14ac:dyDescent="0.2">
      <c r="J1853" s="100"/>
      <c r="K1853" s="100"/>
      <c r="L1853" s="100"/>
      <c r="M1853" s="100"/>
    </row>
    <row r="1854" spans="10:13" ht="20.100000000000001" customHeight="1" x14ac:dyDescent="0.2">
      <c r="J1854" s="100"/>
      <c r="K1854" s="100"/>
      <c r="L1854" s="100"/>
      <c r="M1854" s="100"/>
    </row>
    <row r="1855" spans="10:13" ht="20.100000000000001" customHeight="1" x14ac:dyDescent="0.2">
      <c r="J1855" s="100"/>
      <c r="K1855" s="100"/>
      <c r="L1855" s="100"/>
      <c r="M1855" s="100"/>
    </row>
    <row r="1856" spans="10:13" ht="20.100000000000001" customHeight="1" x14ac:dyDescent="0.2">
      <c r="J1856" s="100"/>
      <c r="K1856" s="100"/>
      <c r="L1856" s="100"/>
      <c r="M1856" s="100"/>
    </row>
    <row r="1857" spans="10:13" ht="20.100000000000001" customHeight="1" x14ac:dyDescent="0.2">
      <c r="J1857" s="100"/>
      <c r="K1857" s="100"/>
      <c r="L1857" s="100"/>
      <c r="M1857" s="100"/>
    </row>
    <row r="1858" spans="10:13" ht="20.100000000000001" customHeight="1" x14ac:dyDescent="0.2">
      <c r="J1858" s="100"/>
      <c r="K1858" s="100"/>
      <c r="L1858" s="100"/>
      <c r="M1858" s="100"/>
    </row>
    <row r="1859" spans="10:13" ht="20.100000000000001" customHeight="1" x14ac:dyDescent="0.2">
      <c r="J1859" s="100"/>
      <c r="K1859" s="100"/>
      <c r="L1859" s="100"/>
      <c r="M1859" s="100"/>
    </row>
    <row r="1860" spans="10:13" ht="20.100000000000001" customHeight="1" x14ac:dyDescent="0.2">
      <c r="J1860" s="100"/>
      <c r="K1860" s="100"/>
      <c r="L1860" s="100"/>
      <c r="M1860" s="100"/>
    </row>
    <row r="1861" spans="10:13" ht="20.100000000000001" customHeight="1" x14ac:dyDescent="0.2">
      <c r="J1861" s="100"/>
      <c r="K1861" s="100"/>
      <c r="L1861" s="100"/>
      <c r="M1861" s="100"/>
    </row>
    <row r="1862" spans="10:13" ht="20.100000000000001" customHeight="1" x14ac:dyDescent="0.2">
      <c r="J1862" s="100"/>
      <c r="K1862" s="100"/>
      <c r="L1862" s="100"/>
      <c r="M1862" s="100"/>
    </row>
    <row r="1863" spans="10:13" ht="20.100000000000001" customHeight="1" x14ac:dyDescent="0.2">
      <c r="J1863" s="100"/>
      <c r="K1863" s="100"/>
      <c r="L1863" s="100"/>
      <c r="M1863" s="100"/>
    </row>
    <row r="1864" spans="10:13" ht="20.100000000000001" customHeight="1" x14ac:dyDescent="0.2">
      <c r="J1864" s="100"/>
      <c r="K1864" s="100"/>
      <c r="L1864" s="100"/>
      <c r="M1864" s="100"/>
    </row>
    <row r="1865" spans="10:13" ht="20.100000000000001" customHeight="1" x14ac:dyDescent="0.2">
      <c r="J1865" s="100"/>
      <c r="K1865" s="100"/>
      <c r="L1865" s="100"/>
      <c r="M1865" s="100"/>
    </row>
    <row r="1866" spans="10:13" ht="20.100000000000001" customHeight="1" x14ac:dyDescent="0.2">
      <c r="J1866" s="100"/>
      <c r="K1866" s="100"/>
      <c r="L1866" s="100"/>
      <c r="M1866" s="100"/>
    </row>
    <row r="1867" spans="10:13" ht="20.100000000000001" customHeight="1" x14ac:dyDescent="0.2">
      <c r="J1867" s="100"/>
      <c r="K1867" s="100"/>
      <c r="L1867" s="100"/>
      <c r="M1867" s="100"/>
    </row>
    <row r="1868" spans="10:13" ht="20.100000000000001" customHeight="1" x14ac:dyDescent="0.2">
      <c r="J1868" s="100"/>
      <c r="K1868" s="100"/>
      <c r="L1868" s="100"/>
      <c r="M1868" s="100"/>
    </row>
    <row r="1869" spans="10:13" ht="20.100000000000001" customHeight="1" x14ac:dyDescent="0.2">
      <c r="J1869" s="100"/>
      <c r="K1869" s="100"/>
      <c r="L1869" s="100"/>
      <c r="M1869" s="100"/>
    </row>
    <row r="1870" spans="10:13" ht="20.100000000000001" customHeight="1" x14ac:dyDescent="0.2">
      <c r="J1870" s="100"/>
      <c r="K1870" s="100"/>
      <c r="L1870" s="100"/>
      <c r="M1870" s="100"/>
    </row>
    <row r="1871" spans="10:13" ht="20.100000000000001" customHeight="1" x14ac:dyDescent="0.2">
      <c r="J1871" s="100"/>
      <c r="K1871" s="100"/>
      <c r="L1871" s="100"/>
      <c r="M1871" s="100"/>
    </row>
    <row r="1872" spans="10:13" ht="20.100000000000001" customHeight="1" x14ac:dyDescent="0.2">
      <c r="J1872" s="100"/>
      <c r="K1872" s="100"/>
      <c r="L1872" s="100"/>
      <c r="M1872" s="100"/>
    </row>
    <row r="1873" spans="10:13" ht="20.100000000000001" customHeight="1" x14ac:dyDescent="0.2">
      <c r="J1873" s="100"/>
      <c r="K1873" s="100"/>
      <c r="L1873" s="100"/>
      <c r="M1873" s="100"/>
    </row>
    <row r="1874" spans="10:13" ht="20.100000000000001" customHeight="1" x14ac:dyDescent="0.2">
      <c r="J1874" s="100"/>
      <c r="K1874" s="100"/>
      <c r="L1874" s="100"/>
      <c r="M1874" s="100"/>
    </row>
    <row r="1875" spans="10:13" ht="20.100000000000001" customHeight="1" x14ac:dyDescent="0.2">
      <c r="J1875" s="100"/>
      <c r="K1875" s="100"/>
      <c r="L1875" s="100"/>
      <c r="M1875" s="100"/>
    </row>
    <row r="1876" spans="10:13" ht="20.100000000000001" customHeight="1" x14ac:dyDescent="0.2">
      <c r="J1876" s="100"/>
      <c r="K1876" s="100"/>
      <c r="L1876" s="100"/>
      <c r="M1876" s="100"/>
    </row>
    <row r="1877" spans="10:13" ht="20.100000000000001" customHeight="1" x14ac:dyDescent="0.2">
      <c r="J1877" s="100"/>
      <c r="K1877" s="100"/>
      <c r="L1877" s="100"/>
      <c r="M1877" s="100"/>
    </row>
    <row r="1878" spans="10:13" ht="20.100000000000001" customHeight="1" x14ac:dyDescent="0.2">
      <c r="J1878" s="100"/>
      <c r="K1878" s="100"/>
      <c r="L1878" s="100"/>
      <c r="M1878" s="100"/>
    </row>
    <row r="1879" spans="10:13" ht="20.100000000000001" customHeight="1" x14ac:dyDescent="0.2">
      <c r="J1879" s="100"/>
      <c r="K1879" s="100"/>
      <c r="L1879" s="100"/>
      <c r="M1879" s="100"/>
    </row>
    <row r="1880" spans="10:13" ht="20.100000000000001" customHeight="1" x14ac:dyDescent="0.2">
      <c r="J1880" s="100"/>
      <c r="K1880" s="100"/>
      <c r="L1880" s="100"/>
      <c r="M1880" s="100"/>
    </row>
    <row r="1881" spans="10:13" ht="20.100000000000001" customHeight="1" x14ac:dyDescent="0.2">
      <c r="J1881" s="100"/>
      <c r="K1881" s="100"/>
      <c r="L1881" s="100"/>
      <c r="M1881" s="100"/>
    </row>
    <row r="1882" spans="10:13" ht="20.100000000000001" customHeight="1" x14ac:dyDescent="0.2">
      <c r="J1882" s="100"/>
      <c r="K1882" s="100"/>
      <c r="L1882" s="100"/>
      <c r="M1882" s="100"/>
    </row>
    <row r="1883" spans="10:13" ht="20.100000000000001" customHeight="1" x14ac:dyDescent="0.2">
      <c r="J1883" s="100"/>
      <c r="K1883" s="100"/>
      <c r="L1883" s="100"/>
      <c r="M1883" s="100"/>
    </row>
    <row r="1884" spans="10:13" ht="20.100000000000001" customHeight="1" x14ac:dyDescent="0.2">
      <c r="J1884" s="100"/>
      <c r="K1884" s="100"/>
      <c r="L1884" s="100"/>
      <c r="M1884" s="100"/>
    </row>
    <row r="1885" spans="10:13" ht="20.100000000000001" customHeight="1" x14ac:dyDescent="0.2">
      <c r="J1885" s="100"/>
      <c r="K1885" s="100"/>
      <c r="L1885" s="100"/>
      <c r="M1885" s="100"/>
    </row>
    <row r="1886" spans="10:13" ht="20.100000000000001" customHeight="1" x14ac:dyDescent="0.2">
      <c r="J1886" s="100"/>
      <c r="K1886" s="100"/>
      <c r="L1886" s="100"/>
      <c r="M1886" s="100"/>
    </row>
    <row r="1887" spans="10:13" ht="20.100000000000001" customHeight="1" x14ac:dyDescent="0.2">
      <c r="J1887" s="100"/>
      <c r="K1887" s="100"/>
      <c r="L1887" s="100"/>
      <c r="M1887" s="100"/>
    </row>
    <row r="1888" spans="10:13" ht="20.100000000000001" customHeight="1" x14ac:dyDescent="0.2">
      <c r="J1888" s="100"/>
      <c r="K1888" s="100"/>
      <c r="L1888" s="100"/>
      <c r="M1888" s="100"/>
    </row>
    <row r="1889" spans="10:13" ht="20.100000000000001" customHeight="1" x14ac:dyDescent="0.2">
      <c r="J1889" s="100"/>
      <c r="K1889" s="100"/>
      <c r="L1889" s="100"/>
      <c r="M1889" s="100"/>
    </row>
    <row r="1890" spans="10:13" ht="20.100000000000001" customHeight="1" x14ac:dyDescent="0.2">
      <c r="J1890" s="100"/>
      <c r="K1890" s="100"/>
      <c r="L1890" s="100"/>
      <c r="M1890" s="100"/>
    </row>
    <row r="1891" spans="10:13" ht="20.100000000000001" customHeight="1" x14ac:dyDescent="0.2">
      <c r="J1891" s="100"/>
      <c r="K1891" s="100"/>
      <c r="L1891" s="100"/>
      <c r="M1891" s="100"/>
    </row>
    <row r="1892" spans="10:13" ht="20.100000000000001" customHeight="1" x14ac:dyDescent="0.2">
      <c r="J1892" s="100"/>
      <c r="K1892" s="100"/>
      <c r="L1892" s="100"/>
      <c r="M1892" s="100"/>
    </row>
    <row r="1893" spans="10:13" ht="20.100000000000001" customHeight="1" x14ac:dyDescent="0.2">
      <c r="J1893" s="100"/>
      <c r="K1893" s="100"/>
      <c r="L1893" s="100"/>
      <c r="M1893" s="100"/>
    </row>
    <row r="1894" spans="10:13" ht="20.100000000000001" customHeight="1" x14ac:dyDescent="0.2">
      <c r="J1894" s="100"/>
      <c r="K1894" s="100"/>
      <c r="L1894" s="100"/>
      <c r="M1894" s="100"/>
    </row>
    <row r="1895" spans="10:13" ht="20.100000000000001" customHeight="1" x14ac:dyDescent="0.2">
      <c r="J1895" s="100"/>
      <c r="K1895" s="100"/>
      <c r="L1895" s="100"/>
      <c r="M1895" s="100"/>
    </row>
    <row r="1896" spans="10:13" ht="20.100000000000001" customHeight="1" x14ac:dyDescent="0.2">
      <c r="J1896" s="100"/>
      <c r="K1896" s="100"/>
      <c r="L1896" s="100"/>
      <c r="M1896" s="100"/>
    </row>
    <row r="1897" spans="10:13" ht="20.100000000000001" customHeight="1" x14ac:dyDescent="0.2">
      <c r="J1897" s="100"/>
      <c r="K1897" s="100"/>
      <c r="L1897" s="100"/>
      <c r="M1897" s="100"/>
    </row>
    <row r="1898" spans="10:13" ht="20.100000000000001" customHeight="1" x14ac:dyDescent="0.2">
      <c r="J1898" s="100"/>
      <c r="K1898" s="100"/>
      <c r="L1898" s="100"/>
      <c r="M1898" s="100"/>
    </row>
    <row r="1899" spans="10:13" ht="20.100000000000001" customHeight="1" x14ac:dyDescent="0.2">
      <c r="J1899" s="100"/>
      <c r="K1899" s="100"/>
      <c r="L1899" s="100"/>
      <c r="M1899" s="100"/>
    </row>
    <row r="1900" spans="10:13" ht="20.100000000000001" customHeight="1" x14ac:dyDescent="0.2">
      <c r="J1900" s="100"/>
      <c r="K1900" s="100"/>
      <c r="L1900" s="100"/>
      <c r="M1900" s="100"/>
    </row>
    <row r="1901" spans="10:13" ht="20.100000000000001" customHeight="1" x14ac:dyDescent="0.2">
      <c r="J1901" s="100"/>
      <c r="K1901" s="100"/>
      <c r="L1901" s="100"/>
      <c r="M1901" s="100"/>
    </row>
    <row r="1902" spans="10:13" ht="20.100000000000001" customHeight="1" x14ac:dyDescent="0.2">
      <c r="J1902" s="100"/>
      <c r="K1902" s="100"/>
      <c r="L1902" s="100"/>
      <c r="M1902" s="100"/>
    </row>
    <row r="1903" spans="10:13" ht="20.100000000000001" customHeight="1" x14ac:dyDescent="0.2">
      <c r="J1903" s="100"/>
      <c r="K1903" s="100"/>
      <c r="L1903" s="100"/>
      <c r="M1903" s="100"/>
    </row>
    <row r="1904" spans="10:13" ht="20.100000000000001" customHeight="1" x14ac:dyDescent="0.2">
      <c r="J1904" s="100"/>
      <c r="K1904" s="100"/>
      <c r="L1904" s="100"/>
      <c r="M1904" s="100"/>
    </row>
    <row r="1905" spans="10:13" ht="20.100000000000001" customHeight="1" x14ac:dyDescent="0.2">
      <c r="J1905" s="100"/>
      <c r="K1905" s="100"/>
      <c r="L1905" s="100"/>
      <c r="M1905" s="100"/>
    </row>
    <row r="1906" spans="10:13" ht="20.100000000000001" customHeight="1" x14ac:dyDescent="0.2">
      <c r="J1906" s="100"/>
      <c r="K1906" s="100"/>
      <c r="L1906" s="100"/>
      <c r="M1906" s="100"/>
    </row>
    <row r="1907" spans="10:13" ht="20.100000000000001" customHeight="1" x14ac:dyDescent="0.2">
      <c r="J1907" s="100"/>
      <c r="K1907" s="100"/>
      <c r="L1907" s="100"/>
      <c r="M1907" s="100"/>
    </row>
    <row r="1908" spans="10:13" ht="20.100000000000001" customHeight="1" x14ac:dyDescent="0.2">
      <c r="J1908" s="100"/>
      <c r="K1908" s="100"/>
      <c r="L1908" s="100"/>
      <c r="M1908" s="100"/>
    </row>
    <row r="1909" spans="10:13" ht="20.100000000000001" customHeight="1" x14ac:dyDescent="0.2">
      <c r="J1909" s="100"/>
      <c r="K1909" s="100"/>
      <c r="L1909" s="100"/>
      <c r="M1909" s="100"/>
    </row>
    <row r="1910" spans="10:13" ht="20.100000000000001" customHeight="1" x14ac:dyDescent="0.2">
      <c r="J1910" s="100"/>
      <c r="K1910" s="100"/>
      <c r="L1910" s="100"/>
      <c r="M1910" s="100"/>
    </row>
    <row r="1911" spans="10:13" ht="20.100000000000001" customHeight="1" x14ac:dyDescent="0.2">
      <c r="J1911" s="100"/>
      <c r="K1911" s="100"/>
      <c r="L1911" s="100"/>
      <c r="M1911" s="100"/>
    </row>
    <row r="1912" spans="10:13" ht="20.100000000000001" customHeight="1" x14ac:dyDescent="0.2">
      <c r="J1912" s="100"/>
      <c r="K1912" s="100"/>
      <c r="L1912" s="100"/>
      <c r="M1912" s="100"/>
    </row>
    <row r="1913" spans="10:13" ht="20.100000000000001" customHeight="1" x14ac:dyDescent="0.2">
      <c r="J1913" s="100"/>
      <c r="K1913" s="100"/>
      <c r="L1913" s="100"/>
      <c r="M1913" s="100"/>
    </row>
    <row r="1914" spans="10:13" ht="20.100000000000001" customHeight="1" x14ac:dyDescent="0.2">
      <c r="J1914" s="100"/>
      <c r="K1914" s="100"/>
      <c r="L1914" s="100"/>
      <c r="M1914" s="100"/>
    </row>
    <row r="1915" spans="10:13" ht="20.100000000000001" customHeight="1" x14ac:dyDescent="0.2">
      <c r="J1915" s="100"/>
      <c r="K1915" s="100"/>
      <c r="L1915" s="100"/>
      <c r="M1915" s="100"/>
    </row>
    <row r="1916" spans="10:13" ht="20.100000000000001" customHeight="1" x14ac:dyDescent="0.2">
      <c r="J1916" s="100"/>
      <c r="K1916" s="100"/>
      <c r="L1916" s="100"/>
      <c r="M1916" s="100"/>
    </row>
    <row r="1917" spans="10:13" ht="20.100000000000001" customHeight="1" x14ac:dyDescent="0.2">
      <c r="J1917" s="100"/>
      <c r="K1917" s="100"/>
      <c r="L1917" s="100"/>
      <c r="M1917" s="100"/>
    </row>
    <row r="1918" spans="10:13" ht="20.100000000000001" customHeight="1" x14ac:dyDescent="0.2">
      <c r="J1918" s="100"/>
      <c r="K1918" s="100"/>
      <c r="L1918" s="100"/>
      <c r="M1918" s="100"/>
    </row>
    <row r="1919" spans="10:13" ht="20.100000000000001" customHeight="1" x14ac:dyDescent="0.2">
      <c r="J1919" s="100"/>
      <c r="K1919" s="100"/>
      <c r="L1919" s="100"/>
      <c r="M1919" s="100"/>
    </row>
    <row r="1920" spans="10:13" ht="20.100000000000001" customHeight="1" x14ac:dyDescent="0.2">
      <c r="J1920" s="100"/>
      <c r="K1920" s="100"/>
      <c r="L1920" s="100"/>
      <c r="M1920" s="100"/>
    </row>
    <row r="1921" spans="10:13" ht="20.100000000000001" customHeight="1" x14ac:dyDescent="0.2">
      <c r="J1921" s="100"/>
      <c r="K1921" s="100"/>
      <c r="L1921" s="100"/>
      <c r="M1921" s="100"/>
    </row>
    <row r="1922" spans="10:13" ht="20.100000000000001" customHeight="1" x14ac:dyDescent="0.2">
      <c r="J1922" s="100"/>
      <c r="K1922" s="100"/>
      <c r="L1922" s="100"/>
      <c r="M1922" s="100"/>
    </row>
    <row r="1923" spans="10:13" ht="20.100000000000001" customHeight="1" x14ac:dyDescent="0.2">
      <c r="J1923" s="100"/>
      <c r="K1923" s="100"/>
      <c r="L1923" s="100"/>
      <c r="M1923" s="100"/>
    </row>
    <row r="1924" spans="10:13" ht="20.100000000000001" customHeight="1" x14ac:dyDescent="0.2">
      <c r="J1924" s="100"/>
      <c r="K1924" s="100"/>
      <c r="L1924" s="100"/>
      <c r="M1924" s="100"/>
    </row>
    <row r="1925" spans="10:13" ht="20.100000000000001" customHeight="1" x14ac:dyDescent="0.2">
      <c r="J1925" s="100"/>
      <c r="K1925" s="100"/>
      <c r="L1925" s="100"/>
      <c r="M1925" s="100"/>
    </row>
    <row r="1926" spans="10:13" ht="20.100000000000001" customHeight="1" x14ac:dyDescent="0.2">
      <c r="J1926" s="100"/>
      <c r="K1926" s="100"/>
      <c r="L1926" s="100"/>
      <c r="M1926" s="100"/>
    </row>
    <row r="1927" spans="10:13" ht="20.100000000000001" customHeight="1" x14ac:dyDescent="0.2">
      <c r="J1927" s="100"/>
      <c r="K1927" s="100"/>
      <c r="L1927" s="100"/>
      <c r="M1927" s="100"/>
    </row>
    <row r="1928" spans="10:13" ht="20.100000000000001" customHeight="1" x14ac:dyDescent="0.2">
      <c r="J1928" s="100"/>
      <c r="K1928" s="100"/>
      <c r="L1928" s="100"/>
      <c r="M1928" s="100"/>
    </row>
    <row r="1929" spans="10:13" ht="20.100000000000001" customHeight="1" x14ac:dyDescent="0.2">
      <c r="J1929" s="100"/>
      <c r="K1929" s="100"/>
      <c r="L1929" s="100"/>
      <c r="M1929" s="100"/>
    </row>
    <row r="1930" spans="10:13" ht="20.100000000000001" customHeight="1" x14ac:dyDescent="0.2">
      <c r="J1930" s="100"/>
      <c r="K1930" s="100"/>
      <c r="L1930" s="100"/>
      <c r="M1930" s="100"/>
    </row>
    <row r="1931" spans="10:13" ht="20.100000000000001" customHeight="1" x14ac:dyDescent="0.2">
      <c r="J1931" s="100"/>
      <c r="K1931" s="100"/>
      <c r="L1931" s="100"/>
      <c r="M1931" s="100"/>
    </row>
    <row r="1932" spans="10:13" ht="20.100000000000001" customHeight="1" x14ac:dyDescent="0.2">
      <c r="J1932" s="100"/>
      <c r="K1932" s="100"/>
      <c r="L1932" s="100"/>
      <c r="M1932" s="100"/>
    </row>
    <row r="1933" spans="10:13" ht="20.100000000000001" customHeight="1" x14ac:dyDescent="0.2">
      <c r="J1933" s="100"/>
      <c r="K1933" s="100"/>
      <c r="L1933" s="100"/>
      <c r="M1933" s="100"/>
    </row>
    <row r="1934" spans="10:13" ht="20.100000000000001" customHeight="1" x14ac:dyDescent="0.2">
      <c r="J1934" s="100"/>
      <c r="K1934" s="100"/>
      <c r="L1934" s="100"/>
      <c r="M1934" s="100"/>
    </row>
    <row r="1935" spans="10:13" ht="20.100000000000001" customHeight="1" x14ac:dyDescent="0.2">
      <c r="J1935" s="100"/>
      <c r="K1935" s="100"/>
      <c r="L1935" s="100"/>
      <c r="M1935" s="100"/>
    </row>
    <row r="1936" spans="10:13" ht="20.100000000000001" customHeight="1" x14ac:dyDescent="0.2">
      <c r="J1936" s="100"/>
      <c r="K1936" s="100"/>
      <c r="L1936" s="100"/>
      <c r="M1936" s="100"/>
    </row>
    <row r="1937" spans="10:13" ht="20.100000000000001" customHeight="1" x14ac:dyDescent="0.2">
      <c r="J1937" s="100"/>
      <c r="K1937" s="100"/>
      <c r="L1937" s="100"/>
      <c r="M1937" s="100"/>
    </row>
    <row r="1938" spans="10:13" ht="20.100000000000001" customHeight="1" x14ac:dyDescent="0.2">
      <c r="J1938" s="100"/>
      <c r="K1938" s="100"/>
      <c r="L1938" s="100"/>
      <c r="M1938" s="100"/>
    </row>
    <row r="1939" spans="10:13" ht="20.100000000000001" customHeight="1" x14ac:dyDescent="0.2">
      <c r="J1939" s="100"/>
      <c r="K1939" s="100"/>
      <c r="L1939" s="100"/>
      <c r="M1939" s="100"/>
    </row>
    <row r="1940" spans="10:13" ht="20.100000000000001" customHeight="1" x14ac:dyDescent="0.2">
      <c r="J1940" s="100"/>
      <c r="K1940" s="100"/>
      <c r="L1940" s="100"/>
      <c r="M1940" s="100"/>
    </row>
    <row r="1941" spans="10:13" ht="20.100000000000001" customHeight="1" x14ac:dyDescent="0.2">
      <c r="J1941" s="100"/>
      <c r="K1941" s="100"/>
      <c r="L1941" s="100"/>
      <c r="M1941" s="100"/>
    </row>
    <row r="1942" spans="10:13" ht="20.100000000000001" customHeight="1" x14ac:dyDescent="0.2">
      <c r="J1942" s="100"/>
      <c r="K1942" s="100"/>
      <c r="L1942" s="100"/>
      <c r="M1942" s="100"/>
    </row>
    <row r="1943" spans="10:13" ht="20.100000000000001" customHeight="1" x14ac:dyDescent="0.2">
      <c r="J1943" s="100"/>
      <c r="K1943" s="100"/>
      <c r="L1943" s="100"/>
      <c r="M1943" s="100"/>
    </row>
    <row r="1944" spans="10:13" ht="20.100000000000001" customHeight="1" x14ac:dyDescent="0.2">
      <c r="J1944" s="100"/>
      <c r="K1944" s="100"/>
      <c r="L1944" s="100"/>
      <c r="M1944" s="100"/>
    </row>
    <row r="1945" spans="10:13" ht="20.100000000000001" customHeight="1" x14ac:dyDescent="0.2">
      <c r="J1945" s="100"/>
      <c r="K1945" s="100"/>
      <c r="L1945" s="100"/>
      <c r="M1945" s="100"/>
    </row>
    <row r="1946" spans="10:13" ht="20.100000000000001" customHeight="1" x14ac:dyDescent="0.2">
      <c r="J1946" s="100"/>
      <c r="K1946" s="100"/>
      <c r="L1946" s="100"/>
      <c r="M1946" s="100"/>
    </row>
    <row r="1947" spans="10:13" ht="20.100000000000001" customHeight="1" x14ac:dyDescent="0.2">
      <c r="J1947" s="100"/>
      <c r="K1947" s="100"/>
      <c r="L1947" s="100"/>
      <c r="M1947" s="100"/>
    </row>
    <row r="1948" spans="10:13" ht="20.100000000000001" customHeight="1" x14ac:dyDescent="0.2">
      <c r="J1948" s="100"/>
      <c r="K1948" s="100"/>
      <c r="L1948" s="100"/>
      <c r="M1948" s="100"/>
    </row>
    <row r="1949" spans="10:13" ht="20.100000000000001" customHeight="1" x14ac:dyDescent="0.2">
      <c r="J1949" s="100"/>
      <c r="K1949" s="100"/>
      <c r="L1949" s="100"/>
      <c r="M1949" s="100"/>
    </row>
    <row r="1950" spans="10:13" ht="20.100000000000001" customHeight="1" x14ac:dyDescent="0.2">
      <c r="J1950" s="100"/>
      <c r="K1950" s="100"/>
      <c r="L1950" s="100"/>
      <c r="M1950" s="100"/>
    </row>
    <row r="1951" spans="10:13" ht="20.100000000000001" customHeight="1" x14ac:dyDescent="0.2">
      <c r="J1951" s="100"/>
      <c r="K1951" s="100"/>
      <c r="L1951" s="100"/>
      <c r="M1951" s="100"/>
    </row>
    <row r="1952" spans="10:13" ht="20.100000000000001" customHeight="1" x14ac:dyDescent="0.2">
      <c r="J1952" s="100"/>
      <c r="K1952" s="100"/>
      <c r="L1952" s="100"/>
      <c r="M1952" s="100"/>
    </row>
    <row r="1953" spans="10:13" ht="20.100000000000001" customHeight="1" x14ac:dyDescent="0.2">
      <c r="J1953" s="100"/>
      <c r="K1953" s="100"/>
      <c r="L1953" s="100"/>
      <c r="M1953" s="100"/>
    </row>
    <row r="1954" spans="10:13" ht="20.100000000000001" customHeight="1" x14ac:dyDescent="0.2">
      <c r="J1954" s="100"/>
      <c r="K1954" s="100"/>
      <c r="L1954" s="100"/>
      <c r="M1954" s="100"/>
    </row>
    <row r="1955" spans="10:13" ht="20.100000000000001" customHeight="1" x14ac:dyDescent="0.2">
      <c r="J1955" s="100"/>
      <c r="K1955" s="100"/>
      <c r="L1955" s="100"/>
      <c r="M1955" s="100"/>
    </row>
    <row r="1956" spans="10:13" ht="20.100000000000001" customHeight="1" x14ac:dyDescent="0.2">
      <c r="J1956" s="100"/>
      <c r="K1956" s="100"/>
      <c r="L1956" s="100"/>
      <c r="M1956" s="100"/>
    </row>
    <row r="1957" spans="10:13" ht="20.100000000000001" customHeight="1" x14ac:dyDescent="0.2">
      <c r="J1957" s="100"/>
      <c r="K1957" s="100"/>
      <c r="L1957" s="100"/>
      <c r="M1957" s="100"/>
    </row>
    <row r="1958" spans="10:13" ht="20.100000000000001" customHeight="1" x14ac:dyDescent="0.2">
      <c r="J1958" s="100"/>
      <c r="K1958" s="100"/>
      <c r="L1958" s="100"/>
      <c r="M1958" s="100"/>
    </row>
    <row r="1959" spans="10:13" ht="20.100000000000001" customHeight="1" x14ac:dyDescent="0.2">
      <c r="J1959" s="100"/>
      <c r="K1959" s="100"/>
      <c r="L1959" s="100"/>
      <c r="M1959" s="100"/>
    </row>
    <row r="1960" spans="10:13" ht="20.100000000000001" customHeight="1" x14ac:dyDescent="0.2">
      <c r="J1960" s="100"/>
      <c r="K1960" s="100"/>
      <c r="L1960" s="100"/>
      <c r="M1960" s="100"/>
    </row>
    <row r="1961" spans="10:13" ht="20.100000000000001" customHeight="1" x14ac:dyDescent="0.2">
      <c r="J1961" s="100"/>
      <c r="K1961" s="100"/>
      <c r="L1961" s="100"/>
      <c r="M1961" s="100"/>
    </row>
    <row r="1962" spans="10:13" ht="20.100000000000001" customHeight="1" x14ac:dyDescent="0.2">
      <c r="J1962" s="100"/>
      <c r="K1962" s="100"/>
      <c r="L1962" s="100"/>
      <c r="M1962" s="100"/>
    </row>
    <row r="1963" spans="10:13" ht="20.100000000000001" customHeight="1" x14ac:dyDescent="0.2">
      <c r="J1963" s="100"/>
      <c r="K1963" s="100"/>
      <c r="L1963" s="100"/>
      <c r="M1963" s="100"/>
    </row>
    <row r="1964" spans="10:13" ht="20.100000000000001" customHeight="1" x14ac:dyDescent="0.2">
      <c r="J1964" s="100"/>
      <c r="K1964" s="100"/>
      <c r="L1964" s="100"/>
      <c r="M1964" s="100"/>
    </row>
    <row r="1965" spans="10:13" ht="20.100000000000001" customHeight="1" x14ac:dyDescent="0.2">
      <c r="J1965" s="100"/>
      <c r="K1965" s="100"/>
      <c r="L1965" s="100"/>
      <c r="M1965" s="100"/>
    </row>
    <row r="1966" spans="10:13" ht="20.100000000000001" customHeight="1" x14ac:dyDescent="0.2">
      <c r="J1966" s="100"/>
      <c r="K1966" s="100"/>
      <c r="L1966" s="100"/>
      <c r="M1966" s="100"/>
    </row>
    <row r="1967" spans="10:13" ht="20.100000000000001" customHeight="1" x14ac:dyDescent="0.2">
      <c r="J1967" s="100"/>
      <c r="K1967" s="100"/>
      <c r="L1967" s="100"/>
      <c r="M1967" s="100"/>
    </row>
    <row r="1968" spans="10:13" ht="20.100000000000001" customHeight="1" x14ac:dyDescent="0.2">
      <c r="J1968" s="100"/>
      <c r="K1968" s="100"/>
      <c r="L1968" s="100"/>
      <c r="M1968" s="100"/>
    </row>
    <row r="1969" spans="10:13" ht="20.100000000000001" customHeight="1" x14ac:dyDescent="0.2">
      <c r="J1969" s="100"/>
      <c r="K1969" s="100"/>
      <c r="L1969" s="100"/>
      <c r="M1969" s="100"/>
    </row>
    <row r="1970" spans="10:13" ht="20.100000000000001" customHeight="1" x14ac:dyDescent="0.2">
      <c r="J1970" s="100"/>
      <c r="K1970" s="100"/>
      <c r="L1970" s="100"/>
      <c r="M1970" s="100"/>
    </row>
    <row r="1971" spans="10:13" ht="20.100000000000001" customHeight="1" x14ac:dyDescent="0.2">
      <c r="J1971" s="100"/>
      <c r="K1971" s="100"/>
      <c r="L1971" s="100"/>
      <c r="M1971" s="100"/>
    </row>
    <row r="1972" spans="10:13" ht="20.100000000000001" customHeight="1" x14ac:dyDescent="0.2">
      <c r="J1972" s="100"/>
      <c r="K1972" s="100"/>
      <c r="L1972" s="100"/>
      <c r="M1972" s="100"/>
    </row>
    <row r="1973" spans="10:13" ht="20.100000000000001" customHeight="1" x14ac:dyDescent="0.2">
      <c r="J1973" s="100"/>
      <c r="K1973" s="100"/>
      <c r="L1973" s="100"/>
      <c r="M1973" s="100"/>
    </row>
    <row r="1974" spans="10:13" ht="20.100000000000001" customHeight="1" x14ac:dyDescent="0.2">
      <c r="J1974" s="100"/>
      <c r="K1974" s="100"/>
      <c r="L1974" s="100"/>
      <c r="M1974" s="100"/>
    </row>
    <row r="1975" spans="10:13" ht="20.100000000000001" customHeight="1" x14ac:dyDescent="0.2">
      <c r="J1975" s="100"/>
      <c r="K1975" s="100"/>
      <c r="L1975" s="100"/>
      <c r="M1975" s="100"/>
    </row>
    <row r="1976" spans="10:13" ht="20.100000000000001" customHeight="1" x14ac:dyDescent="0.2">
      <c r="J1976" s="100"/>
      <c r="K1976" s="100"/>
      <c r="L1976" s="100"/>
      <c r="M1976" s="100"/>
    </row>
    <row r="1977" spans="10:13" ht="20.100000000000001" customHeight="1" x14ac:dyDescent="0.2">
      <c r="J1977" s="100"/>
      <c r="K1977" s="100"/>
      <c r="L1977" s="100"/>
      <c r="M1977" s="100"/>
    </row>
    <row r="1978" spans="10:13" ht="20.100000000000001" customHeight="1" x14ac:dyDescent="0.2">
      <c r="J1978" s="100"/>
      <c r="K1978" s="100"/>
      <c r="L1978" s="100"/>
      <c r="M1978" s="100"/>
    </row>
    <row r="1979" spans="10:13" ht="20.100000000000001" customHeight="1" x14ac:dyDescent="0.2">
      <c r="J1979" s="100"/>
      <c r="K1979" s="100"/>
      <c r="L1979" s="100"/>
      <c r="M1979" s="100"/>
    </row>
    <row r="1980" spans="10:13" ht="20.100000000000001" customHeight="1" x14ac:dyDescent="0.2">
      <c r="J1980" s="100"/>
      <c r="K1980" s="100"/>
      <c r="L1980" s="100"/>
      <c r="M1980" s="100"/>
    </row>
    <row r="1981" spans="10:13" ht="20.100000000000001" customHeight="1" x14ac:dyDescent="0.2">
      <c r="J1981" s="100"/>
      <c r="K1981" s="100"/>
      <c r="L1981" s="100"/>
      <c r="M1981" s="100"/>
    </row>
    <row r="1982" spans="10:13" ht="20.100000000000001" customHeight="1" x14ac:dyDescent="0.2">
      <c r="J1982" s="100"/>
      <c r="K1982" s="100"/>
      <c r="L1982" s="100"/>
      <c r="M1982" s="100"/>
    </row>
    <row r="1983" spans="10:13" ht="20.100000000000001" customHeight="1" x14ac:dyDescent="0.2">
      <c r="J1983" s="100"/>
      <c r="K1983" s="100"/>
      <c r="L1983" s="100"/>
      <c r="M1983" s="100"/>
    </row>
    <row r="1984" spans="10:13" ht="20.100000000000001" customHeight="1" x14ac:dyDescent="0.2">
      <c r="J1984" s="100"/>
      <c r="K1984" s="100"/>
      <c r="L1984" s="100"/>
      <c r="M1984" s="100"/>
    </row>
    <row r="1985" spans="10:13" ht="20.100000000000001" customHeight="1" x14ac:dyDescent="0.2">
      <c r="J1985" s="100"/>
      <c r="K1985" s="100"/>
      <c r="L1985" s="100"/>
      <c r="M1985" s="100"/>
    </row>
    <row r="1986" spans="10:13" ht="20.100000000000001" customHeight="1" x14ac:dyDescent="0.2">
      <c r="J1986" s="100"/>
      <c r="K1986" s="100"/>
      <c r="L1986" s="100"/>
      <c r="M1986" s="100"/>
    </row>
    <row r="1987" spans="10:13" ht="20.100000000000001" customHeight="1" x14ac:dyDescent="0.2">
      <c r="J1987" s="100"/>
      <c r="K1987" s="100"/>
      <c r="L1987" s="100"/>
      <c r="M1987" s="100"/>
    </row>
    <row r="1988" spans="10:13" ht="20.100000000000001" customHeight="1" x14ac:dyDescent="0.2">
      <c r="J1988" s="100"/>
      <c r="K1988" s="100"/>
      <c r="L1988" s="100"/>
      <c r="M1988" s="100"/>
    </row>
    <row r="1989" spans="10:13" ht="20.100000000000001" customHeight="1" x14ac:dyDescent="0.2">
      <c r="J1989" s="100"/>
      <c r="K1989" s="100"/>
      <c r="L1989" s="100"/>
      <c r="M1989" s="100"/>
    </row>
    <row r="1990" spans="10:13" ht="20.100000000000001" customHeight="1" x14ac:dyDescent="0.2">
      <c r="J1990" s="100"/>
      <c r="K1990" s="100"/>
      <c r="L1990" s="100"/>
      <c r="M1990" s="100"/>
    </row>
    <row r="1991" spans="10:13" ht="20.100000000000001" customHeight="1" x14ac:dyDescent="0.2">
      <c r="J1991" s="100"/>
      <c r="K1991" s="100"/>
      <c r="L1991" s="100"/>
      <c r="M1991" s="100"/>
    </row>
    <row r="1992" spans="10:13" ht="20.100000000000001" customHeight="1" x14ac:dyDescent="0.2">
      <c r="J1992" s="100"/>
      <c r="K1992" s="100"/>
      <c r="L1992" s="100"/>
      <c r="M1992" s="100"/>
    </row>
    <row r="1993" spans="10:13" ht="20.100000000000001" customHeight="1" x14ac:dyDescent="0.2">
      <c r="J1993" s="100"/>
      <c r="K1993" s="100"/>
      <c r="L1993" s="100"/>
      <c r="M1993" s="100"/>
    </row>
    <row r="1994" spans="10:13" ht="20.100000000000001" customHeight="1" x14ac:dyDescent="0.2">
      <c r="J1994" s="100"/>
      <c r="K1994" s="100"/>
      <c r="L1994" s="100"/>
      <c r="M1994" s="100"/>
    </row>
    <row r="1995" spans="10:13" ht="20.100000000000001" customHeight="1" x14ac:dyDescent="0.2">
      <c r="J1995" s="100"/>
      <c r="K1995" s="100"/>
      <c r="L1995" s="100"/>
      <c r="M1995" s="100"/>
    </row>
    <row r="1996" spans="10:13" ht="20.100000000000001" customHeight="1" x14ac:dyDescent="0.2">
      <c r="J1996" s="100"/>
      <c r="K1996" s="100"/>
      <c r="L1996" s="100"/>
      <c r="M1996" s="100"/>
    </row>
    <row r="1997" spans="10:13" ht="20.100000000000001" customHeight="1" x14ac:dyDescent="0.2">
      <c r="J1997" s="100"/>
      <c r="K1997" s="100"/>
      <c r="L1997" s="100"/>
      <c r="M1997" s="100"/>
    </row>
    <row r="1998" spans="10:13" ht="20.100000000000001" customHeight="1" x14ac:dyDescent="0.2">
      <c r="J1998" s="100"/>
      <c r="K1998" s="100"/>
      <c r="L1998" s="100"/>
      <c r="M1998" s="100"/>
    </row>
    <row r="1999" spans="10:13" ht="20.100000000000001" customHeight="1" x14ac:dyDescent="0.2">
      <c r="J1999" s="100"/>
      <c r="K1999" s="100"/>
      <c r="L1999" s="100"/>
      <c r="M1999" s="100"/>
    </row>
    <row r="2000" spans="10:13" ht="20.100000000000001" customHeight="1" x14ac:dyDescent="0.2">
      <c r="J2000" s="100"/>
      <c r="K2000" s="100"/>
      <c r="L2000" s="100"/>
      <c r="M2000" s="100"/>
    </row>
    <row r="2001" spans="10:13" ht="20.100000000000001" customHeight="1" x14ac:dyDescent="0.2">
      <c r="J2001" s="100"/>
      <c r="K2001" s="100"/>
      <c r="L2001" s="100"/>
      <c r="M2001" s="100"/>
    </row>
    <row r="2002" spans="10:13" ht="20.100000000000001" customHeight="1" x14ac:dyDescent="0.2">
      <c r="J2002" s="100"/>
      <c r="K2002" s="100"/>
      <c r="L2002" s="100"/>
      <c r="M2002" s="100"/>
    </row>
    <row r="2003" spans="10:13" ht="20.100000000000001" customHeight="1" x14ac:dyDescent="0.2">
      <c r="J2003" s="100"/>
      <c r="K2003" s="100"/>
      <c r="L2003" s="100"/>
      <c r="M2003" s="100"/>
    </row>
    <row r="2004" spans="10:13" ht="20.100000000000001" customHeight="1" x14ac:dyDescent="0.2">
      <c r="J2004" s="100"/>
      <c r="K2004" s="100"/>
      <c r="L2004" s="100"/>
      <c r="M2004" s="100"/>
    </row>
    <row r="2005" spans="10:13" ht="20.100000000000001" customHeight="1" x14ac:dyDescent="0.2">
      <c r="J2005" s="100"/>
      <c r="K2005" s="100"/>
      <c r="L2005" s="100"/>
      <c r="M2005" s="100"/>
    </row>
    <row r="2006" spans="10:13" ht="20.100000000000001" customHeight="1" x14ac:dyDescent="0.2">
      <c r="J2006" s="100"/>
      <c r="K2006" s="100"/>
      <c r="L2006" s="100"/>
      <c r="M2006" s="100"/>
    </row>
    <row r="2007" spans="10:13" ht="20.100000000000001" customHeight="1" x14ac:dyDescent="0.2">
      <c r="J2007" s="100"/>
      <c r="K2007" s="100"/>
      <c r="L2007" s="100"/>
      <c r="M2007" s="100"/>
    </row>
    <row r="2008" spans="10:13" ht="20.100000000000001" customHeight="1" x14ac:dyDescent="0.2">
      <c r="J2008" s="100"/>
      <c r="K2008" s="100"/>
      <c r="L2008" s="100"/>
      <c r="M2008" s="100"/>
    </row>
    <row r="2009" spans="10:13" ht="20.100000000000001" customHeight="1" x14ac:dyDescent="0.2">
      <c r="J2009" s="100"/>
      <c r="K2009" s="100"/>
      <c r="L2009" s="100"/>
      <c r="M2009" s="100"/>
    </row>
    <row r="2010" spans="10:13" ht="20.100000000000001" customHeight="1" x14ac:dyDescent="0.2">
      <c r="J2010" s="100"/>
      <c r="K2010" s="100"/>
      <c r="L2010" s="100"/>
      <c r="M2010" s="100"/>
    </row>
    <row r="2011" spans="10:13" ht="20.100000000000001" customHeight="1" x14ac:dyDescent="0.2">
      <c r="J2011" s="100"/>
      <c r="K2011" s="100"/>
      <c r="L2011" s="100"/>
      <c r="M2011" s="100"/>
    </row>
    <row r="2012" spans="10:13" ht="20.100000000000001" customHeight="1" x14ac:dyDescent="0.2">
      <c r="J2012" s="100"/>
      <c r="K2012" s="100"/>
      <c r="L2012" s="100"/>
      <c r="M2012" s="100"/>
    </row>
    <row r="2013" spans="10:13" ht="20.100000000000001" customHeight="1" x14ac:dyDescent="0.2">
      <c r="J2013" s="100"/>
      <c r="K2013" s="100"/>
      <c r="L2013" s="100"/>
      <c r="M2013" s="100"/>
    </row>
    <row r="2014" spans="10:13" ht="20.100000000000001" customHeight="1" x14ac:dyDescent="0.2">
      <c r="J2014" s="100"/>
      <c r="K2014" s="100"/>
      <c r="L2014" s="100"/>
      <c r="M2014" s="100"/>
    </row>
    <row r="2015" spans="10:13" ht="20.100000000000001" customHeight="1" x14ac:dyDescent="0.2">
      <c r="J2015" s="100"/>
      <c r="K2015" s="100"/>
      <c r="L2015" s="100"/>
      <c r="M2015" s="100"/>
    </row>
    <row r="2016" spans="10:13" ht="20.100000000000001" customHeight="1" x14ac:dyDescent="0.2">
      <c r="J2016" s="100"/>
      <c r="K2016" s="100"/>
      <c r="L2016" s="100"/>
      <c r="M2016" s="100"/>
    </row>
    <row r="2017" spans="10:13" ht="20.100000000000001" customHeight="1" x14ac:dyDescent="0.2">
      <c r="J2017" s="100"/>
      <c r="K2017" s="100"/>
      <c r="L2017" s="100"/>
      <c r="M2017" s="100"/>
    </row>
    <row r="2018" spans="10:13" ht="20.100000000000001" customHeight="1" x14ac:dyDescent="0.2">
      <c r="J2018" s="100"/>
      <c r="K2018" s="100"/>
      <c r="L2018" s="100"/>
      <c r="M2018" s="100"/>
    </row>
    <row r="2019" spans="10:13" ht="20.100000000000001" customHeight="1" x14ac:dyDescent="0.2">
      <c r="J2019" s="100"/>
      <c r="K2019" s="100"/>
      <c r="L2019" s="100"/>
      <c r="M2019" s="100"/>
    </row>
    <row r="2020" spans="10:13" ht="20.100000000000001" customHeight="1" x14ac:dyDescent="0.2">
      <c r="J2020" s="100"/>
      <c r="K2020" s="100"/>
      <c r="L2020" s="100"/>
      <c r="M2020" s="100"/>
    </row>
    <row r="2021" spans="10:13" ht="20.100000000000001" customHeight="1" x14ac:dyDescent="0.2">
      <c r="J2021" s="100"/>
      <c r="K2021" s="100"/>
      <c r="L2021" s="100"/>
      <c r="M2021" s="100"/>
    </row>
    <row r="2022" spans="10:13" ht="20.100000000000001" customHeight="1" x14ac:dyDescent="0.2">
      <c r="J2022" s="100"/>
      <c r="K2022" s="100"/>
      <c r="L2022" s="100"/>
      <c r="M2022" s="100"/>
    </row>
    <row r="2023" spans="10:13" ht="20.100000000000001" customHeight="1" x14ac:dyDescent="0.2">
      <c r="J2023" s="100"/>
      <c r="K2023" s="100"/>
      <c r="L2023" s="100"/>
      <c r="M2023" s="100"/>
    </row>
    <row r="2024" spans="10:13" ht="20.100000000000001" customHeight="1" x14ac:dyDescent="0.2">
      <c r="J2024" s="100"/>
      <c r="K2024" s="100"/>
      <c r="L2024" s="100"/>
      <c r="M2024" s="100"/>
    </row>
    <row r="2025" spans="10:13" ht="20.100000000000001" customHeight="1" x14ac:dyDescent="0.2">
      <c r="J2025" s="100"/>
      <c r="K2025" s="100"/>
      <c r="L2025" s="100"/>
      <c r="M2025" s="100"/>
    </row>
    <row r="2026" spans="10:13" ht="20.100000000000001" customHeight="1" x14ac:dyDescent="0.2">
      <c r="J2026" s="100"/>
      <c r="K2026" s="100"/>
      <c r="L2026" s="100"/>
      <c r="M2026" s="100"/>
    </row>
    <row r="2027" spans="10:13" ht="20.100000000000001" customHeight="1" x14ac:dyDescent="0.2">
      <c r="J2027" s="100"/>
      <c r="K2027" s="100"/>
      <c r="L2027" s="100"/>
      <c r="M2027" s="100"/>
    </row>
    <row r="2028" spans="10:13" ht="20.100000000000001" customHeight="1" x14ac:dyDescent="0.2">
      <c r="J2028" s="100"/>
      <c r="K2028" s="100"/>
      <c r="L2028" s="100"/>
      <c r="M2028" s="100"/>
    </row>
    <row r="2029" spans="10:13" ht="20.100000000000001" customHeight="1" x14ac:dyDescent="0.2">
      <c r="J2029" s="100"/>
      <c r="K2029" s="100"/>
      <c r="L2029" s="100"/>
      <c r="M2029" s="100"/>
    </row>
    <row r="2030" spans="10:13" ht="20.100000000000001" customHeight="1" x14ac:dyDescent="0.2">
      <c r="J2030" s="100"/>
      <c r="K2030" s="100"/>
      <c r="L2030" s="100"/>
      <c r="M2030" s="100"/>
    </row>
    <row r="2031" spans="10:13" ht="20.100000000000001" customHeight="1" x14ac:dyDescent="0.2">
      <c r="J2031" s="100"/>
      <c r="K2031" s="100"/>
      <c r="L2031" s="100"/>
      <c r="M2031" s="100"/>
    </row>
    <row r="2032" spans="10:13" ht="20.100000000000001" customHeight="1" x14ac:dyDescent="0.2">
      <c r="J2032" s="100"/>
      <c r="K2032" s="100"/>
      <c r="L2032" s="100"/>
      <c r="M2032" s="100"/>
    </row>
    <row r="2033" spans="10:13" ht="20.100000000000001" customHeight="1" x14ac:dyDescent="0.2">
      <c r="J2033" s="100"/>
      <c r="K2033" s="100"/>
      <c r="L2033" s="100"/>
      <c r="M2033" s="100"/>
    </row>
    <row r="2034" spans="10:13" ht="20.100000000000001" customHeight="1" x14ac:dyDescent="0.2">
      <c r="J2034" s="100"/>
      <c r="K2034" s="100"/>
      <c r="L2034" s="100"/>
      <c r="M2034" s="100"/>
    </row>
    <row r="2035" spans="10:13" ht="20.100000000000001" customHeight="1" x14ac:dyDescent="0.2">
      <c r="J2035" s="100"/>
      <c r="K2035" s="100"/>
      <c r="L2035" s="100"/>
      <c r="M2035" s="100"/>
    </row>
    <row r="2036" spans="10:13" ht="20.100000000000001" customHeight="1" x14ac:dyDescent="0.2">
      <c r="J2036" s="100"/>
      <c r="K2036" s="100"/>
      <c r="L2036" s="100"/>
      <c r="M2036" s="100"/>
    </row>
    <row r="2037" spans="10:13" ht="20.100000000000001" customHeight="1" x14ac:dyDescent="0.2">
      <c r="J2037" s="100"/>
      <c r="K2037" s="100"/>
      <c r="L2037" s="100"/>
      <c r="M2037" s="100"/>
    </row>
    <row r="2038" spans="10:13" ht="20.100000000000001" customHeight="1" x14ac:dyDescent="0.2">
      <c r="J2038" s="100"/>
      <c r="K2038" s="100"/>
      <c r="L2038" s="100"/>
      <c r="M2038" s="100"/>
    </row>
    <row r="2039" spans="10:13" ht="20.100000000000001" customHeight="1" x14ac:dyDescent="0.2">
      <c r="J2039" s="100"/>
      <c r="K2039" s="100"/>
      <c r="L2039" s="100"/>
      <c r="M2039" s="100"/>
    </row>
    <row r="2040" spans="10:13" ht="20.100000000000001" customHeight="1" x14ac:dyDescent="0.2">
      <c r="J2040" s="100"/>
      <c r="K2040" s="100"/>
      <c r="L2040" s="100"/>
      <c r="M2040" s="100"/>
    </row>
    <row r="2041" spans="10:13" ht="20.100000000000001" customHeight="1" x14ac:dyDescent="0.2">
      <c r="J2041" s="100"/>
      <c r="K2041" s="100"/>
      <c r="L2041" s="100"/>
      <c r="M2041" s="100"/>
    </row>
    <row r="2042" spans="10:13" ht="20.100000000000001" customHeight="1" x14ac:dyDescent="0.2">
      <c r="J2042" s="100"/>
      <c r="K2042" s="100"/>
      <c r="L2042" s="100"/>
      <c r="M2042" s="100"/>
    </row>
    <row r="2043" spans="10:13" ht="20.100000000000001" customHeight="1" x14ac:dyDescent="0.2">
      <c r="J2043" s="100"/>
      <c r="K2043" s="100"/>
      <c r="L2043" s="100"/>
      <c r="M2043" s="100"/>
    </row>
    <row r="2044" spans="10:13" ht="20.100000000000001" customHeight="1" x14ac:dyDescent="0.2">
      <c r="J2044" s="100"/>
      <c r="K2044" s="100"/>
      <c r="L2044" s="100"/>
      <c r="M2044" s="100"/>
    </row>
    <row r="2045" spans="10:13" ht="20.100000000000001" customHeight="1" x14ac:dyDescent="0.2">
      <c r="J2045" s="100"/>
      <c r="K2045" s="100"/>
      <c r="L2045" s="100"/>
      <c r="M2045" s="100"/>
    </row>
    <row r="2046" spans="10:13" ht="20.100000000000001" customHeight="1" x14ac:dyDescent="0.2">
      <c r="J2046" s="100"/>
      <c r="K2046" s="100"/>
      <c r="L2046" s="100"/>
      <c r="M2046" s="100"/>
    </row>
    <row r="2047" spans="10:13" ht="20.100000000000001" customHeight="1" x14ac:dyDescent="0.2">
      <c r="J2047" s="100"/>
      <c r="K2047" s="100"/>
      <c r="L2047" s="100"/>
      <c r="M2047" s="100"/>
    </row>
    <row r="2048" spans="10:13" ht="20.100000000000001" customHeight="1" x14ac:dyDescent="0.2">
      <c r="J2048" s="100"/>
      <c r="K2048" s="100"/>
      <c r="L2048" s="100"/>
      <c r="M2048" s="100"/>
    </row>
    <row r="2049" spans="10:13" ht="20.100000000000001" customHeight="1" x14ac:dyDescent="0.2">
      <c r="J2049" s="100"/>
      <c r="K2049" s="100"/>
      <c r="L2049" s="100"/>
      <c r="M2049" s="100"/>
    </row>
    <row r="2050" spans="10:13" ht="20.100000000000001" customHeight="1" x14ac:dyDescent="0.2">
      <c r="J2050" s="100"/>
      <c r="K2050" s="100"/>
      <c r="L2050" s="100"/>
      <c r="M2050" s="100"/>
    </row>
    <row r="2051" spans="10:13" ht="20.100000000000001" customHeight="1" x14ac:dyDescent="0.2">
      <c r="J2051" s="100"/>
      <c r="K2051" s="100"/>
      <c r="L2051" s="100"/>
      <c r="M2051" s="100"/>
    </row>
    <row r="2052" spans="10:13" ht="20.100000000000001" customHeight="1" x14ac:dyDescent="0.2">
      <c r="J2052" s="100"/>
      <c r="K2052" s="100"/>
      <c r="L2052" s="100"/>
      <c r="M2052" s="100"/>
    </row>
    <row r="2053" spans="10:13" ht="20.100000000000001" customHeight="1" x14ac:dyDescent="0.2">
      <c r="J2053" s="100"/>
      <c r="K2053" s="100"/>
      <c r="L2053" s="100"/>
      <c r="M2053" s="100"/>
    </row>
    <row r="2054" spans="10:13" ht="20.100000000000001" customHeight="1" x14ac:dyDescent="0.2">
      <c r="J2054" s="100"/>
      <c r="K2054" s="100"/>
      <c r="L2054" s="100"/>
      <c r="M2054" s="100"/>
    </row>
    <row r="2055" spans="10:13" ht="20.100000000000001" customHeight="1" x14ac:dyDescent="0.2">
      <c r="J2055" s="100"/>
      <c r="K2055" s="100"/>
      <c r="L2055" s="100"/>
      <c r="M2055" s="100"/>
    </row>
    <row r="2056" spans="10:13" ht="20.100000000000001" customHeight="1" x14ac:dyDescent="0.2">
      <c r="J2056" s="100"/>
      <c r="K2056" s="100"/>
      <c r="L2056" s="100"/>
      <c r="M2056" s="100"/>
    </row>
    <row r="2057" spans="10:13" ht="20.100000000000001" customHeight="1" x14ac:dyDescent="0.2">
      <c r="J2057" s="100"/>
      <c r="K2057" s="100"/>
      <c r="L2057" s="100"/>
      <c r="M2057" s="100"/>
    </row>
    <row r="2058" spans="10:13" ht="20.100000000000001" customHeight="1" x14ac:dyDescent="0.2">
      <c r="J2058" s="100"/>
      <c r="K2058" s="100"/>
      <c r="L2058" s="100"/>
      <c r="M2058" s="100"/>
    </row>
    <row r="2059" spans="10:13" ht="20.100000000000001" customHeight="1" x14ac:dyDescent="0.2">
      <c r="J2059" s="100"/>
      <c r="K2059" s="100"/>
      <c r="L2059" s="100"/>
      <c r="M2059" s="100"/>
    </row>
    <row r="2060" spans="10:13" ht="20.100000000000001" customHeight="1" x14ac:dyDescent="0.2">
      <c r="J2060" s="100"/>
      <c r="K2060" s="100"/>
      <c r="L2060" s="100"/>
      <c r="M2060" s="100"/>
    </row>
    <row r="2061" spans="10:13" ht="20.100000000000001" customHeight="1" x14ac:dyDescent="0.2">
      <c r="J2061" s="100"/>
      <c r="K2061" s="100"/>
      <c r="L2061" s="100"/>
      <c r="M2061" s="100"/>
    </row>
    <row r="2062" spans="10:13" ht="20.100000000000001" customHeight="1" x14ac:dyDescent="0.2">
      <c r="J2062" s="100"/>
      <c r="K2062" s="100"/>
      <c r="L2062" s="100"/>
      <c r="M2062" s="100"/>
    </row>
    <row r="2063" spans="10:13" ht="20.100000000000001" customHeight="1" x14ac:dyDescent="0.2">
      <c r="J2063" s="100"/>
      <c r="K2063" s="100"/>
      <c r="L2063" s="100"/>
      <c r="M2063" s="100"/>
    </row>
    <row r="2064" spans="10:13" ht="20.100000000000001" customHeight="1" x14ac:dyDescent="0.2">
      <c r="J2064" s="100"/>
      <c r="K2064" s="100"/>
      <c r="L2064" s="100"/>
      <c r="M2064" s="100"/>
    </row>
    <row r="2065" spans="10:13" ht="20.100000000000001" customHeight="1" x14ac:dyDescent="0.2">
      <c r="J2065" s="100"/>
      <c r="K2065" s="100"/>
      <c r="L2065" s="100"/>
      <c r="M2065" s="100"/>
    </row>
    <row r="2066" spans="10:13" ht="20.100000000000001" customHeight="1" x14ac:dyDescent="0.2">
      <c r="J2066" s="100"/>
      <c r="K2066" s="100"/>
      <c r="L2066" s="100"/>
      <c r="M2066" s="100"/>
    </row>
    <row r="2067" spans="10:13" ht="20.100000000000001" customHeight="1" x14ac:dyDescent="0.2">
      <c r="J2067" s="100"/>
      <c r="K2067" s="100"/>
      <c r="L2067" s="100"/>
      <c r="M2067" s="100"/>
    </row>
    <row r="2068" spans="10:13" ht="20.100000000000001" customHeight="1" x14ac:dyDescent="0.2">
      <c r="J2068" s="100"/>
      <c r="K2068" s="100"/>
      <c r="L2068" s="100"/>
      <c r="M2068" s="100"/>
    </row>
    <row r="2069" spans="10:13" ht="20.100000000000001" customHeight="1" x14ac:dyDescent="0.2">
      <c r="J2069" s="100"/>
      <c r="K2069" s="100"/>
      <c r="L2069" s="100"/>
      <c r="M2069" s="100"/>
    </row>
    <row r="2070" spans="10:13" ht="20.100000000000001" customHeight="1" x14ac:dyDescent="0.2">
      <c r="J2070" s="100"/>
      <c r="K2070" s="100"/>
      <c r="L2070" s="100"/>
      <c r="M2070" s="100"/>
    </row>
    <row r="2071" spans="10:13" ht="20.100000000000001" customHeight="1" x14ac:dyDescent="0.2">
      <c r="J2071" s="100"/>
      <c r="K2071" s="100"/>
      <c r="L2071" s="100"/>
      <c r="M2071" s="100"/>
    </row>
    <row r="2072" spans="10:13" ht="20.100000000000001" customHeight="1" x14ac:dyDescent="0.2">
      <c r="J2072" s="100"/>
      <c r="K2072" s="100"/>
      <c r="L2072" s="100"/>
      <c r="M2072" s="100"/>
    </row>
    <row r="2073" spans="10:13" ht="20.100000000000001" customHeight="1" x14ac:dyDescent="0.2">
      <c r="J2073" s="100"/>
      <c r="K2073" s="100"/>
      <c r="L2073" s="100"/>
      <c r="M2073" s="100"/>
    </row>
    <row r="2074" spans="10:13" ht="20.100000000000001" customHeight="1" x14ac:dyDescent="0.2">
      <c r="J2074" s="100"/>
      <c r="K2074" s="100"/>
      <c r="L2074" s="100"/>
      <c r="M2074" s="100"/>
    </row>
    <row r="2075" spans="10:13" ht="20.100000000000001" customHeight="1" x14ac:dyDescent="0.2">
      <c r="J2075" s="100"/>
      <c r="K2075" s="100"/>
      <c r="L2075" s="100"/>
      <c r="M2075" s="100"/>
    </row>
    <row r="2076" spans="10:13" ht="20.100000000000001" customHeight="1" x14ac:dyDescent="0.2">
      <c r="J2076" s="100"/>
      <c r="K2076" s="100"/>
      <c r="L2076" s="100"/>
      <c r="M2076" s="100"/>
    </row>
    <row r="2077" spans="10:13" ht="20.100000000000001" customHeight="1" x14ac:dyDescent="0.2">
      <c r="J2077" s="100"/>
      <c r="K2077" s="100"/>
      <c r="L2077" s="100"/>
      <c r="M2077" s="100"/>
    </row>
    <row r="2078" spans="10:13" ht="20.100000000000001" customHeight="1" x14ac:dyDescent="0.2">
      <c r="J2078" s="100"/>
      <c r="K2078" s="100"/>
      <c r="L2078" s="100"/>
      <c r="M2078" s="100"/>
    </row>
    <row r="2079" spans="10:13" ht="20.100000000000001" customHeight="1" x14ac:dyDescent="0.2">
      <c r="J2079" s="100"/>
      <c r="K2079" s="100"/>
      <c r="L2079" s="100"/>
      <c r="M2079" s="100"/>
    </row>
    <row r="2080" spans="10:13" ht="20.100000000000001" customHeight="1" x14ac:dyDescent="0.2">
      <c r="J2080" s="100"/>
      <c r="K2080" s="100"/>
      <c r="L2080" s="100"/>
      <c r="M2080" s="100"/>
    </row>
    <row r="2081" spans="10:13" ht="20.100000000000001" customHeight="1" x14ac:dyDescent="0.2">
      <c r="J2081" s="100"/>
      <c r="K2081" s="100"/>
      <c r="L2081" s="100"/>
      <c r="M2081" s="100"/>
    </row>
    <row r="2082" spans="10:13" ht="20.100000000000001" customHeight="1" x14ac:dyDescent="0.2">
      <c r="J2082" s="100"/>
      <c r="K2082" s="100"/>
      <c r="L2082" s="100"/>
      <c r="M2082" s="100"/>
    </row>
    <row r="2083" spans="10:13" ht="20.100000000000001" customHeight="1" x14ac:dyDescent="0.2">
      <c r="J2083" s="100"/>
      <c r="K2083" s="100"/>
      <c r="L2083" s="100"/>
      <c r="M2083" s="100"/>
    </row>
    <row r="2084" spans="10:13" ht="20.100000000000001" customHeight="1" x14ac:dyDescent="0.2">
      <c r="J2084" s="100"/>
      <c r="K2084" s="100"/>
      <c r="L2084" s="100"/>
      <c r="M2084" s="100"/>
    </row>
    <row r="2085" spans="10:13" ht="20.100000000000001" customHeight="1" x14ac:dyDescent="0.2">
      <c r="J2085" s="100"/>
      <c r="K2085" s="100"/>
      <c r="L2085" s="100"/>
      <c r="M2085" s="100"/>
    </row>
    <row r="2086" spans="10:13" ht="20.100000000000001" customHeight="1" x14ac:dyDescent="0.2">
      <c r="J2086" s="100"/>
      <c r="K2086" s="100"/>
      <c r="L2086" s="100"/>
      <c r="M2086" s="100"/>
    </row>
    <row r="2087" spans="10:13" ht="20.100000000000001" customHeight="1" x14ac:dyDescent="0.2">
      <c r="J2087" s="100"/>
      <c r="K2087" s="100"/>
      <c r="L2087" s="100"/>
      <c r="M2087" s="100"/>
    </row>
    <row r="2088" spans="10:13" ht="20.100000000000001" customHeight="1" x14ac:dyDescent="0.2">
      <c r="J2088" s="100"/>
      <c r="K2088" s="100"/>
      <c r="L2088" s="100"/>
      <c r="M2088" s="100"/>
    </row>
    <row r="2089" spans="10:13" ht="20.100000000000001" customHeight="1" x14ac:dyDescent="0.2">
      <c r="J2089" s="100"/>
      <c r="K2089" s="100"/>
      <c r="L2089" s="100"/>
      <c r="M2089" s="100"/>
    </row>
    <row r="2090" spans="10:13" ht="20.100000000000001" customHeight="1" x14ac:dyDescent="0.2">
      <c r="J2090" s="100"/>
      <c r="K2090" s="100"/>
      <c r="L2090" s="100"/>
      <c r="M2090" s="100"/>
    </row>
    <row r="2091" spans="10:13" ht="20.100000000000001" customHeight="1" x14ac:dyDescent="0.2">
      <c r="J2091" s="100"/>
      <c r="K2091" s="100"/>
      <c r="L2091" s="100"/>
      <c r="M2091" s="100"/>
    </row>
    <row r="2092" spans="10:13" ht="20.100000000000001" customHeight="1" x14ac:dyDescent="0.2">
      <c r="J2092" s="100"/>
      <c r="K2092" s="100"/>
      <c r="L2092" s="100"/>
      <c r="M2092" s="100"/>
    </row>
    <row r="2093" spans="10:13" ht="20.100000000000001" customHeight="1" x14ac:dyDescent="0.2">
      <c r="J2093" s="100"/>
      <c r="K2093" s="100"/>
      <c r="L2093" s="100"/>
      <c r="M2093" s="100"/>
    </row>
    <row r="2094" spans="10:13" ht="20.100000000000001" customHeight="1" x14ac:dyDescent="0.2">
      <c r="J2094" s="100"/>
      <c r="K2094" s="100"/>
      <c r="L2094" s="100"/>
      <c r="M2094" s="100"/>
    </row>
    <row r="2095" spans="10:13" ht="20.100000000000001" customHeight="1" x14ac:dyDescent="0.2">
      <c r="J2095" s="100"/>
      <c r="K2095" s="100"/>
      <c r="L2095" s="100"/>
      <c r="M2095" s="100"/>
    </row>
    <row r="2096" spans="10:13" ht="20.100000000000001" customHeight="1" x14ac:dyDescent="0.2">
      <c r="J2096" s="100"/>
      <c r="K2096" s="100"/>
      <c r="L2096" s="100"/>
      <c r="M2096" s="100"/>
    </row>
    <row r="2097" spans="10:13" ht="20.100000000000001" customHeight="1" x14ac:dyDescent="0.2">
      <c r="J2097" s="100"/>
      <c r="K2097" s="100"/>
      <c r="L2097" s="100"/>
      <c r="M2097" s="100"/>
    </row>
    <row r="2098" spans="10:13" ht="20.100000000000001" customHeight="1" x14ac:dyDescent="0.2">
      <c r="J2098" s="100"/>
      <c r="K2098" s="100"/>
      <c r="L2098" s="100"/>
      <c r="M2098" s="100"/>
    </row>
    <row r="2099" spans="10:13" ht="20.100000000000001" customHeight="1" x14ac:dyDescent="0.2">
      <c r="J2099" s="100"/>
      <c r="K2099" s="100"/>
      <c r="L2099" s="100"/>
      <c r="M2099" s="100"/>
    </row>
    <row r="2100" spans="10:13" ht="20.100000000000001" customHeight="1" x14ac:dyDescent="0.2">
      <c r="J2100" s="100"/>
      <c r="K2100" s="100"/>
      <c r="L2100" s="100"/>
      <c r="M2100" s="100"/>
    </row>
    <row r="2101" spans="10:13" ht="20.100000000000001" customHeight="1" x14ac:dyDescent="0.2">
      <c r="J2101" s="100"/>
      <c r="K2101" s="100"/>
      <c r="L2101" s="100"/>
      <c r="M2101" s="100"/>
    </row>
    <row r="2102" spans="10:13" ht="20.100000000000001" customHeight="1" x14ac:dyDescent="0.2">
      <c r="J2102" s="100"/>
      <c r="K2102" s="100"/>
      <c r="L2102" s="100"/>
      <c r="M2102" s="100"/>
    </row>
    <row r="2103" spans="10:13" ht="20.100000000000001" customHeight="1" x14ac:dyDescent="0.2">
      <c r="J2103" s="100"/>
      <c r="K2103" s="100"/>
      <c r="L2103" s="100"/>
      <c r="M2103" s="100"/>
    </row>
    <row r="2104" spans="10:13" ht="20.100000000000001" customHeight="1" x14ac:dyDescent="0.2">
      <c r="J2104" s="100"/>
      <c r="K2104" s="100"/>
      <c r="L2104" s="100"/>
      <c r="M2104" s="100"/>
    </row>
    <row r="2105" spans="10:13" ht="20.100000000000001" customHeight="1" x14ac:dyDescent="0.2">
      <c r="J2105" s="100"/>
      <c r="K2105" s="100"/>
      <c r="L2105" s="100"/>
      <c r="M2105" s="100"/>
    </row>
    <row r="2106" spans="10:13" ht="20.100000000000001" customHeight="1" x14ac:dyDescent="0.2">
      <c r="J2106" s="100"/>
      <c r="K2106" s="100"/>
      <c r="L2106" s="100"/>
      <c r="M2106" s="100"/>
    </row>
    <row r="2107" spans="10:13" ht="20.100000000000001" customHeight="1" x14ac:dyDescent="0.2">
      <c r="J2107" s="100"/>
      <c r="K2107" s="100"/>
      <c r="L2107" s="100"/>
      <c r="M2107" s="100"/>
    </row>
    <row r="2108" spans="10:13" ht="20.100000000000001" customHeight="1" x14ac:dyDescent="0.2">
      <c r="J2108" s="100"/>
      <c r="K2108" s="100"/>
      <c r="L2108" s="100"/>
      <c r="M2108" s="100"/>
    </row>
    <row r="2109" spans="10:13" ht="20.100000000000001" customHeight="1" x14ac:dyDescent="0.2">
      <c r="J2109" s="100"/>
      <c r="K2109" s="100"/>
      <c r="L2109" s="100"/>
      <c r="M2109" s="100"/>
    </row>
    <row r="2110" spans="10:13" ht="20.100000000000001" customHeight="1" x14ac:dyDescent="0.2">
      <c r="J2110" s="100"/>
      <c r="K2110" s="100"/>
      <c r="L2110" s="100"/>
      <c r="M2110" s="100"/>
    </row>
    <row r="2111" spans="10:13" ht="20.100000000000001" customHeight="1" x14ac:dyDescent="0.2">
      <c r="J2111" s="100"/>
      <c r="K2111" s="100"/>
      <c r="L2111" s="100"/>
      <c r="M2111" s="100"/>
    </row>
    <row r="2112" spans="10:13" ht="20.100000000000001" customHeight="1" x14ac:dyDescent="0.2">
      <c r="J2112" s="100"/>
      <c r="K2112" s="100"/>
      <c r="L2112" s="100"/>
      <c r="M2112" s="100"/>
    </row>
    <row r="2113" spans="10:13" ht="20.100000000000001" customHeight="1" x14ac:dyDescent="0.2">
      <c r="J2113" s="100"/>
      <c r="K2113" s="100"/>
      <c r="L2113" s="100"/>
      <c r="M2113" s="100"/>
    </row>
    <row r="2114" spans="10:13" ht="20.100000000000001" customHeight="1" x14ac:dyDescent="0.2">
      <c r="J2114" s="100"/>
      <c r="K2114" s="100"/>
      <c r="L2114" s="100"/>
      <c r="M2114" s="100"/>
    </row>
    <row r="2115" spans="10:13" ht="20.100000000000001" customHeight="1" x14ac:dyDescent="0.2">
      <c r="J2115" s="100"/>
      <c r="K2115" s="100"/>
      <c r="L2115" s="100"/>
      <c r="M2115" s="100"/>
    </row>
    <row r="2116" spans="10:13" ht="20.100000000000001" customHeight="1" x14ac:dyDescent="0.2">
      <c r="J2116" s="100"/>
      <c r="K2116" s="100"/>
      <c r="L2116" s="100"/>
      <c r="M2116" s="100"/>
    </row>
    <row r="2117" spans="10:13" ht="20.100000000000001" customHeight="1" x14ac:dyDescent="0.2">
      <c r="J2117" s="100"/>
      <c r="K2117" s="100"/>
      <c r="L2117" s="100"/>
      <c r="M2117" s="100"/>
    </row>
    <row r="2118" spans="10:13" ht="20.100000000000001" customHeight="1" x14ac:dyDescent="0.2">
      <c r="J2118" s="100"/>
      <c r="K2118" s="100"/>
      <c r="L2118" s="100"/>
      <c r="M2118" s="100"/>
    </row>
    <row r="2119" spans="10:13" ht="20.100000000000001" customHeight="1" x14ac:dyDescent="0.2">
      <c r="J2119" s="100"/>
      <c r="K2119" s="100"/>
      <c r="L2119" s="100"/>
      <c r="M2119" s="100"/>
    </row>
    <row r="2120" spans="10:13" ht="20.100000000000001" customHeight="1" x14ac:dyDescent="0.2">
      <c r="J2120" s="100"/>
      <c r="K2120" s="100"/>
      <c r="L2120" s="100"/>
      <c r="M2120" s="100"/>
    </row>
    <row r="2121" spans="10:13" ht="20.100000000000001" customHeight="1" x14ac:dyDescent="0.2">
      <c r="J2121" s="100"/>
      <c r="K2121" s="100"/>
      <c r="L2121" s="100"/>
      <c r="M2121" s="100"/>
    </row>
    <row r="2122" spans="10:13" ht="20.100000000000001" customHeight="1" x14ac:dyDescent="0.2">
      <c r="J2122" s="100"/>
      <c r="K2122" s="100"/>
      <c r="L2122" s="100"/>
      <c r="M2122" s="100"/>
    </row>
    <row r="2123" spans="10:13" ht="20.100000000000001" customHeight="1" x14ac:dyDescent="0.2">
      <c r="J2123" s="100"/>
      <c r="K2123" s="100"/>
      <c r="L2123" s="100"/>
      <c r="M2123" s="100"/>
    </row>
    <row r="2124" spans="10:13" ht="20.100000000000001" customHeight="1" x14ac:dyDescent="0.2">
      <c r="J2124" s="100"/>
      <c r="K2124" s="100"/>
      <c r="L2124" s="100"/>
      <c r="M2124" s="100"/>
    </row>
    <row r="2125" spans="10:13" ht="20.100000000000001" customHeight="1" x14ac:dyDescent="0.2">
      <c r="J2125" s="100"/>
      <c r="K2125" s="100"/>
      <c r="L2125" s="100"/>
      <c r="M2125" s="100"/>
    </row>
    <row r="2126" spans="10:13" ht="20.100000000000001" customHeight="1" x14ac:dyDescent="0.2">
      <c r="J2126" s="100"/>
      <c r="K2126" s="100"/>
      <c r="L2126" s="100"/>
      <c r="M2126" s="100"/>
    </row>
    <row r="2127" spans="10:13" ht="20.100000000000001" customHeight="1" x14ac:dyDescent="0.2">
      <c r="J2127" s="100"/>
      <c r="K2127" s="100"/>
      <c r="L2127" s="100"/>
      <c r="M2127" s="100"/>
    </row>
    <row r="2128" spans="10:13" ht="20.100000000000001" customHeight="1" x14ac:dyDescent="0.2">
      <c r="J2128" s="100"/>
      <c r="K2128" s="100"/>
      <c r="L2128" s="100"/>
      <c r="M2128" s="100"/>
    </row>
    <row r="2129" spans="10:13" ht="20.100000000000001" customHeight="1" x14ac:dyDescent="0.2">
      <c r="J2129" s="100"/>
      <c r="K2129" s="100"/>
      <c r="L2129" s="100"/>
      <c r="M2129" s="100"/>
    </row>
    <row r="2130" spans="10:13" ht="20.100000000000001" customHeight="1" x14ac:dyDescent="0.2">
      <c r="J2130" s="100"/>
      <c r="K2130" s="100"/>
      <c r="L2130" s="100"/>
      <c r="M2130" s="100"/>
    </row>
    <row r="2131" spans="10:13" ht="20.100000000000001" customHeight="1" x14ac:dyDescent="0.2">
      <c r="J2131" s="100"/>
      <c r="K2131" s="100"/>
      <c r="L2131" s="100"/>
      <c r="M2131" s="100"/>
    </row>
    <row r="2132" spans="10:13" ht="20.100000000000001" customHeight="1" x14ac:dyDescent="0.2">
      <c r="J2132" s="100"/>
      <c r="K2132" s="100"/>
      <c r="L2132" s="100"/>
      <c r="M2132" s="100"/>
    </row>
    <row r="2133" spans="10:13" ht="20.100000000000001" customHeight="1" x14ac:dyDescent="0.2">
      <c r="J2133" s="100"/>
      <c r="K2133" s="100"/>
      <c r="L2133" s="100"/>
      <c r="M2133" s="100"/>
    </row>
    <row r="2134" spans="10:13" ht="20.100000000000001" customHeight="1" x14ac:dyDescent="0.2">
      <c r="J2134" s="100"/>
      <c r="K2134" s="100"/>
      <c r="L2134" s="100"/>
      <c r="M2134" s="100"/>
    </row>
    <row r="2135" spans="10:13" ht="20.100000000000001" customHeight="1" x14ac:dyDescent="0.2">
      <c r="J2135" s="100"/>
      <c r="K2135" s="100"/>
      <c r="L2135" s="100"/>
      <c r="M2135" s="100"/>
    </row>
    <row r="2136" spans="10:13" ht="20.100000000000001" customHeight="1" x14ac:dyDescent="0.2">
      <c r="J2136" s="100"/>
      <c r="K2136" s="100"/>
      <c r="L2136" s="100"/>
      <c r="M2136" s="100"/>
    </row>
    <row r="2137" spans="10:13" ht="20.100000000000001" customHeight="1" x14ac:dyDescent="0.2">
      <c r="J2137" s="100"/>
      <c r="K2137" s="100"/>
      <c r="L2137" s="100"/>
      <c r="M2137" s="100"/>
    </row>
    <row r="2138" spans="10:13" ht="20.100000000000001" customHeight="1" x14ac:dyDescent="0.2">
      <c r="J2138" s="100"/>
      <c r="K2138" s="100"/>
      <c r="L2138" s="100"/>
      <c r="M2138" s="100"/>
    </row>
    <row r="2139" spans="10:13" ht="20.100000000000001" customHeight="1" x14ac:dyDescent="0.2">
      <c r="J2139" s="100"/>
      <c r="K2139" s="100"/>
      <c r="L2139" s="100"/>
      <c r="M2139" s="100"/>
    </row>
    <row r="2140" spans="10:13" ht="20.100000000000001" customHeight="1" x14ac:dyDescent="0.2">
      <c r="J2140" s="100"/>
      <c r="K2140" s="100"/>
      <c r="L2140" s="100"/>
      <c r="M2140" s="100"/>
    </row>
    <row r="2141" spans="10:13" ht="20.100000000000001" customHeight="1" x14ac:dyDescent="0.2">
      <c r="J2141" s="100"/>
      <c r="K2141" s="100"/>
      <c r="L2141" s="100"/>
      <c r="M2141" s="100"/>
    </row>
    <row r="2142" spans="10:13" ht="20.100000000000001" customHeight="1" x14ac:dyDescent="0.2">
      <c r="J2142" s="100"/>
      <c r="K2142" s="100"/>
      <c r="L2142" s="100"/>
      <c r="M2142" s="100"/>
    </row>
    <row r="2143" spans="10:13" ht="20.100000000000001" customHeight="1" x14ac:dyDescent="0.2">
      <c r="J2143" s="100"/>
      <c r="K2143" s="100"/>
      <c r="L2143" s="100"/>
      <c r="M2143" s="100"/>
    </row>
    <row r="2144" spans="10:13" ht="20.100000000000001" customHeight="1" x14ac:dyDescent="0.2">
      <c r="J2144" s="100"/>
      <c r="K2144" s="100"/>
      <c r="L2144" s="100"/>
      <c r="M2144" s="100"/>
    </row>
    <row r="2145" spans="10:13" ht="20.100000000000001" customHeight="1" x14ac:dyDescent="0.2">
      <c r="J2145" s="100"/>
      <c r="K2145" s="100"/>
      <c r="L2145" s="100"/>
      <c r="M2145" s="100"/>
    </row>
    <row r="2146" spans="10:13" ht="20.100000000000001" customHeight="1" x14ac:dyDescent="0.2">
      <c r="J2146" s="100"/>
      <c r="K2146" s="100"/>
      <c r="L2146" s="100"/>
      <c r="M2146" s="100"/>
    </row>
    <row r="2147" spans="10:13" ht="20.100000000000001" customHeight="1" x14ac:dyDescent="0.2">
      <c r="J2147" s="100"/>
      <c r="K2147" s="100"/>
      <c r="L2147" s="100"/>
      <c r="M2147" s="100"/>
    </row>
    <row r="2148" spans="10:13" ht="20.100000000000001" customHeight="1" x14ac:dyDescent="0.2">
      <c r="J2148" s="100"/>
      <c r="K2148" s="100"/>
      <c r="L2148" s="100"/>
      <c r="M2148" s="100"/>
    </row>
    <row r="2149" spans="10:13" ht="20.100000000000001" customHeight="1" x14ac:dyDescent="0.2">
      <c r="J2149" s="100"/>
      <c r="K2149" s="100"/>
      <c r="L2149" s="100"/>
      <c r="M2149" s="100"/>
    </row>
    <row r="2150" spans="10:13" ht="20.100000000000001" customHeight="1" x14ac:dyDescent="0.2">
      <c r="J2150" s="100"/>
      <c r="K2150" s="100"/>
      <c r="L2150" s="100"/>
      <c r="M2150" s="100"/>
    </row>
    <row r="2151" spans="10:13" ht="20.100000000000001" customHeight="1" x14ac:dyDescent="0.2">
      <c r="J2151" s="100"/>
      <c r="K2151" s="100"/>
      <c r="L2151" s="100"/>
      <c r="M2151" s="100"/>
    </row>
    <row r="2152" spans="10:13" ht="20.100000000000001" customHeight="1" x14ac:dyDescent="0.2">
      <c r="J2152" s="100"/>
      <c r="K2152" s="100"/>
      <c r="L2152" s="100"/>
      <c r="M2152" s="100"/>
    </row>
    <row r="2153" spans="10:13" ht="20.100000000000001" customHeight="1" x14ac:dyDescent="0.2">
      <c r="J2153" s="100"/>
      <c r="K2153" s="100"/>
      <c r="L2153" s="100"/>
      <c r="M2153" s="100"/>
    </row>
    <row r="2154" spans="10:13" ht="20.100000000000001" customHeight="1" x14ac:dyDescent="0.2">
      <c r="J2154" s="100"/>
      <c r="K2154" s="100"/>
      <c r="L2154" s="100"/>
      <c r="M2154" s="100"/>
    </row>
    <row r="2155" spans="10:13" ht="20.100000000000001" customHeight="1" x14ac:dyDescent="0.2">
      <c r="J2155" s="100"/>
      <c r="K2155" s="100"/>
      <c r="L2155" s="100"/>
      <c r="M2155" s="100"/>
    </row>
    <row r="2156" spans="10:13" ht="20.100000000000001" customHeight="1" x14ac:dyDescent="0.2">
      <c r="J2156" s="100"/>
      <c r="K2156" s="100"/>
      <c r="L2156" s="100"/>
      <c r="M2156" s="100"/>
    </row>
    <row r="2157" spans="10:13" ht="20.100000000000001" customHeight="1" x14ac:dyDescent="0.2">
      <c r="J2157" s="100"/>
      <c r="K2157" s="100"/>
      <c r="L2157" s="100"/>
      <c r="M2157" s="100"/>
    </row>
    <row r="2158" spans="10:13" ht="20.100000000000001" customHeight="1" x14ac:dyDescent="0.2">
      <c r="J2158" s="100"/>
      <c r="K2158" s="100"/>
      <c r="L2158" s="100"/>
      <c r="M2158" s="100"/>
    </row>
    <row r="2159" spans="10:13" ht="20.100000000000001" customHeight="1" x14ac:dyDescent="0.2">
      <c r="J2159" s="100"/>
      <c r="K2159" s="100"/>
      <c r="L2159" s="100"/>
      <c r="M2159" s="100"/>
    </row>
    <row r="2160" spans="10:13" ht="20.100000000000001" customHeight="1" x14ac:dyDescent="0.2">
      <c r="J2160" s="100"/>
      <c r="K2160" s="100"/>
      <c r="L2160" s="100"/>
      <c r="M2160" s="100"/>
    </row>
    <row r="2161" spans="10:13" ht="20.100000000000001" customHeight="1" x14ac:dyDescent="0.2">
      <c r="J2161" s="100"/>
      <c r="K2161" s="100"/>
      <c r="L2161" s="100"/>
      <c r="M2161" s="100"/>
    </row>
    <row r="2162" spans="10:13" ht="20.100000000000001" customHeight="1" x14ac:dyDescent="0.2">
      <c r="J2162" s="100"/>
      <c r="K2162" s="100"/>
      <c r="L2162" s="100"/>
      <c r="M2162" s="100"/>
    </row>
    <row r="2163" spans="10:13" ht="20.100000000000001" customHeight="1" x14ac:dyDescent="0.2">
      <c r="J2163" s="100"/>
      <c r="K2163" s="100"/>
      <c r="L2163" s="100"/>
      <c r="M2163" s="100"/>
    </row>
    <row r="2164" spans="10:13" ht="20.100000000000001" customHeight="1" x14ac:dyDescent="0.2">
      <c r="J2164" s="100"/>
      <c r="K2164" s="100"/>
      <c r="L2164" s="100"/>
      <c r="M2164" s="100"/>
    </row>
    <row r="2165" spans="10:13" ht="20.100000000000001" customHeight="1" x14ac:dyDescent="0.2">
      <c r="J2165" s="100"/>
      <c r="K2165" s="100"/>
      <c r="L2165" s="100"/>
      <c r="M2165" s="100"/>
    </row>
    <row r="2166" spans="10:13" ht="20.100000000000001" customHeight="1" x14ac:dyDescent="0.2">
      <c r="J2166" s="100"/>
      <c r="K2166" s="100"/>
      <c r="L2166" s="100"/>
      <c r="M2166" s="100"/>
    </row>
    <row r="2167" spans="10:13" ht="20.100000000000001" customHeight="1" x14ac:dyDescent="0.2">
      <c r="J2167" s="100"/>
      <c r="K2167" s="100"/>
      <c r="L2167" s="100"/>
      <c r="M2167" s="100"/>
    </row>
    <row r="2168" spans="10:13" ht="20.100000000000001" customHeight="1" x14ac:dyDescent="0.2">
      <c r="J2168" s="100"/>
      <c r="K2168" s="100"/>
      <c r="L2168" s="100"/>
      <c r="M2168" s="100"/>
    </row>
    <row r="2169" spans="10:13" ht="20.100000000000001" customHeight="1" x14ac:dyDescent="0.2">
      <c r="J2169" s="100"/>
      <c r="K2169" s="100"/>
      <c r="L2169" s="100"/>
      <c r="M2169" s="100"/>
    </row>
    <row r="2170" spans="10:13" ht="20.100000000000001" customHeight="1" x14ac:dyDescent="0.2">
      <c r="J2170" s="100"/>
      <c r="K2170" s="100"/>
      <c r="L2170" s="100"/>
      <c r="M2170" s="100"/>
    </row>
    <row r="2171" spans="10:13" ht="20.100000000000001" customHeight="1" x14ac:dyDescent="0.2">
      <c r="J2171" s="100"/>
      <c r="K2171" s="100"/>
      <c r="L2171" s="100"/>
      <c r="M2171" s="100"/>
    </row>
    <row r="2172" spans="10:13" ht="20.100000000000001" customHeight="1" x14ac:dyDescent="0.2">
      <c r="J2172" s="100"/>
      <c r="K2172" s="100"/>
      <c r="L2172" s="100"/>
      <c r="M2172" s="100"/>
    </row>
    <row r="2173" spans="10:13" ht="20.100000000000001" customHeight="1" x14ac:dyDescent="0.2">
      <c r="J2173" s="100"/>
      <c r="K2173" s="100"/>
      <c r="L2173" s="100"/>
      <c r="M2173" s="100"/>
    </row>
    <row r="2174" spans="10:13" ht="20.100000000000001" customHeight="1" x14ac:dyDescent="0.2">
      <c r="J2174" s="100"/>
      <c r="K2174" s="100"/>
      <c r="L2174" s="100"/>
      <c r="M2174" s="100"/>
    </row>
    <row r="2175" spans="10:13" ht="20.100000000000001" customHeight="1" x14ac:dyDescent="0.2">
      <c r="J2175" s="100"/>
      <c r="K2175" s="100"/>
      <c r="L2175" s="100"/>
      <c r="M2175" s="100"/>
    </row>
    <row r="2176" spans="10:13" ht="20.100000000000001" customHeight="1" x14ac:dyDescent="0.2">
      <c r="J2176" s="100"/>
      <c r="K2176" s="100"/>
      <c r="L2176" s="100"/>
      <c r="M2176" s="100"/>
    </row>
    <row r="2177" spans="10:13" ht="20.100000000000001" customHeight="1" x14ac:dyDescent="0.2">
      <c r="J2177" s="100"/>
      <c r="K2177" s="100"/>
      <c r="L2177" s="100"/>
      <c r="M2177" s="100"/>
    </row>
    <row r="2178" spans="10:13" ht="20.100000000000001" customHeight="1" x14ac:dyDescent="0.2">
      <c r="J2178" s="100"/>
      <c r="K2178" s="100"/>
      <c r="L2178" s="100"/>
      <c r="M2178" s="100"/>
    </row>
    <row r="2179" spans="10:13" ht="20.100000000000001" customHeight="1" x14ac:dyDescent="0.2">
      <c r="J2179" s="100"/>
      <c r="K2179" s="100"/>
      <c r="L2179" s="100"/>
      <c r="M2179" s="100"/>
    </row>
    <row r="2180" spans="10:13" ht="20.100000000000001" customHeight="1" x14ac:dyDescent="0.2">
      <c r="J2180" s="100"/>
      <c r="K2180" s="100"/>
      <c r="L2180" s="100"/>
      <c r="M2180" s="100"/>
    </row>
    <row r="2181" spans="10:13" ht="20.100000000000001" customHeight="1" x14ac:dyDescent="0.2">
      <c r="J2181" s="100"/>
      <c r="K2181" s="100"/>
      <c r="L2181" s="100"/>
      <c r="M2181" s="100"/>
    </row>
    <row r="2182" spans="10:13" ht="20.100000000000001" customHeight="1" x14ac:dyDescent="0.2">
      <c r="J2182" s="100"/>
      <c r="K2182" s="100"/>
      <c r="L2182" s="100"/>
      <c r="M2182" s="100"/>
    </row>
    <row r="2183" spans="10:13" ht="20.100000000000001" customHeight="1" x14ac:dyDescent="0.2">
      <c r="J2183" s="100"/>
      <c r="K2183" s="100"/>
      <c r="L2183" s="100"/>
      <c r="M2183" s="100"/>
    </row>
    <row r="2184" spans="10:13" ht="20.100000000000001" customHeight="1" x14ac:dyDescent="0.2">
      <c r="J2184" s="100"/>
      <c r="K2184" s="100"/>
      <c r="L2184" s="100"/>
      <c r="M2184" s="100"/>
    </row>
    <row r="2185" spans="10:13" ht="20.100000000000001" customHeight="1" x14ac:dyDescent="0.2">
      <c r="J2185" s="100"/>
      <c r="K2185" s="100"/>
      <c r="L2185" s="100"/>
    </row>
    <row r="2186" spans="10:13" ht="20.100000000000001" customHeight="1" x14ac:dyDescent="0.2">
      <c r="J2186" s="100"/>
      <c r="K2186" s="100"/>
      <c r="L2186" s="100"/>
    </row>
    <row r="2187" spans="10:13" ht="20.100000000000001" customHeight="1" x14ac:dyDescent="0.2">
      <c r="J2187" s="100"/>
      <c r="K2187" s="100"/>
      <c r="L2187" s="100"/>
    </row>
    <row r="2188" spans="10:13" ht="20.100000000000001" customHeight="1" x14ac:dyDescent="0.2">
      <c r="J2188" s="100"/>
      <c r="K2188" s="100"/>
      <c r="L2188" s="100"/>
    </row>
    <row r="2189" spans="10:13" ht="20.100000000000001" customHeight="1" x14ac:dyDescent="0.2">
      <c r="J2189" s="100"/>
      <c r="K2189" s="100"/>
      <c r="L2189" s="100"/>
    </row>
    <row r="2190" spans="10:13" ht="20.100000000000001" customHeight="1" x14ac:dyDescent="0.2">
      <c r="J2190" s="100"/>
      <c r="K2190" s="100"/>
      <c r="L2190" s="100"/>
    </row>
    <row r="2191" spans="10:13" ht="20.100000000000001" customHeight="1" x14ac:dyDescent="0.2">
      <c r="J2191" s="100"/>
      <c r="K2191" s="100"/>
      <c r="L2191" s="100"/>
    </row>
    <row r="2192" spans="10:13" ht="20.100000000000001" customHeight="1" x14ac:dyDescent="0.2">
      <c r="J2192" s="100"/>
      <c r="K2192" s="100"/>
      <c r="L2192" s="100"/>
    </row>
    <row r="2193" spans="10:12" ht="20.100000000000001" customHeight="1" x14ac:dyDescent="0.2">
      <c r="J2193" s="100"/>
      <c r="K2193" s="100"/>
      <c r="L2193" s="100"/>
    </row>
    <row r="2194" spans="10:12" ht="20.100000000000001" customHeight="1" x14ac:dyDescent="0.2">
      <c r="J2194" s="100"/>
      <c r="K2194" s="100"/>
      <c r="L2194" s="100"/>
    </row>
    <row r="2195" spans="10:12" ht="20.100000000000001" customHeight="1" x14ac:dyDescent="0.2">
      <c r="J2195" s="100"/>
      <c r="K2195" s="100"/>
      <c r="L2195" s="100"/>
    </row>
    <row r="2196" spans="10:12" ht="20.100000000000001" customHeight="1" x14ac:dyDescent="0.2">
      <c r="J2196" s="100"/>
      <c r="K2196" s="100"/>
      <c r="L2196" s="100"/>
    </row>
    <row r="2197" spans="10:12" ht="20.100000000000001" customHeight="1" x14ac:dyDescent="0.2">
      <c r="J2197" s="100"/>
      <c r="K2197" s="100"/>
      <c r="L2197" s="100"/>
    </row>
    <row r="2198" spans="10:12" ht="20.100000000000001" customHeight="1" x14ac:dyDescent="0.2">
      <c r="J2198" s="100"/>
      <c r="K2198" s="100"/>
      <c r="L2198" s="100"/>
    </row>
    <row r="2199" spans="10:12" ht="20.100000000000001" customHeight="1" x14ac:dyDescent="0.2">
      <c r="J2199" s="100"/>
      <c r="K2199" s="100"/>
      <c r="L2199" s="100"/>
    </row>
    <row r="2200" spans="10:12" ht="20.100000000000001" customHeight="1" x14ac:dyDescent="0.2">
      <c r="J2200" s="100"/>
      <c r="K2200" s="100"/>
      <c r="L2200" s="100"/>
    </row>
    <row r="2201" spans="10:12" ht="20.100000000000001" customHeight="1" x14ac:dyDescent="0.2">
      <c r="J2201" s="100"/>
      <c r="K2201" s="100"/>
      <c r="L2201" s="100"/>
    </row>
    <row r="2202" spans="10:12" ht="20.100000000000001" customHeight="1" x14ac:dyDescent="0.2">
      <c r="J2202" s="100"/>
      <c r="K2202" s="100"/>
      <c r="L2202" s="100"/>
    </row>
    <row r="2203" spans="10:12" ht="20.100000000000001" customHeight="1" x14ac:dyDescent="0.2">
      <c r="J2203" s="100"/>
      <c r="K2203" s="100"/>
      <c r="L2203" s="100"/>
    </row>
    <row r="2204" spans="10:12" ht="20.100000000000001" customHeight="1" x14ac:dyDescent="0.2">
      <c r="J2204" s="100"/>
      <c r="K2204" s="100"/>
      <c r="L2204" s="100"/>
    </row>
    <row r="2205" spans="10:12" ht="20.100000000000001" customHeight="1" x14ac:dyDescent="0.2">
      <c r="J2205" s="100"/>
      <c r="K2205" s="100"/>
      <c r="L2205" s="100"/>
    </row>
    <row r="2206" spans="10:12" ht="20.100000000000001" customHeight="1" x14ac:dyDescent="0.2">
      <c r="J2206" s="100"/>
      <c r="K2206" s="100"/>
      <c r="L2206" s="100"/>
    </row>
    <row r="2207" spans="10:12" ht="20.100000000000001" customHeight="1" x14ac:dyDescent="0.2">
      <c r="J2207" s="100"/>
      <c r="K2207" s="100"/>
      <c r="L2207" s="100"/>
    </row>
    <row r="2208" spans="10:12" ht="20.100000000000001" customHeight="1" x14ac:dyDescent="0.2">
      <c r="J2208" s="100"/>
      <c r="K2208" s="100"/>
      <c r="L2208" s="100"/>
    </row>
    <row r="2209" spans="10:12" ht="20.100000000000001" customHeight="1" x14ac:dyDescent="0.2">
      <c r="J2209" s="100"/>
      <c r="K2209" s="100"/>
      <c r="L2209" s="100"/>
    </row>
    <row r="2210" spans="10:12" ht="20.100000000000001" customHeight="1" x14ac:dyDescent="0.2">
      <c r="J2210" s="100"/>
      <c r="K2210" s="100"/>
      <c r="L2210" s="100"/>
    </row>
    <row r="2211" spans="10:12" ht="20.100000000000001" customHeight="1" x14ac:dyDescent="0.2">
      <c r="J2211" s="100"/>
      <c r="K2211" s="100"/>
      <c r="L2211" s="100"/>
    </row>
    <row r="2212" spans="10:12" ht="20.100000000000001" customHeight="1" x14ac:dyDescent="0.2">
      <c r="J2212" s="100"/>
      <c r="K2212" s="100"/>
      <c r="L2212" s="100"/>
    </row>
    <row r="2213" spans="10:12" ht="20.100000000000001" customHeight="1" x14ac:dyDescent="0.2">
      <c r="J2213" s="100"/>
      <c r="K2213" s="100"/>
      <c r="L2213" s="100"/>
    </row>
    <row r="2214" spans="10:12" ht="20.100000000000001" customHeight="1" x14ac:dyDescent="0.2">
      <c r="J2214" s="100"/>
      <c r="K2214" s="100"/>
      <c r="L2214" s="100"/>
    </row>
    <row r="2215" spans="10:12" ht="20.100000000000001" customHeight="1" x14ac:dyDescent="0.2">
      <c r="J2215" s="100"/>
      <c r="K2215" s="100"/>
      <c r="L2215" s="100"/>
    </row>
    <row r="2216" spans="10:12" ht="20.100000000000001" customHeight="1" x14ac:dyDescent="0.2">
      <c r="J2216" s="100"/>
      <c r="K2216" s="100"/>
      <c r="L2216" s="100"/>
    </row>
    <row r="2217" spans="10:12" ht="20.100000000000001" customHeight="1" x14ac:dyDescent="0.2">
      <c r="J2217" s="100"/>
      <c r="K2217" s="100"/>
      <c r="L2217" s="100"/>
    </row>
    <row r="2218" spans="10:12" ht="20.100000000000001" customHeight="1" x14ac:dyDescent="0.2">
      <c r="J2218" s="100"/>
      <c r="K2218" s="100"/>
      <c r="L2218" s="100"/>
    </row>
    <row r="2219" spans="10:12" ht="20.100000000000001" customHeight="1" x14ac:dyDescent="0.2">
      <c r="J2219" s="100"/>
      <c r="K2219" s="100"/>
      <c r="L2219" s="100"/>
    </row>
    <row r="2220" spans="10:12" ht="20.100000000000001" customHeight="1" x14ac:dyDescent="0.2">
      <c r="J2220" s="100"/>
      <c r="K2220" s="100"/>
      <c r="L2220" s="100"/>
    </row>
    <row r="2221" spans="10:12" ht="20.100000000000001" customHeight="1" x14ac:dyDescent="0.2">
      <c r="J2221" s="100"/>
      <c r="K2221" s="100"/>
      <c r="L2221" s="100"/>
    </row>
    <row r="2222" spans="10:12" ht="20.100000000000001" customHeight="1" x14ac:dyDescent="0.2">
      <c r="J2222" s="100"/>
      <c r="K2222" s="100"/>
      <c r="L2222" s="100"/>
    </row>
    <row r="2223" spans="10:12" ht="20.100000000000001" customHeight="1" x14ac:dyDescent="0.2">
      <c r="J2223" s="100"/>
      <c r="K2223" s="100"/>
      <c r="L2223" s="100"/>
    </row>
    <row r="2224" spans="10:12" ht="20.100000000000001" customHeight="1" x14ac:dyDescent="0.2">
      <c r="J2224" s="100"/>
      <c r="K2224" s="100"/>
      <c r="L2224" s="100"/>
    </row>
    <row r="2225" spans="10:12" ht="20.100000000000001" customHeight="1" x14ac:dyDescent="0.2">
      <c r="J2225" s="100"/>
      <c r="K2225" s="100"/>
      <c r="L2225" s="100"/>
    </row>
    <row r="2226" spans="10:12" ht="20.100000000000001" customHeight="1" x14ac:dyDescent="0.2">
      <c r="J2226" s="100"/>
      <c r="K2226" s="100"/>
      <c r="L2226" s="100"/>
    </row>
    <row r="2227" spans="10:12" ht="20.100000000000001" customHeight="1" x14ac:dyDescent="0.2">
      <c r="J2227" s="100"/>
      <c r="K2227" s="100"/>
      <c r="L2227" s="100"/>
    </row>
    <row r="2228" spans="10:12" ht="20.100000000000001" customHeight="1" x14ac:dyDescent="0.2">
      <c r="J2228" s="100"/>
      <c r="K2228" s="100"/>
      <c r="L2228" s="100"/>
    </row>
    <row r="2229" spans="10:12" ht="20.100000000000001" customHeight="1" x14ac:dyDescent="0.2">
      <c r="J2229" s="100"/>
      <c r="K2229" s="100"/>
      <c r="L2229" s="100"/>
    </row>
    <row r="2230" spans="10:12" ht="20.100000000000001" customHeight="1" x14ac:dyDescent="0.2">
      <c r="J2230" s="100"/>
      <c r="K2230" s="100"/>
      <c r="L2230" s="100"/>
    </row>
    <row r="2231" spans="10:12" ht="20.100000000000001" customHeight="1" x14ac:dyDescent="0.2">
      <c r="J2231" s="100"/>
      <c r="K2231" s="100"/>
      <c r="L2231" s="100"/>
    </row>
    <row r="2232" spans="10:12" ht="20.100000000000001" customHeight="1" x14ac:dyDescent="0.2">
      <c r="J2232" s="100"/>
      <c r="K2232" s="100"/>
      <c r="L2232" s="100"/>
    </row>
    <row r="2233" spans="10:12" ht="20.100000000000001" customHeight="1" x14ac:dyDescent="0.2">
      <c r="J2233" s="100"/>
      <c r="K2233" s="100"/>
      <c r="L2233" s="100"/>
    </row>
    <row r="2234" spans="10:12" ht="20.100000000000001" customHeight="1" x14ac:dyDescent="0.2">
      <c r="J2234" s="100"/>
      <c r="K2234" s="100"/>
      <c r="L2234" s="100"/>
    </row>
    <row r="2235" spans="10:12" ht="20.100000000000001" customHeight="1" x14ac:dyDescent="0.2">
      <c r="J2235" s="100"/>
      <c r="K2235" s="100"/>
      <c r="L2235" s="100"/>
    </row>
    <row r="2236" spans="10:12" ht="20.100000000000001" customHeight="1" x14ac:dyDescent="0.2">
      <c r="J2236" s="100"/>
      <c r="K2236" s="100"/>
      <c r="L2236" s="100"/>
    </row>
    <row r="2237" spans="10:12" ht="20.100000000000001" customHeight="1" x14ac:dyDescent="0.2">
      <c r="J2237" s="100"/>
      <c r="K2237" s="100"/>
      <c r="L2237" s="100"/>
    </row>
    <row r="2238" spans="10:12" ht="20.100000000000001" customHeight="1" x14ac:dyDescent="0.2">
      <c r="J2238" s="100"/>
      <c r="K2238" s="100"/>
      <c r="L2238" s="100"/>
    </row>
    <row r="2239" spans="10:12" ht="20.100000000000001" customHeight="1" x14ac:dyDescent="0.2">
      <c r="J2239" s="100"/>
      <c r="K2239" s="100"/>
      <c r="L2239" s="100"/>
    </row>
    <row r="2240" spans="10:12" ht="20.100000000000001" customHeight="1" x14ac:dyDescent="0.2">
      <c r="J2240" s="100"/>
      <c r="K2240" s="100"/>
      <c r="L2240" s="100"/>
    </row>
    <row r="2241" spans="10:12" ht="20.100000000000001" customHeight="1" x14ac:dyDescent="0.2">
      <c r="J2241" s="100"/>
      <c r="K2241" s="100"/>
      <c r="L2241" s="100"/>
    </row>
    <row r="2242" spans="10:12" ht="20.100000000000001" customHeight="1" x14ac:dyDescent="0.2">
      <c r="J2242" s="100"/>
      <c r="K2242" s="100"/>
      <c r="L2242" s="100"/>
    </row>
    <row r="2243" spans="10:12" ht="20.100000000000001" customHeight="1" x14ac:dyDescent="0.2">
      <c r="J2243" s="100"/>
      <c r="K2243" s="100"/>
      <c r="L2243" s="100"/>
    </row>
    <row r="2244" spans="10:12" ht="20.100000000000001" customHeight="1" x14ac:dyDescent="0.2">
      <c r="J2244" s="100"/>
      <c r="K2244" s="100"/>
      <c r="L2244" s="100"/>
    </row>
    <row r="2245" spans="10:12" ht="20.100000000000001" customHeight="1" x14ac:dyDescent="0.2">
      <c r="J2245" s="100"/>
      <c r="K2245" s="100"/>
      <c r="L2245" s="100"/>
    </row>
    <row r="2246" spans="10:12" ht="20.100000000000001" customHeight="1" x14ac:dyDescent="0.2">
      <c r="J2246" s="100"/>
      <c r="K2246" s="100"/>
      <c r="L2246" s="100"/>
    </row>
    <row r="2247" spans="10:12" ht="20.100000000000001" customHeight="1" x14ac:dyDescent="0.2">
      <c r="J2247" s="100"/>
      <c r="K2247" s="100"/>
      <c r="L2247" s="100"/>
    </row>
    <row r="2248" spans="10:12" ht="20.100000000000001" customHeight="1" x14ac:dyDescent="0.2">
      <c r="J2248" s="100"/>
      <c r="K2248" s="100"/>
      <c r="L2248" s="100"/>
    </row>
    <row r="2249" spans="10:12" ht="20.100000000000001" customHeight="1" x14ac:dyDescent="0.2">
      <c r="J2249" s="100"/>
      <c r="K2249" s="100"/>
      <c r="L2249" s="100"/>
    </row>
    <row r="2250" spans="10:12" ht="20.100000000000001" customHeight="1" x14ac:dyDescent="0.2">
      <c r="J2250" s="100"/>
      <c r="K2250" s="100"/>
      <c r="L2250" s="100"/>
    </row>
    <row r="2251" spans="10:12" ht="20.100000000000001" customHeight="1" x14ac:dyDescent="0.2">
      <c r="J2251" s="100"/>
      <c r="K2251" s="100"/>
      <c r="L2251" s="100"/>
    </row>
    <row r="2252" spans="10:12" ht="20.100000000000001" customHeight="1" x14ac:dyDescent="0.2">
      <c r="J2252" s="100"/>
      <c r="K2252" s="100"/>
      <c r="L2252" s="100"/>
    </row>
    <row r="2253" spans="10:12" ht="20.100000000000001" customHeight="1" x14ac:dyDescent="0.2">
      <c r="J2253" s="100"/>
      <c r="K2253" s="100"/>
      <c r="L2253" s="100"/>
    </row>
    <row r="2254" spans="10:12" ht="20.100000000000001" customHeight="1" x14ac:dyDescent="0.2">
      <c r="J2254" s="100"/>
      <c r="K2254" s="100"/>
      <c r="L2254" s="100"/>
    </row>
    <row r="2255" spans="10:12" ht="20.100000000000001" customHeight="1" x14ac:dyDescent="0.2">
      <c r="J2255" s="100"/>
      <c r="K2255" s="100"/>
      <c r="L2255" s="100"/>
    </row>
    <row r="2256" spans="10:12" ht="20.100000000000001" customHeight="1" x14ac:dyDescent="0.2">
      <c r="J2256" s="100"/>
      <c r="K2256" s="100"/>
      <c r="L2256" s="100"/>
    </row>
    <row r="2257" spans="10:12" ht="20.100000000000001" customHeight="1" x14ac:dyDescent="0.2">
      <c r="J2257" s="100"/>
      <c r="K2257" s="100"/>
      <c r="L2257" s="100"/>
    </row>
    <row r="2258" spans="10:12" ht="20.100000000000001" customHeight="1" x14ac:dyDescent="0.2">
      <c r="J2258" s="100"/>
      <c r="K2258" s="100"/>
      <c r="L2258" s="100"/>
    </row>
    <row r="2259" spans="10:12" ht="20.100000000000001" customHeight="1" x14ac:dyDescent="0.2">
      <c r="J2259" s="100"/>
      <c r="K2259" s="100"/>
      <c r="L2259" s="100"/>
    </row>
    <row r="2260" spans="10:12" ht="20.100000000000001" customHeight="1" x14ac:dyDescent="0.2">
      <c r="J2260" s="100"/>
      <c r="K2260" s="100"/>
      <c r="L2260" s="100"/>
    </row>
    <row r="2261" spans="10:12" ht="20.100000000000001" customHeight="1" x14ac:dyDescent="0.2">
      <c r="J2261" s="100"/>
      <c r="K2261" s="100"/>
      <c r="L2261" s="100"/>
    </row>
    <row r="2262" spans="10:12" ht="20.100000000000001" customHeight="1" x14ac:dyDescent="0.2">
      <c r="J2262" s="100"/>
      <c r="K2262" s="100"/>
      <c r="L2262" s="100"/>
    </row>
    <row r="2263" spans="10:12" ht="20.100000000000001" customHeight="1" x14ac:dyDescent="0.2">
      <c r="J2263" s="100"/>
      <c r="K2263" s="100"/>
      <c r="L2263" s="100"/>
    </row>
    <row r="2264" spans="10:12" ht="20.100000000000001" customHeight="1" x14ac:dyDescent="0.2">
      <c r="J2264" s="100"/>
      <c r="K2264" s="100"/>
      <c r="L2264" s="100"/>
    </row>
    <row r="2265" spans="10:12" ht="20.100000000000001" customHeight="1" x14ac:dyDescent="0.2">
      <c r="J2265" s="100"/>
      <c r="K2265" s="100"/>
      <c r="L2265" s="100"/>
    </row>
    <row r="2266" spans="10:12" ht="20.100000000000001" customHeight="1" x14ac:dyDescent="0.2">
      <c r="J2266" s="100"/>
      <c r="K2266" s="100"/>
      <c r="L2266" s="100"/>
    </row>
    <row r="2267" spans="10:12" ht="20.100000000000001" customHeight="1" x14ac:dyDescent="0.2">
      <c r="J2267" s="100"/>
      <c r="K2267" s="100"/>
      <c r="L2267" s="100"/>
    </row>
    <row r="2268" spans="10:12" ht="20.100000000000001" customHeight="1" x14ac:dyDescent="0.2">
      <c r="J2268" s="100"/>
      <c r="K2268" s="100"/>
      <c r="L2268" s="100"/>
    </row>
    <row r="2269" spans="10:12" ht="20.100000000000001" customHeight="1" x14ac:dyDescent="0.2">
      <c r="J2269" s="100"/>
      <c r="K2269" s="100"/>
      <c r="L2269" s="100"/>
    </row>
    <row r="2270" spans="10:12" ht="20.100000000000001" customHeight="1" x14ac:dyDescent="0.2">
      <c r="J2270" s="100"/>
      <c r="K2270" s="100"/>
      <c r="L2270" s="100"/>
    </row>
    <row r="2271" spans="10:12" ht="20.100000000000001" customHeight="1" x14ac:dyDescent="0.2">
      <c r="J2271" s="100"/>
      <c r="K2271" s="100"/>
      <c r="L2271" s="100"/>
    </row>
    <row r="2272" spans="10:12" ht="20.100000000000001" customHeight="1" x14ac:dyDescent="0.2">
      <c r="J2272" s="100"/>
      <c r="K2272" s="100"/>
      <c r="L2272" s="100"/>
    </row>
    <row r="2273" spans="10:12" ht="20.100000000000001" customHeight="1" x14ac:dyDescent="0.2">
      <c r="J2273" s="100"/>
      <c r="K2273" s="100"/>
      <c r="L2273" s="100"/>
    </row>
    <row r="2274" spans="10:12" ht="20.100000000000001" customHeight="1" x14ac:dyDescent="0.2">
      <c r="J2274" s="100"/>
      <c r="K2274" s="100"/>
      <c r="L2274" s="100"/>
    </row>
    <row r="2275" spans="10:12" ht="20.100000000000001" customHeight="1" x14ac:dyDescent="0.2">
      <c r="J2275" s="100"/>
      <c r="K2275" s="100"/>
      <c r="L2275" s="100"/>
    </row>
    <row r="2276" spans="10:12" ht="20.100000000000001" customHeight="1" x14ac:dyDescent="0.2">
      <c r="J2276" s="100"/>
      <c r="K2276" s="100"/>
      <c r="L2276" s="100"/>
    </row>
    <row r="2277" spans="10:12" ht="20.100000000000001" customHeight="1" x14ac:dyDescent="0.2">
      <c r="J2277" s="100"/>
      <c r="K2277" s="100"/>
      <c r="L2277" s="100"/>
    </row>
    <row r="2278" spans="10:12" ht="20.100000000000001" customHeight="1" x14ac:dyDescent="0.2">
      <c r="J2278" s="100"/>
      <c r="K2278" s="100"/>
      <c r="L2278" s="100"/>
    </row>
    <row r="2279" spans="10:12" ht="20.100000000000001" customHeight="1" x14ac:dyDescent="0.2">
      <c r="J2279" s="100"/>
      <c r="K2279" s="100"/>
      <c r="L2279" s="100"/>
    </row>
    <row r="2280" spans="10:12" ht="20.100000000000001" customHeight="1" x14ac:dyDescent="0.2">
      <c r="J2280" s="100"/>
      <c r="K2280" s="100"/>
      <c r="L2280" s="100"/>
    </row>
    <row r="2281" spans="10:12" ht="20.100000000000001" customHeight="1" x14ac:dyDescent="0.2">
      <c r="J2281" s="100"/>
      <c r="K2281" s="100"/>
      <c r="L2281" s="100"/>
    </row>
    <row r="2282" spans="10:12" ht="20.100000000000001" customHeight="1" x14ac:dyDescent="0.2">
      <c r="J2282" s="100"/>
      <c r="K2282" s="100"/>
      <c r="L2282" s="100"/>
    </row>
    <row r="2283" spans="10:12" ht="20.100000000000001" customHeight="1" x14ac:dyDescent="0.2">
      <c r="J2283" s="100"/>
      <c r="K2283" s="100"/>
      <c r="L2283" s="100"/>
    </row>
    <row r="2284" spans="10:12" ht="20.100000000000001" customHeight="1" x14ac:dyDescent="0.2">
      <c r="J2284" s="100"/>
      <c r="K2284" s="100"/>
      <c r="L2284" s="100"/>
    </row>
    <row r="2285" spans="10:12" ht="20.100000000000001" customHeight="1" x14ac:dyDescent="0.2">
      <c r="J2285" s="100"/>
      <c r="K2285" s="100"/>
      <c r="L2285" s="100"/>
    </row>
    <row r="2286" spans="10:12" ht="20.100000000000001" customHeight="1" x14ac:dyDescent="0.2">
      <c r="J2286" s="100"/>
      <c r="K2286" s="100"/>
      <c r="L2286" s="100"/>
    </row>
    <row r="2287" spans="10:12" ht="20.100000000000001" customHeight="1" x14ac:dyDescent="0.2">
      <c r="J2287" s="100"/>
      <c r="K2287" s="100"/>
      <c r="L2287" s="100"/>
    </row>
    <row r="2288" spans="10:12" ht="20.100000000000001" customHeight="1" x14ac:dyDescent="0.2">
      <c r="J2288" s="100"/>
      <c r="K2288" s="100"/>
      <c r="L2288" s="100"/>
    </row>
    <row r="2289" spans="10:12" ht="20.100000000000001" customHeight="1" x14ac:dyDescent="0.2">
      <c r="J2289" s="100"/>
      <c r="K2289" s="100"/>
      <c r="L2289" s="100"/>
    </row>
    <row r="2290" spans="10:12" ht="20.100000000000001" customHeight="1" x14ac:dyDescent="0.2">
      <c r="J2290" s="100"/>
      <c r="K2290" s="100"/>
      <c r="L2290" s="100"/>
    </row>
    <row r="2291" spans="10:12" ht="20.100000000000001" customHeight="1" x14ac:dyDescent="0.2">
      <c r="J2291" s="100"/>
      <c r="K2291" s="100"/>
      <c r="L2291" s="100"/>
    </row>
    <row r="2292" spans="10:12" ht="20.100000000000001" customHeight="1" x14ac:dyDescent="0.2">
      <c r="J2292" s="100"/>
      <c r="K2292" s="100"/>
      <c r="L2292" s="100"/>
    </row>
    <row r="2293" spans="10:12" ht="20.100000000000001" customHeight="1" x14ac:dyDescent="0.2">
      <c r="J2293" s="100"/>
      <c r="K2293" s="100"/>
      <c r="L2293" s="100"/>
    </row>
    <row r="2294" spans="10:12" ht="20.100000000000001" customHeight="1" x14ac:dyDescent="0.2">
      <c r="J2294" s="100"/>
      <c r="K2294" s="100"/>
      <c r="L2294" s="100"/>
    </row>
    <row r="2295" spans="10:12" ht="20.100000000000001" customHeight="1" x14ac:dyDescent="0.2">
      <c r="J2295" s="100"/>
      <c r="K2295" s="100"/>
      <c r="L2295" s="100"/>
    </row>
    <row r="2296" spans="10:12" ht="20.100000000000001" customHeight="1" x14ac:dyDescent="0.2">
      <c r="J2296" s="100"/>
      <c r="K2296" s="100"/>
      <c r="L2296" s="100"/>
    </row>
    <row r="2297" spans="10:12" ht="20.100000000000001" customHeight="1" x14ac:dyDescent="0.2">
      <c r="J2297" s="100"/>
      <c r="K2297" s="100"/>
      <c r="L2297" s="100"/>
    </row>
    <row r="2298" spans="10:12" ht="20.100000000000001" customHeight="1" x14ac:dyDescent="0.2">
      <c r="J2298" s="100"/>
      <c r="K2298" s="100"/>
      <c r="L2298" s="100"/>
    </row>
    <row r="2299" spans="10:12" ht="20.100000000000001" customHeight="1" x14ac:dyDescent="0.2">
      <c r="J2299" s="100"/>
      <c r="K2299" s="100"/>
      <c r="L2299" s="100"/>
    </row>
    <row r="2300" spans="10:12" ht="20.100000000000001" customHeight="1" x14ac:dyDescent="0.2">
      <c r="J2300" s="100"/>
      <c r="K2300" s="100"/>
      <c r="L2300" s="100"/>
    </row>
    <row r="2301" spans="10:12" ht="20.100000000000001" customHeight="1" x14ac:dyDescent="0.2">
      <c r="J2301" s="100"/>
      <c r="K2301" s="100"/>
      <c r="L2301" s="100"/>
    </row>
    <row r="2302" spans="10:12" ht="20.100000000000001" customHeight="1" x14ac:dyDescent="0.2">
      <c r="J2302" s="100"/>
      <c r="K2302" s="100"/>
      <c r="L2302" s="100"/>
    </row>
    <row r="2303" spans="10:12" ht="20.100000000000001" customHeight="1" x14ac:dyDescent="0.2">
      <c r="J2303" s="100"/>
      <c r="K2303" s="100"/>
      <c r="L2303" s="100"/>
    </row>
    <row r="2304" spans="10:12" ht="20.100000000000001" customHeight="1" x14ac:dyDescent="0.2">
      <c r="J2304" s="100"/>
      <c r="K2304" s="100"/>
      <c r="L2304" s="100"/>
    </row>
    <row r="2305" spans="10:12" ht="20.100000000000001" customHeight="1" x14ac:dyDescent="0.2">
      <c r="J2305" s="100"/>
      <c r="K2305" s="100"/>
      <c r="L2305" s="100"/>
    </row>
    <row r="2306" spans="10:12" ht="20.100000000000001" customHeight="1" x14ac:dyDescent="0.2">
      <c r="J2306" s="100"/>
      <c r="K2306" s="100"/>
      <c r="L2306" s="100"/>
    </row>
    <row r="2307" spans="10:12" ht="20.100000000000001" customHeight="1" x14ac:dyDescent="0.2">
      <c r="J2307" s="100"/>
      <c r="K2307" s="100"/>
      <c r="L2307" s="100"/>
    </row>
    <row r="2308" spans="10:12" ht="20.100000000000001" customHeight="1" x14ac:dyDescent="0.2">
      <c r="J2308" s="100"/>
      <c r="K2308" s="100"/>
      <c r="L2308" s="100"/>
    </row>
    <row r="2309" spans="10:12" ht="20.100000000000001" customHeight="1" x14ac:dyDescent="0.2">
      <c r="J2309" s="100"/>
      <c r="K2309" s="100"/>
      <c r="L2309" s="100"/>
    </row>
    <row r="2310" spans="10:12" ht="20.100000000000001" customHeight="1" x14ac:dyDescent="0.2">
      <c r="J2310" s="100"/>
      <c r="K2310" s="100"/>
      <c r="L2310" s="100"/>
    </row>
    <row r="2311" spans="10:12" ht="20.100000000000001" customHeight="1" x14ac:dyDescent="0.2">
      <c r="J2311" s="100"/>
      <c r="K2311" s="100"/>
      <c r="L2311" s="100"/>
    </row>
    <row r="2312" spans="10:12" ht="20.100000000000001" customHeight="1" x14ac:dyDescent="0.2">
      <c r="J2312" s="100"/>
      <c r="K2312" s="100"/>
      <c r="L2312" s="100"/>
    </row>
    <row r="2313" spans="10:12" ht="20.100000000000001" customHeight="1" x14ac:dyDescent="0.2">
      <c r="J2313" s="100"/>
      <c r="K2313" s="100"/>
      <c r="L2313" s="100"/>
    </row>
    <row r="2314" spans="10:12" ht="20.100000000000001" customHeight="1" x14ac:dyDescent="0.2">
      <c r="J2314" s="100"/>
      <c r="K2314" s="100"/>
      <c r="L2314" s="100"/>
    </row>
    <row r="2315" spans="10:12" ht="20.100000000000001" customHeight="1" x14ac:dyDescent="0.2">
      <c r="J2315" s="100"/>
      <c r="K2315" s="100"/>
      <c r="L2315" s="100"/>
    </row>
    <row r="2316" spans="10:12" ht="20.100000000000001" customHeight="1" x14ac:dyDescent="0.2">
      <c r="J2316" s="100"/>
      <c r="K2316" s="100"/>
      <c r="L2316" s="100"/>
    </row>
    <row r="2317" spans="10:12" ht="20.100000000000001" customHeight="1" x14ac:dyDescent="0.2">
      <c r="J2317" s="100"/>
      <c r="K2317" s="100"/>
      <c r="L2317" s="100"/>
    </row>
    <row r="2318" spans="10:12" ht="20.100000000000001" customHeight="1" x14ac:dyDescent="0.2">
      <c r="J2318" s="100"/>
      <c r="K2318" s="100"/>
      <c r="L2318" s="100"/>
    </row>
    <row r="2319" spans="10:12" ht="20.100000000000001" customHeight="1" x14ac:dyDescent="0.2">
      <c r="J2319" s="100"/>
      <c r="K2319" s="100"/>
      <c r="L2319" s="100"/>
    </row>
    <row r="2320" spans="10:12" ht="20.100000000000001" customHeight="1" x14ac:dyDescent="0.2">
      <c r="J2320" s="100"/>
      <c r="K2320" s="100"/>
      <c r="L2320" s="100"/>
    </row>
    <row r="2321" spans="10:12" ht="20.100000000000001" customHeight="1" x14ac:dyDescent="0.2">
      <c r="J2321" s="100"/>
      <c r="K2321" s="100"/>
      <c r="L2321" s="100"/>
    </row>
    <row r="2322" spans="10:12" ht="20.100000000000001" customHeight="1" x14ac:dyDescent="0.2">
      <c r="J2322" s="100"/>
      <c r="K2322" s="100"/>
      <c r="L2322" s="100"/>
    </row>
    <row r="2323" spans="10:12" ht="20.100000000000001" customHeight="1" x14ac:dyDescent="0.2">
      <c r="J2323" s="100"/>
      <c r="K2323" s="100"/>
      <c r="L2323" s="100"/>
    </row>
    <row r="2324" spans="10:12" ht="20.100000000000001" customHeight="1" x14ac:dyDescent="0.2">
      <c r="J2324" s="100"/>
      <c r="K2324" s="100"/>
      <c r="L2324" s="100"/>
    </row>
    <row r="2325" spans="10:12" ht="20.100000000000001" customHeight="1" x14ac:dyDescent="0.2">
      <c r="J2325" s="100"/>
      <c r="K2325" s="100"/>
      <c r="L2325" s="100"/>
    </row>
    <row r="2326" spans="10:12" ht="20.100000000000001" customHeight="1" x14ac:dyDescent="0.2">
      <c r="J2326" s="100"/>
      <c r="K2326" s="100"/>
      <c r="L2326" s="100"/>
    </row>
    <row r="2327" spans="10:12" ht="20.100000000000001" customHeight="1" x14ac:dyDescent="0.2">
      <c r="J2327" s="100"/>
      <c r="K2327" s="100"/>
      <c r="L2327" s="100"/>
    </row>
    <row r="2328" spans="10:12" ht="20.100000000000001" customHeight="1" x14ac:dyDescent="0.2">
      <c r="J2328" s="100"/>
      <c r="K2328" s="100"/>
      <c r="L2328" s="100"/>
    </row>
    <row r="2329" spans="10:12" ht="20.100000000000001" customHeight="1" x14ac:dyDescent="0.2">
      <c r="J2329" s="100"/>
      <c r="K2329" s="100"/>
      <c r="L2329" s="100"/>
    </row>
    <row r="2330" spans="10:12" ht="20.100000000000001" customHeight="1" x14ac:dyDescent="0.2">
      <c r="J2330" s="100"/>
      <c r="K2330" s="100"/>
      <c r="L2330" s="100"/>
    </row>
    <row r="2331" spans="10:12" ht="20.100000000000001" customHeight="1" x14ac:dyDescent="0.2">
      <c r="J2331" s="100"/>
      <c r="K2331" s="100"/>
      <c r="L2331" s="100"/>
    </row>
    <row r="2332" spans="10:12" ht="20.100000000000001" customHeight="1" x14ac:dyDescent="0.2">
      <c r="J2332" s="100"/>
      <c r="K2332" s="100"/>
      <c r="L2332" s="100"/>
    </row>
    <row r="2333" spans="10:12" ht="20.100000000000001" customHeight="1" x14ac:dyDescent="0.2">
      <c r="J2333" s="100"/>
      <c r="K2333" s="100"/>
      <c r="L2333" s="100"/>
    </row>
    <row r="2334" spans="10:12" ht="20.100000000000001" customHeight="1" x14ac:dyDescent="0.2">
      <c r="J2334" s="100"/>
      <c r="K2334" s="100"/>
      <c r="L2334" s="100"/>
    </row>
    <row r="2335" spans="10:12" ht="20.100000000000001" customHeight="1" x14ac:dyDescent="0.2">
      <c r="J2335" s="100"/>
      <c r="K2335" s="100"/>
      <c r="L2335" s="100"/>
    </row>
    <row r="2336" spans="10:12" ht="20.100000000000001" customHeight="1" x14ac:dyDescent="0.2">
      <c r="J2336" s="100"/>
      <c r="K2336" s="100"/>
      <c r="L2336" s="100"/>
    </row>
    <row r="2337" spans="10:12" ht="20.100000000000001" customHeight="1" x14ac:dyDescent="0.2">
      <c r="J2337" s="100"/>
      <c r="K2337" s="100"/>
      <c r="L2337" s="100"/>
    </row>
    <row r="2338" spans="10:12" ht="20.100000000000001" customHeight="1" x14ac:dyDescent="0.2">
      <c r="J2338" s="100"/>
      <c r="K2338" s="100"/>
      <c r="L2338" s="100"/>
    </row>
    <row r="2339" spans="10:12" ht="20.100000000000001" customHeight="1" x14ac:dyDescent="0.2">
      <c r="J2339" s="100"/>
      <c r="K2339" s="100"/>
      <c r="L2339" s="100"/>
    </row>
    <row r="2340" spans="10:12" ht="20.100000000000001" customHeight="1" x14ac:dyDescent="0.2">
      <c r="J2340" s="100"/>
      <c r="K2340" s="100"/>
      <c r="L2340" s="100"/>
    </row>
    <row r="2341" spans="10:12" ht="20.100000000000001" customHeight="1" x14ac:dyDescent="0.2">
      <c r="J2341" s="100"/>
      <c r="K2341" s="100"/>
      <c r="L2341" s="100"/>
    </row>
    <row r="2342" spans="10:12" ht="20.100000000000001" customHeight="1" x14ac:dyDescent="0.2">
      <c r="J2342" s="100"/>
      <c r="K2342" s="100"/>
      <c r="L2342" s="100"/>
    </row>
    <row r="2343" spans="10:12" ht="20.100000000000001" customHeight="1" x14ac:dyDescent="0.2">
      <c r="J2343" s="100"/>
      <c r="K2343" s="100"/>
      <c r="L2343" s="100"/>
    </row>
    <row r="2344" spans="10:12" ht="20.100000000000001" customHeight="1" x14ac:dyDescent="0.2">
      <c r="J2344" s="100"/>
      <c r="K2344" s="100"/>
      <c r="L2344" s="100"/>
    </row>
    <row r="2345" spans="10:12" ht="20.100000000000001" customHeight="1" x14ac:dyDescent="0.2">
      <c r="J2345" s="100"/>
      <c r="K2345" s="100"/>
      <c r="L2345" s="100"/>
    </row>
    <row r="2346" spans="10:12" ht="20.100000000000001" customHeight="1" x14ac:dyDescent="0.2">
      <c r="J2346" s="100"/>
      <c r="K2346" s="100"/>
      <c r="L2346" s="100"/>
    </row>
    <row r="2347" spans="10:12" ht="20.100000000000001" customHeight="1" x14ac:dyDescent="0.2">
      <c r="J2347" s="100"/>
      <c r="K2347" s="100"/>
      <c r="L2347" s="100"/>
    </row>
    <row r="2348" spans="10:12" ht="20.100000000000001" customHeight="1" x14ac:dyDescent="0.2">
      <c r="J2348" s="100"/>
      <c r="K2348" s="100"/>
      <c r="L2348" s="100"/>
    </row>
    <row r="2349" spans="10:12" ht="20.100000000000001" customHeight="1" x14ac:dyDescent="0.2">
      <c r="J2349" s="100"/>
      <c r="K2349" s="100"/>
      <c r="L2349" s="100"/>
    </row>
    <row r="2350" spans="10:12" ht="20.100000000000001" customHeight="1" x14ac:dyDescent="0.2">
      <c r="J2350" s="100"/>
      <c r="K2350" s="100"/>
      <c r="L2350" s="100"/>
    </row>
    <row r="2351" spans="10:12" ht="20.100000000000001" customHeight="1" x14ac:dyDescent="0.2">
      <c r="J2351" s="100"/>
      <c r="K2351" s="100"/>
      <c r="L2351" s="100"/>
    </row>
    <row r="2352" spans="10:12" ht="20.100000000000001" customHeight="1" x14ac:dyDescent="0.2">
      <c r="J2352" s="100"/>
      <c r="K2352" s="100"/>
      <c r="L2352" s="100"/>
    </row>
    <row r="2353" spans="10:12" ht="20.100000000000001" customHeight="1" x14ac:dyDescent="0.2">
      <c r="J2353" s="100"/>
      <c r="K2353" s="100"/>
      <c r="L2353" s="100"/>
    </row>
    <row r="2354" spans="10:12" ht="20.100000000000001" customHeight="1" x14ac:dyDescent="0.2">
      <c r="J2354" s="100"/>
      <c r="K2354" s="100"/>
      <c r="L2354" s="100"/>
    </row>
    <row r="2355" spans="10:12" ht="20.100000000000001" customHeight="1" x14ac:dyDescent="0.2">
      <c r="J2355" s="100"/>
      <c r="K2355" s="100"/>
      <c r="L2355" s="100"/>
    </row>
    <row r="2356" spans="10:12" ht="20.100000000000001" customHeight="1" x14ac:dyDescent="0.2">
      <c r="J2356" s="100"/>
      <c r="K2356" s="100"/>
      <c r="L2356" s="100"/>
    </row>
    <row r="2357" spans="10:12" ht="20.100000000000001" customHeight="1" x14ac:dyDescent="0.2">
      <c r="J2357" s="100"/>
      <c r="K2357" s="100"/>
      <c r="L2357" s="100"/>
    </row>
    <row r="2358" spans="10:12" ht="20.100000000000001" customHeight="1" x14ac:dyDescent="0.2">
      <c r="J2358" s="100"/>
      <c r="K2358" s="100"/>
      <c r="L2358" s="100"/>
    </row>
    <row r="2359" spans="10:12" ht="20.100000000000001" customHeight="1" x14ac:dyDescent="0.2">
      <c r="J2359" s="100"/>
      <c r="K2359" s="100"/>
      <c r="L2359" s="100"/>
    </row>
    <row r="2360" spans="10:12" ht="20.100000000000001" customHeight="1" x14ac:dyDescent="0.2">
      <c r="J2360" s="100"/>
      <c r="K2360" s="100"/>
      <c r="L2360" s="100"/>
    </row>
    <row r="2361" spans="10:12" ht="20.100000000000001" customHeight="1" x14ac:dyDescent="0.2">
      <c r="J2361" s="100"/>
      <c r="K2361" s="100"/>
      <c r="L2361" s="100"/>
    </row>
    <row r="2362" spans="10:12" ht="20.100000000000001" customHeight="1" x14ac:dyDescent="0.2">
      <c r="J2362" s="100"/>
      <c r="K2362" s="100"/>
      <c r="L2362" s="100"/>
    </row>
    <row r="2363" spans="10:12" ht="20.100000000000001" customHeight="1" x14ac:dyDescent="0.2">
      <c r="J2363" s="100"/>
      <c r="K2363" s="100"/>
      <c r="L2363" s="100"/>
    </row>
    <row r="2364" spans="10:12" ht="20.100000000000001" customHeight="1" x14ac:dyDescent="0.2">
      <c r="J2364" s="100"/>
      <c r="K2364" s="100"/>
      <c r="L2364" s="100"/>
    </row>
    <row r="2365" spans="10:12" ht="20.100000000000001" customHeight="1" x14ac:dyDescent="0.2">
      <c r="J2365" s="100"/>
      <c r="K2365" s="100"/>
      <c r="L2365" s="100"/>
    </row>
    <row r="2366" spans="10:12" ht="20.100000000000001" customHeight="1" x14ac:dyDescent="0.2">
      <c r="J2366" s="100"/>
      <c r="K2366" s="100"/>
      <c r="L2366" s="100"/>
    </row>
    <row r="2367" spans="10:12" ht="20.100000000000001" customHeight="1" x14ac:dyDescent="0.2">
      <c r="J2367" s="100"/>
      <c r="K2367" s="100"/>
      <c r="L2367" s="100"/>
    </row>
    <row r="2368" spans="10:12" ht="20.100000000000001" customHeight="1" x14ac:dyDescent="0.2">
      <c r="J2368" s="100"/>
      <c r="K2368" s="100"/>
      <c r="L2368" s="100"/>
    </row>
    <row r="2369" spans="10:12" ht="20.100000000000001" customHeight="1" x14ac:dyDescent="0.2">
      <c r="J2369" s="100"/>
      <c r="K2369" s="100"/>
      <c r="L2369" s="100"/>
    </row>
    <row r="2370" spans="10:12" ht="20.100000000000001" customHeight="1" x14ac:dyDescent="0.2">
      <c r="J2370" s="100"/>
      <c r="K2370" s="100"/>
      <c r="L2370" s="100"/>
    </row>
    <row r="2371" spans="10:12" ht="20.100000000000001" customHeight="1" x14ac:dyDescent="0.2">
      <c r="J2371" s="100"/>
      <c r="K2371" s="100"/>
      <c r="L2371" s="100"/>
    </row>
    <row r="2372" spans="10:12" ht="20.100000000000001" customHeight="1" x14ac:dyDescent="0.2">
      <c r="J2372" s="100"/>
      <c r="K2372" s="100"/>
      <c r="L2372" s="100"/>
    </row>
    <row r="2373" spans="10:12" ht="20.100000000000001" customHeight="1" x14ac:dyDescent="0.2">
      <c r="J2373" s="100"/>
      <c r="K2373" s="100"/>
      <c r="L2373" s="100"/>
    </row>
    <row r="2374" spans="10:12" ht="20.100000000000001" customHeight="1" x14ac:dyDescent="0.2">
      <c r="J2374" s="100"/>
      <c r="K2374" s="100"/>
      <c r="L2374" s="100"/>
    </row>
    <row r="2375" spans="10:12" ht="20.100000000000001" customHeight="1" x14ac:dyDescent="0.2">
      <c r="J2375" s="100"/>
      <c r="K2375" s="100"/>
      <c r="L2375" s="100"/>
    </row>
    <row r="2376" spans="10:12" ht="20.100000000000001" customHeight="1" x14ac:dyDescent="0.2">
      <c r="J2376" s="100"/>
      <c r="K2376" s="100"/>
      <c r="L2376" s="100"/>
    </row>
    <row r="2377" spans="10:12" ht="20.100000000000001" customHeight="1" x14ac:dyDescent="0.2">
      <c r="J2377" s="100"/>
      <c r="K2377" s="100"/>
      <c r="L2377" s="100"/>
    </row>
    <row r="2378" spans="10:12" ht="20.100000000000001" customHeight="1" x14ac:dyDescent="0.2">
      <c r="J2378" s="100"/>
      <c r="K2378" s="100"/>
      <c r="L2378" s="100"/>
    </row>
    <row r="2379" spans="10:12" ht="20.100000000000001" customHeight="1" x14ac:dyDescent="0.2">
      <c r="J2379" s="100"/>
      <c r="K2379" s="100"/>
      <c r="L2379" s="100"/>
    </row>
    <row r="2380" spans="10:12" ht="20.100000000000001" customHeight="1" x14ac:dyDescent="0.2">
      <c r="J2380" s="100"/>
      <c r="K2380" s="100"/>
      <c r="L2380" s="100"/>
    </row>
    <row r="2381" spans="10:12" ht="20.100000000000001" customHeight="1" x14ac:dyDescent="0.2">
      <c r="J2381" s="100"/>
      <c r="K2381" s="100"/>
      <c r="L2381" s="100"/>
    </row>
    <row r="2382" spans="10:12" ht="20.100000000000001" customHeight="1" x14ac:dyDescent="0.2">
      <c r="J2382" s="100"/>
      <c r="K2382" s="100"/>
      <c r="L2382" s="100"/>
    </row>
    <row r="2383" spans="10:12" ht="20.100000000000001" customHeight="1" x14ac:dyDescent="0.2">
      <c r="J2383" s="100"/>
      <c r="K2383" s="100"/>
      <c r="L2383" s="100"/>
    </row>
    <row r="2384" spans="10:12" ht="20.100000000000001" customHeight="1" x14ac:dyDescent="0.2">
      <c r="J2384" s="100"/>
      <c r="K2384" s="100"/>
      <c r="L2384" s="100"/>
    </row>
    <row r="2385" spans="10:12" ht="20.100000000000001" customHeight="1" x14ac:dyDescent="0.2">
      <c r="J2385" s="100"/>
      <c r="K2385" s="100"/>
      <c r="L2385" s="100"/>
    </row>
    <row r="2386" spans="10:12" ht="20.100000000000001" customHeight="1" x14ac:dyDescent="0.2">
      <c r="J2386" s="100"/>
      <c r="K2386" s="100"/>
      <c r="L2386" s="100"/>
    </row>
    <row r="2387" spans="10:12" ht="20.100000000000001" customHeight="1" x14ac:dyDescent="0.2">
      <c r="J2387" s="100"/>
      <c r="K2387" s="100"/>
      <c r="L2387" s="100"/>
    </row>
    <row r="2388" spans="10:12" ht="20.100000000000001" customHeight="1" x14ac:dyDescent="0.2">
      <c r="J2388" s="100"/>
      <c r="K2388" s="100"/>
      <c r="L2388" s="100"/>
    </row>
    <row r="2389" spans="10:12" ht="20.100000000000001" customHeight="1" x14ac:dyDescent="0.2">
      <c r="J2389" s="100"/>
      <c r="K2389" s="100"/>
      <c r="L2389" s="100"/>
    </row>
    <row r="2390" spans="10:12" ht="20.100000000000001" customHeight="1" x14ac:dyDescent="0.2">
      <c r="J2390" s="100"/>
      <c r="K2390" s="100"/>
      <c r="L2390" s="100"/>
    </row>
    <row r="2391" spans="10:12" ht="20.100000000000001" customHeight="1" x14ac:dyDescent="0.2">
      <c r="J2391" s="100"/>
      <c r="K2391" s="100"/>
      <c r="L2391" s="100"/>
    </row>
    <row r="2392" spans="10:12" ht="20.100000000000001" customHeight="1" x14ac:dyDescent="0.2">
      <c r="J2392" s="100"/>
      <c r="K2392" s="100"/>
      <c r="L2392" s="100"/>
    </row>
    <row r="2393" spans="10:12" ht="20.100000000000001" customHeight="1" x14ac:dyDescent="0.2">
      <c r="J2393" s="100"/>
      <c r="K2393" s="100"/>
      <c r="L2393" s="100"/>
    </row>
    <row r="2394" spans="10:12" ht="20.100000000000001" customHeight="1" x14ac:dyDescent="0.2">
      <c r="J2394" s="100"/>
      <c r="K2394" s="100"/>
      <c r="L2394" s="100"/>
    </row>
    <row r="2395" spans="10:12" ht="20.100000000000001" customHeight="1" x14ac:dyDescent="0.2">
      <c r="J2395" s="100"/>
      <c r="K2395" s="100"/>
      <c r="L2395" s="100"/>
    </row>
    <row r="2396" spans="10:12" ht="20.100000000000001" customHeight="1" x14ac:dyDescent="0.2">
      <c r="J2396" s="100"/>
      <c r="K2396" s="100"/>
      <c r="L2396" s="100"/>
    </row>
    <row r="2397" spans="10:12" ht="20.100000000000001" customHeight="1" x14ac:dyDescent="0.2">
      <c r="J2397" s="100"/>
      <c r="K2397" s="100"/>
      <c r="L2397" s="100"/>
    </row>
    <row r="2398" spans="10:12" ht="20.100000000000001" customHeight="1" x14ac:dyDescent="0.2">
      <c r="J2398" s="100"/>
      <c r="K2398" s="100"/>
      <c r="L2398" s="100"/>
    </row>
    <row r="2399" spans="10:12" ht="20.100000000000001" customHeight="1" x14ac:dyDescent="0.2">
      <c r="J2399" s="100"/>
      <c r="K2399" s="100"/>
      <c r="L2399" s="100"/>
    </row>
    <row r="2400" spans="10:12" ht="20.100000000000001" customHeight="1" x14ac:dyDescent="0.2">
      <c r="J2400" s="100"/>
      <c r="K2400" s="100"/>
      <c r="L2400" s="100"/>
    </row>
    <row r="2401" spans="10:12" ht="20.100000000000001" customHeight="1" x14ac:dyDescent="0.2">
      <c r="J2401" s="100"/>
      <c r="K2401" s="100"/>
      <c r="L2401" s="100"/>
    </row>
    <row r="2402" spans="10:12" ht="20.100000000000001" customHeight="1" x14ac:dyDescent="0.2">
      <c r="J2402" s="100"/>
      <c r="K2402" s="100"/>
      <c r="L2402" s="100"/>
    </row>
    <row r="2403" spans="10:12" ht="20.100000000000001" customHeight="1" x14ac:dyDescent="0.2">
      <c r="J2403" s="100"/>
      <c r="K2403" s="100"/>
      <c r="L2403" s="100"/>
    </row>
    <row r="2404" spans="10:12" ht="20.100000000000001" customHeight="1" x14ac:dyDescent="0.2">
      <c r="J2404" s="100"/>
      <c r="K2404" s="100"/>
      <c r="L2404" s="100"/>
    </row>
    <row r="2405" spans="10:12" ht="20.100000000000001" customHeight="1" x14ac:dyDescent="0.2">
      <c r="J2405" s="100"/>
      <c r="K2405" s="100"/>
      <c r="L2405" s="100"/>
    </row>
    <row r="2406" spans="10:12" ht="20.100000000000001" customHeight="1" x14ac:dyDescent="0.2">
      <c r="J2406" s="100"/>
      <c r="K2406" s="100"/>
      <c r="L2406" s="100"/>
    </row>
    <row r="2407" spans="10:12" ht="20.100000000000001" customHeight="1" x14ac:dyDescent="0.2">
      <c r="J2407" s="100"/>
      <c r="K2407" s="100"/>
      <c r="L2407" s="100"/>
    </row>
    <row r="2408" spans="10:12" ht="20.100000000000001" customHeight="1" x14ac:dyDescent="0.2">
      <c r="J2408" s="100"/>
      <c r="K2408" s="100"/>
      <c r="L2408" s="100"/>
    </row>
    <row r="2409" spans="10:12" ht="20.100000000000001" customHeight="1" x14ac:dyDescent="0.2">
      <c r="J2409" s="100"/>
      <c r="K2409" s="100"/>
      <c r="L2409" s="100"/>
    </row>
    <row r="2410" spans="10:12" ht="20.100000000000001" customHeight="1" x14ac:dyDescent="0.2">
      <c r="J2410" s="100"/>
      <c r="K2410" s="100"/>
      <c r="L2410" s="100"/>
    </row>
    <row r="2411" spans="10:12" ht="20.100000000000001" customHeight="1" x14ac:dyDescent="0.2">
      <c r="J2411" s="100"/>
      <c r="K2411" s="100"/>
      <c r="L2411" s="100"/>
    </row>
    <row r="2412" spans="10:12" ht="20.100000000000001" customHeight="1" x14ac:dyDescent="0.2">
      <c r="J2412" s="100"/>
      <c r="K2412" s="100"/>
      <c r="L2412" s="100"/>
    </row>
    <row r="2413" spans="10:12" ht="20.100000000000001" customHeight="1" x14ac:dyDescent="0.2">
      <c r="J2413" s="100"/>
      <c r="K2413" s="100"/>
      <c r="L2413" s="100"/>
    </row>
    <row r="2414" spans="10:12" ht="20.100000000000001" customHeight="1" x14ac:dyDescent="0.2">
      <c r="J2414" s="100"/>
      <c r="K2414" s="100"/>
      <c r="L2414" s="100"/>
    </row>
    <row r="2415" spans="10:12" ht="20.100000000000001" customHeight="1" x14ac:dyDescent="0.2">
      <c r="J2415" s="100"/>
      <c r="K2415" s="100"/>
      <c r="L2415" s="100"/>
    </row>
    <row r="2416" spans="10:12" ht="20.100000000000001" customHeight="1" x14ac:dyDescent="0.2">
      <c r="J2416" s="100"/>
      <c r="K2416" s="100"/>
      <c r="L2416" s="100"/>
    </row>
    <row r="2417" spans="10:12" ht="20.100000000000001" customHeight="1" x14ac:dyDescent="0.2">
      <c r="J2417" s="100"/>
      <c r="K2417" s="100"/>
      <c r="L2417" s="100"/>
    </row>
    <row r="2418" spans="10:12" ht="20.100000000000001" customHeight="1" x14ac:dyDescent="0.2">
      <c r="J2418" s="100"/>
      <c r="K2418" s="100"/>
      <c r="L2418" s="100"/>
    </row>
    <row r="2419" spans="10:12" ht="20.100000000000001" customHeight="1" x14ac:dyDescent="0.2">
      <c r="J2419" s="100"/>
      <c r="K2419" s="100"/>
      <c r="L2419" s="100"/>
    </row>
    <row r="2420" spans="10:12" ht="20.100000000000001" customHeight="1" x14ac:dyDescent="0.2">
      <c r="J2420" s="100"/>
      <c r="K2420" s="100"/>
      <c r="L2420" s="100"/>
    </row>
    <row r="2421" spans="10:12" ht="20.100000000000001" customHeight="1" x14ac:dyDescent="0.2">
      <c r="J2421" s="100"/>
      <c r="K2421" s="100"/>
      <c r="L2421" s="100"/>
    </row>
    <row r="2422" spans="10:12" ht="20.100000000000001" customHeight="1" x14ac:dyDescent="0.2">
      <c r="J2422" s="100"/>
      <c r="K2422" s="100"/>
      <c r="L2422" s="100"/>
    </row>
    <row r="2423" spans="10:12" ht="20.100000000000001" customHeight="1" x14ac:dyDescent="0.2">
      <c r="J2423" s="100"/>
      <c r="K2423" s="100"/>
      <c r="L2423" s="100"/>
    </row>
    <row r="2424" spans="10:12" ht="20.100000000000001" customHeight="1" x14ac:dyDescent="0.2">
      <c r="J2424" s="100"/>
      <c r="K2424" s="100"/>
      <c r="L2424" s="100"/>
    </row>
    <row r="2425" spans="10:12" ht="20.100000000000001" customHeight="1" x14ac:dyDescent="0.2">
      <c r="J2425" s="100"/>
      <c r="K2425" s="100"/>
      <c r="L2425" s="100"/>
    </row>
    <row r="2426" spans="10:12" ht="20.100000000000001" customHeight="1" x14ac:dyDescent="0.2">
      <c r="J2426" s="100"/>
      <c r="K2426" s="100"/>
      <c r="L2426" s="100"/>
    </row>
    <row r="2427" spans="10:12" ht="20.100000000000001" customHeight="1" x14ac:dyDescent="0.2">
      <c r="J2427" s="100"/>
      <c r="K2427" s="100"/>
      <c r="L2427" s="100"/>
    </row>
    <row r="2428" spans="10:12" ht="20.100000000000001" customHeight="1" x14ac:dyDescent="0.2">
      <c r="J2428" s="100"/>
      <c r="K2428" s="100"/>
      <c r="L2428" s="100"/>
    </row>
    <row r="2429" spans="10:12" ht="20.100000000000001" customHeight="1" x14ac:dyDescent="0.2">
      <c r="J2429" s="100"/>
      <c r="K2429" s="100"/>
      <c r="L2429" s="100"/>
    </row>
    <row r="2430" spans="10:12" ht="20.100000000000001" customHeight="1" x14ac:dyDescent="0.2">
      <c r="J2430" s="100"/>
      <c r="K2430" s="100"/>
      <c r="L2430" s="100"/>
    </row>
    <row r="2431" spans="10:12" ht="20.100000000000001" customHeight="1" x14ac:dyDescent="0.2">
      <c r="J2431" s="100"/>
      <c r="K2431" s="100"/>
      <c r="L2431" s="100"/>
    </row>
    <row r="2432" spans="10:12" ht="20.100000000000001" customHeight="1" x14ac:dyDescent="0.2">
      <c r="J2432" s="100"/>
      <c r="K2432" s="100"/>
      <c r="L2432" s="100"/>
    </row>
    <row r="2433" spans="10:12" ht="20.100000000000001" customHeight="1" x14ac:dyDescent="0.2">
      <c r="J2433" s="100"/>
      <c r="K2433" s="100"/>
      <c r="L2433" s="100"/>
    </row>
    <row r="2434" spans="10:12" ht="20.100000000000001" customHeight="1" x14ac:dyDescent="0.2">
      <c r="J2434" s="100"/>
      <c r="K2434" s="100"/>
      <c r="L2434" s="100"/>
    </row>
    <row r="2435" spans="10:12" ht="20.100000000000001" customHeight="1" x14ac:dyDescent="0.2">
      <c r="J2435" s="100"/>
      <c r="K2435" s="100"/>
      <c r="L2435" s="100"/>
    </row>
    <row r="2436" spans="10:12" ht="20.100000000000001" customHeight="1" x14ac:dyDescent="0.2">
      <c r="J2436" s="100"/>
      <c r="K2436" s="100"/>
      <c r="L2436" s="100"/>
    </row>
    <row r="2437" spans="10:12" ht="20.100000000000001" customHeight="1" x14ac:dyDescent="0.2">
      <c r="J2437" s="100"/>
      <c r="K2437" s="100"/>
      <c r="L2437" s="100"/>
    </row>
    <row r="2438" spans="10:12" ht="20.100000000000001" customHeight="1" x14ac:dyDescent="0.2">
      <c r="J2438" s="100"/>
      <c r="K2438" s="100"/>
      <c r="L2438" s="100"/>
    </row>
    <row r="2439" spans="10:12" ht="20.100000000000001" customHeight="1" x14ac:dyDescent="0.2">
      <c r="J2439" s="100"/>
      <c r="K2439" s="100"/>
      <c r="L2439" s="100"/>
    </row>
    <row r="2440" spans="10:12" ht="20.100000000000001" customHeight="1" x14ac:dyDescent="0.2">
      <c r="J2440" s="100"/>
      <c r="K2440" s="100"/>
      <c r="L2440" s="100"/>
    </row>
    <row r="2441" spans="10:12" ht="20.100000000000001" customHeight="1" x14ac:dyDescent="0.2">
      <c r="J2441" s="100"/>
      <c r="K2441" s="100"/>
      <c r="L2441" s="100"/>
    </row>
    <row r="2442" spans="10:12" ht="20.100000000000001" customHeight="1" x14ac:dyDescent="0.2">
      <c r="J2442" s="100"/>
      <c r="K2442" s="100"/>
      <c r="L2442" s="100"/>
    </row>
    <row r="2443" spans="10:12" ht="20.100000000000001" customHeight="1" x14ac:dyDescent="0.2">
      <c r="J2443" s="100"/>
      <c r="K2443" s="100"/>
      <c r="L2443" s="100"/>
    </row>
    <row r="2444" spans="10:12" ht="20.100000000000001" customHeight="1" x14ac:dyDescent="0.2">
      <c r="J2444" s="100"/>
      <c r="K2444" s="100"/>
      <c r="L2444" s="100"/>
    </row>
    <row r="2445" spans="10:12" ht="20.100000000000001" customHeight="1" x14ac:dyDescent="0.2">
      <c r="J2445" s="100"/>
      <c r="K2445" s="100"/>
      <c r="L2445" s="100"/>
    </row>
    <row r="2446" spans="10:12" ht="20.100000000000001" customHeight="1" x14ac:dyDescent="0.2">
      <c r="J2446" s="100"/>
      <c r="K2446" s="100"/>
      <c r="L2446" s="100"/>
    </row>
    <row r="2447" spans="10:12" ht="20.100000000000001" customHeight="1" x14ac:dyDescent="0.2">
      <c r="J2447" s="100"/>
      <c r="K2447" s="100"/>
      <c r="L2447" s="100"/>
    </row>
    <row r="2448" spans="10:12" ht="20.100000000000001" customHeight="1" x14ac:dyDescent="0.2">
      <c r="J2448" s="100"/>
      <c r="K2448" s="100"/>
      <c r="L2448" s="100"/>
    </row>
    <row r="2449" spans="10:12" ht="20.100000000000001" customHeight="1" x14ac:dyDescent="0.2">
      <c r="J2449" s="100"/>
      <c r="K2449" s="100"/>
      <c r="L2449" s="100"/>
    </row>
    <row r="2450" spans="10:12" ht="20.100000000000001" customHeight="1" x14ac:dyDescent="0.2">
      <c r="J2450" s="100"/>
      <c r="K2450" s="100"/>
      <c r="L2450" s="100"/>
    </row>
    <row r="2451" spans="10:12" ht="20.100000000000001" customHeight="1" x14ac:dyDescent="0.2">
      <c r="J2451" s="100"/>
      <c r="K2451" s="100"/>
      <c r="L2451" s="100"/>
    </row>
    <row r="2452" spans="10:12" ht="20.100000000000001" customHeight="1" x14ac:dyDescent="0.2">
      <c r="J2452" s="100"/>
      <c r="K2452" s="100"/>
      <c r="L2452" s="100"/>
    </row>
    <row r="2453" spans="10:12" ht="20.100000000000001" customHeight="1" x14ac:dyDescent="0.2">
      <c r="J2453" s="100"/>
      <c r="K2453" s="100"/>
      <c r="L2453" s="100"/>
    </row>
    <row r="2454" spans="10:12" ht="20.100000000000001" customHeight="1" x14ac:dyDescent="0.2">
      <c r="J2454" s="100"/>
      <c r="K2454" s="100"/>
      <c r="L2454" s="100"/>
    </row>
    <row r="2455" spans="10:12" ht="20.100000000000001" customHeight="1" x14ac:dyDescent="0.2">
      <c r="J2455" s="100"/>
      <c r="K2455" s="100"/>
      <c r="L2455" s="100"/>
    </row>
    <row r="2456" spans="10:12" ht="20.100000000000001" customHeight="1" x14ac:dyDescent="0.2">
      <c r="J2456" s="100"/>
      <c r="K2456" s="100"/>
      <c r="L2456" s="100"/>
    </row>
    <row r="2457" spans="10:12" ht="20.100000000000001" customHeight="1" x14ac:dyDescent="0.2">
      <c r="J2457" s="100"/>
      <c r="K2457" s="100"/>
      <c r="L2457" s="100"/>
    </row>
    <row r="2458" spans="10:12" ht="20.100000000000001" customHeight="1" x14ac:dyDescent="0.2">
      <c r="J2458" s="100"/>
      <c r="K2458" s="100"/>
      <c r="L2458" s="100"/>
    </row>
    <row r="2459" spans="10:12" ht="20.100000000000001" customHeight="1" x14ac:dyDescent="0.2">
      <c r="J2459" s="100"/>
      <c r="K2459" s="100"/>
      <c r="L2459" s="100"/>
    </row>
    <row r="2460" spans="10:12" ht="20.100000000000001" customHeight="1" x14ac:dyDescent="0.2">
      <c r="J2460" s="100"/>
      <c r="K2460" s="100"/>
      <c r="L2460" s="100"/>
    </row>
    <row r="2461" spans="10:12" ht="20.100000000000001" customHeight="1" x14ac:dyDescent="0.2">
      <c r="J2461" s="100"/>
      <c r="K2461" s="100"/>
      <c r="L2461" s="100"/>
    </row>
    <row r="2462" spans="10:12" ht="20.100000000000001" customHeight="1" x14ac:dyDescent="0.2">
      <c r="J2462" s="100"/>
      <c r="K2462" s="100"/>
      <c r="L2462" s="100"/>
    </row>
    <row r="2463" spans="10:12" ht="20.100000000000001" customHeight="1" x14ac:dyDescent="0.2">
      <c r="J2463" s="100"/>
      <c r="K2463" s="100"/>
      <c r="L2463" s="100"/>
    </row>
    <row r="2464" spans="10:12" ht="20.100000000000001" customHeight="1" x14ac:dyDescent="0.2">
      <c r="J2464" s="100"/>
      <c r="K2464" s="100"/>
      <c r="L2464" s="100"/>
    </row>
    <row r="2465" spans="10:12" ht="20.100000000000001" customHeight="1" x14ac:dyDescent="0.2">
      <c r="J2465" s="100"/>
      <c r="K2465" s="100"/>
      <c r="L2465" s="100"/>
    </row>
    <row r="2466" spans="10:12" ht="20.100000000000001" customHeight="1" x14ac:dyDescent="0.2">
      <c r="J2466" s="100"/>
      <c r="K2466" s="100"/>
      <c r="L2466" s="100"/>
    </row>
    <row r="2467" spans="10:12" ht="20.100000000000001" customHeight="1" x14ac:dyDescent="0.2">
      <c r="J2467" s="100"/>
      <c r="K2467" s="100"/>
      <c r="L2467" s="100"/>
    </row>
    <row r="2468" spans="10:12" ht="20.100000000000001" customHeight="1" x14ac:dyDescent="0.2">
      <c r="J2468" s="100"/>
      <c r="K2468" s="100"/>
      <c r="L2468" s="100"/>
    </row>
    <row r="2469" spans="10:12" ht="20.100000000000001" customHeight="1" x14ac:dyDescent="0.2">
      <c r="J2469" s="100"/>
      <c r="K2469" s="100"/>
      <c r="L2469" s="100"/>
    </row>
    <row r="2470" spans="10:12" ht="20.100000000000001" customHeight="1" x14ac:dyDescent="0.2">
      <c r="J2470" s="100"/>
      <c r="K2470" s="100"/>
      <c r="L2470" s="100"/>
    </row>
    <row r="2471" spans="10:12" ht="20.100000000000001" customHeight="1" x14ac:dyDescent="0.2">
      <c r="J2471" s="100"/>
      <c r="K2471" s="100"/>
      <c r="L2471" s="100"/>
    </row>
    <row r="2472" spans="10:12" ht="20.100000000000001" customHeight="1" x14ac:dyDescent="0.2">
      <c r="J2472" s="100"/>
      <c r="K2472" s="100"/>
      <c r="L2472" s="100"/>
    </row>
    <row r="2473" spans="10:12" ht="20.100000000000001" customHeight="1" x14ac:dyDescent="0.2">
      <c r="J2473" s="100"/>
      <c r="K2473" s="100"/>
      <c r="L2473" s="100"/>
    </row>
    <row r="2474" spans="10:12" ht="20.100000000000001" customHeight="1" x14ac:dyDescent="0.2">
      <c r="J2474" s="100"/>
      <c r="K2474" s="100"/>
      <c r="L2474" s="100"/>
    </row>
    <row r="2475" spans="10:12" ht="20.100000000000001" customHeight="1" x14ac:dyDescent="0.2">
      <c r="J2475" s="100"/>
      <c r="K2475" s="100"/>
      <c r="L2475" s="100"/>
    </row>
    <row r="2476" spans="10:12" ht="20.100000000000001" customHeight="1" x14ac:dyDescent="0.2">
      <c r="J2476" s="100"/>
      <c r="K2476" s="100"/>
      <c r="L2476" s="100"/>
    </row>
    <row r="2477" spans="10:12" ht="20.100000000000001" customHeight="1" x14ac:dyDescent="0.2">
      <c r="J2477" s="100"/>
      <c r="K2477" s="100"/>
      <c r="L2477" s="100"/>
    </row>
    <row r="2478" spans="10:12" ht="20.100000000000001" customHeight="1" x14ac:dyDescent="0.2">
      <c r="J2478" s="100"/>
      <c r="K2478" s="100"/>
      <c r="L2478" s="100"/>
    </row>
    <row r="2479" spans="10:12" ht="20.100000000000001" customHeight="1" x14ac:dyDescent="0.2">
      <c r="J2479" s="100"/>
      <c r="K2479" s="100"/>
      <c r="L2479" s="100"/>
    </row>
    <row r="2480" spans="10:12" ht="20.100000000000001" customHeight="1" x14ac:dyDescent="0.2">
      <c r="J2480" s="100"/>
      <c r="K2480" s="100"/>
      <c r="L2480" s="100"/>
    </row>
    <row r="2481" spans="10:12" ht="20.100000000000001" customHeight="1" x14ac:dyDescent="0.2">
      <c r="J2481" s="100"/>
      <c r="K2481" s="100"/>
      <c r="L2481" s="100"/>
    </row>
    <row r="2482" spans="10:12" ht="20.100000000000001" customHeight="1" x14ac:dyDescent="0.2">
      <c r="J2482" s="100"/>
      <c r="K2482" s="100"/>
      <c r="L2482" s="100"/>
    </row>
    <row r="2483" spans="10:12" ht="20.100000000000001" customHeight="1" x14ac:dyDescent="0.2">
      <c r="J2483" s="100"/>
      <c r="K2483" s="100"/>
      <c r="L2483" s="100"/>
    </row>
    <row r="2484" spans="10:12" ht="20.100000000000001" customHeight="1" x14ac:dyDescent="0.2">
      <c r="J2484" s="100"/>
      <c r="K2484" s="100"/>
      <c r="L2484" s="100"/>
    </row>
    <row r="2485" spans="10:12" ht="20.100000000000001" customHeight="1" x14ac:dyDescent="0.2">
      <c r="J2485" s="100"/>
      <c r="K2485" s="100"/>
      <c r="L2485" s="100"/>
    </row>
    <row r="2486" spans="10:12" ht="20.100000000000001" customHeight="1" x14ac:dyDescent="0.2">
      <c r="J2486" s="100"/>
      <c r="K2486" s="100"/>
      <c r="L2486" s="100"/>
    </row>
    <row r="2487" spans="10:12" ht="20.100000000000001" customHeight="1" x14ac:dyDescent="0.2">
      <c r="J2487" s="100"/>
      <c r="K2487" s="100"/>
      <c r="L2487" s="100"/>
    </row>
    <row r="2488" spans="10:12" ht="20.100000000000001" customHeight="1" x14ac:dyDescent="0.2">
      <c r="J2488" s="100"/>
      <c r="K2488" s="100"/>
      <c r="L2488" s="100"/>
    </row>
    <row r="2489" spans="10:12" ht="20.100000000000001" customHeight="1" x14ac:dyDescent="0.2">
      <c r="J2489" s="100"/>
      <c r="K2489" s="100"/>
      <c r="L2489" s="100"/>
    </row>
    <row r="2490" spans="10:12" ht="20.100000000000001" customHeight="1" x14ac:dyDescent="0.2">
      <c r="J2490" s="100"/>
      <c r="K2490" s="100"/>
      <c r="L2490" s="100"/>
    </row>
    <row r="2491" spans="10:12" ht="20.100000000000001" customHeight="1" x14ac:dyDescent="0.2">
      <c r="J2491" s="100"/>
      <c r="K2491" s="100"/>
      <c r="L2491" s="100"/>
    </row>
    <row r="2492" spans="10:12" ht="20.100000000000001" customHeight="1" x14ac:dyDescent="0.2">
      <c r="J2492" s="100"/>
      <c r="K2492" s="100"/>
      <c r="L2492" s="100"/>
    </row>
    <row r="2493" spans="10:12" ht="20.100000000000001" customHeight="1" x14ac:dyDescent="0.2">
      <c r="J2493" s="100"/>
      <c r="K2493" s="100"/>
      <c r="L2493" s="100"/>
    </row>
    <row r="2494" spans="10:12" ht="20.100000000000001" customHeight="1" x14ac:dyDescent="0.2">
      <c r="J2494" s="100"/>
      <c r="K2494" s="100"/>
      <c r="L2494" s="100"/>
    </row>
    <row r="2495" spans="10:12" ht="20.100000000000001" customHeight="1" x14ac:dyDescent="0.2">
      <c r="J2495" s="100"/>
      <c r="K2495" s="100"/>
      <c r="L2495" s="100"/>
    </row>
    <row r="2496" spans="10:12" ht="20.100000000000001" customHeight="1" x14ac:dyDescent="0.2">
      <c r="J2496" s="100"/>
      <c r="K2496" s="100"/>
      <c r="L2496" s="100"/>
    </row>
    <row r="2497" spans="10:12" ht="20.100000000000001" customHeight="1" x14ac:dyDescent="0.2">
      <c r="J2497" s="100"/>
      <c r="K2497" s="100"/>
      <c r="L2497" s="100"/>
    </row>
    <row r="2498" spans="10:12" ht="20.100000000000001" customHeight="1" x14ac:dyDescent="0.2">
      <c r="J2498" s="100"/>
      <c r="K2498" s="100"/>
      <c r="L2498" s="100"/>
    </row>
    <row r="2499" spans="10:12" ht="20.100000000000001" customHeight="1" x14ac:dyDescent="0.2">
      <c r="J2499" s="100"/>
      <c r="K2499" s="100"/>
      <c r="L2499" s="100"/>
    </row>
    <row r="2500" spans="10:12" ht="20.100000000000001" customHeight="1" x14ac:dyDescent="0.2">
      <c r="J2500" s="100"/>
      <c r="K2500" s="100"/>
      <c r="L2500" s="100"/>
    </row>
    <row r="2501" spans="10:12" ht="20.100000000000001" customHeight="1" x14ac:dyDescent="0.2">
      <c r="J2501" s="100"/>
      <c r="K2501" s="100"/>
      <c r="L2501" s="100"/>
    </row>
    <row r="2502" spans="10:12" ht="20.100000000000001" customHeight="1" x14ac:dyDescent="0.2">
      <c r="J2502" s="100"/>
      <c r="K2502" s="100"/>
      <c r="L2502" s="100"/>
    </row>
    <row r="2503" spans="10:12" ht="20.100000000000001" customHeight="1" x14ac:dyDescent="0.2">
      <c r="J2503" s="100"/>
      <c r="K2503" s="100"/>
      <c r="L2503" s="100"/>
    </row>
    <row r="2504" spans="10:12" ht="20.100000000000001" customHeight="1" x14ac:dyDescent="0.2">
      <c r="J2504" s="100"/>
      <c r="K2504" s="100"/>
      <c r="L2504" s="100"/>
    </row>
    <row r="2505" spans="10:12" ht="20.100000000000001" customHeight="1" x14ac:dyDescent="0.2">
      <c r="J2505" s="100"/>
      <c r="K2505" s="100"/>
      <c r="L2505" s="100"/>
    </row>
    <row r="2506" spans="10:12" ht="20.100000000000001" customHeight="1" x14ac:dyDescent="0.2">
      <c r="J2506" s="100"/>
      <c r="K2506" s="100"/>
      <c r="L2506" s="100"/>
    </row>
    <row r="2507" spans="10:12" ht="20.100000000000001" customHeight="1" x14ac:dyDescent="0.2">
      <c r="J2507" s="100"/>
      <c r="K2507" s="100"/>
      <c r="L2507" s="100"/>
    </row>
    <row r="2508" spans="10:12" ht="20.100000000000001" customHeight="1" x14ac:dyDescent="0.2">
      <c r="J2508" s="100"/>
      <c r="K2508" s="100"/>
      <c r="L2508" s="100"/>
    </row>
    <row r="2509" spans="10:12" ht="20.100000000000001" customHeight="1" x14ac:dyDescent="0.2">
      <c r="J2509" s="100"/>
      <c r="K2509" s="100"/>
      <c r="L2509" s="100"/>
    </row>
    <row r="2510" spans="10:12" ht="20.100000000000001" customHeight="1" x14ac:dyDescent="0.2">
      <c r="J2510" s="100"/>
      <c r="K2510" s="100"/>
      <c r="L2510" s="100"/>
    </row>
    <row r="2511" spans="10:12" ht="20.100000000000001" customHeight="1" x14ac:dyDescent="0.2">
      <c r="J2511" s="100"/>
      <c r="K2511" s="100"/>
      <c r="L2511" s="100"/>
    </row>
    <row r="2512" spans="10:12" ht="20.100000000000001" customHeight="1" x14ac:dyDescent="0.2">
      <c r="J2512" s="100"/>
      <c r="K2512" s="100"/>
      <c r="L2512" s="100"/>
    </row>
    <row r="2513" spans="10:12" ht="20.100000000000001" customHeight="1" x14ac:dyDescent="0.2">
      <c r="J2513" s="100"/>
      <c r="K2513" s="100"/>
      <c r="L2513" s="100"/>
    </row>
    <row r="2514" spans="10:12" ht="20.100000000000001" customHeight="1" x14ac:dyDescent="0.2">
      <c r="J2514" s="100"/>
      <c r="K2514" s="100"/>
      <c r="L2514" s="100"/>
    </row>
    <row r="2515" spans="10:12" ht="20.100000000000001" customHeight="1" x14ac:dyDescent="0.2">
      <c r="J2515" s="100"/>
      <c r="K2515" s="100"/>
      <c r="L2515" s="100"/>
    </row>
    <row r="2516" spans="10:12" ht="20.100000000000001" customHeight="1" x14ac:dyDescent="0.2">
      <c r="J2516" s="100"/>
      <c r="K2516" s="100"/>
      <c r="L2516" s="100"/>
    </row>
    <row r="2517" spans="10:12" ht="20.100000000000001" customHeight="1" x14ac:dyDescent="0.2">
      <c r="J2517" s="100"/>
      <c r="K2517" s="100"/>
      <c r="L2517" s="100"/>
    </row>
    <row r="2518" spans="10:12" ht="20.100000000000001" customHeight="1" x14ac:dyDescent="0.2">
      <c r="J2518" s="100"/>
      <c r="K2518" s="100"/>
      <c r="L2518" s="100"/>
    </row>
    <row r="2519" spans="10:12" ht="20.100000000000001" customHeight="1" x14ac:dyDescent="0.2">
      <c r="J2519" s="100"/>
      <c r="K2519" s="100"/>
      <c r="L2519" s="100"/>
    </row>
    <row r="2520" spans="10:12" ht="20.100000000000001" customHeight="1" x14ac:dyDescent="0.2">
      <c r="J2520" s="100"/>
      <c r="K2520" s="100"/>
      <c r="L2520" s="100"/>
    </row>
    <row r="2521" spans="10:12" ht="20.100000000000001" customHeight="1" x14ac:dyDescent="0.2">
      <c r="J2521" s="100"/>
      <c r="K2521" s="100"/>
      <c r="L2521" s="100"/>
    </row>
    <row r="2522" spans="10:12" ht="20.100000000000001" customHeight="1" x14ac:dyDescent="0.2">
      <c r="J2522" s="100"/>
      <c r="K2522" s="100"/>
      <c r="L2522" s="100"/>
    </row>
    <row r="2523" spans="10:12" ht="20.100000000000001" customHeight="1" x14ac:dyDescent="0.2">
      <c r="J2523" s="100"/>
      <c r="K2523" s="100"/>
      <c r="L2523" s="100"/>
    </row>
    <row r="2524" spans="10:12" ht="20.100000000000001" customHeight="1" x14ac:dyDescent="0.2">
      <c r="J2524" s="100"/>
      <c r="K2524" s="100"/>
      <c r="L2524" s="100"/>
    </row>
    <row r="2525" spans="10:12" ht="20.100000000000001" customHeight="1" x14ac:dyDescent="0.2">
      <c r="J2525" s="100"/>
      <c r="K2525" s="100"/>
      <c r="L2525" s="100"/>
    </row>
    <row r="2526" spans="10:12" ht="20.100000000000001" customHeight="1" x14ac:dyDescent="0.2">
      <c r="J2526" s="100"/>
      <c r="K2526" s="100"/>
      <c r="L2526" s="100"/>
    </row>
    <row r="2527" spans="10:12" ht="20.100000000000001" customHeight="1" x14ac:dyDescent="0.2">
      <c r="J2527" s="100"/>
      <c r="K2527" s="100"/>
      <c r="L2527" s="100"/>
    </row>
    <row r="2528" spans="10:12" ht="20.100000000000001" customHeight="1" x14ac:dyDescent="0.2">
      <c r="J2528" s="100"/>
      <c r="K2528" s="100"/>
      <c r="L2528" s="100"/>
    </row>
    <row r="2529" spans="10:12" ht="20.100000000000001" customHeight="1" x14ac:dyDescent="0.2">
      <c r="J2529" s="100"/>
      <c r="K2529" s="100"/>
      <c r="L2529" s="100"/>
    </row>
    <row r="2530" spans="10:12" ht="20.100000000000001" customHeight="1" x14ac:dyDescent="0.2">
      <c r="J2530" s="100"/>
      <c r="K2530" s="100"/>
      <c r="L2530" s="100"/>
    </row>
    <row r="2531" spans="10:12" ht="20.100000000000001" customHeight="1" x14ac:dyDescent="0.2">
      <c r="J2531" s="100"/>
      <c r="K2531" s="100"/>
      <c r="L2531" s="100"/>
    </row>
    <row r="2532" spans="10:12" ht="20.100000000000001" customHeight="1" x14ac:dyDescent="0.2">
      <c r="J2532" s="100"/>
      <c r="K2532" s="100"/>
      <c r="L2532" s="100"/>
    </row>
    <row r="2533" spans="10:12" ht="20.100000000000001" customHeight="1" x14ac:dyDescent="0.2">
      <c r="J2533" s="100"/>
      <c r="K2533" s="100"/>
      <c r="L2533" s="100"/>
    </row>
    <row r="2534" spans="10:12" ht="20.100000000000001" customHeight="1" x14ac:dyDescent="0.2">
      <c r="J2534" s="100"/>
      <c r="K2534" s="100"/>
      <c r="L2534" s="100"/>
    </row>
    <row r="2535" spans="10:12" ht="20.100000000000001" customHeight="1" x14ac:dyDescent="0.2">
      <c r="J2535" s="100"/>
      <c r="K2535" s="100"/>
      <c r="L2535" s="100"/>
    </row>
    <row r="2536" spans="10:12" ht="20.100000000000001" customHeight="1" x14ac:dyDescent="0.2">
      <c r="J2536" s="100"/>
      <c r="K2536" s="100"/>
      <c r="L2536" s="100"/>
    </row>
    <row r="2537" spans="10:12" ht="20.100000000000001" customHeight="1" x14ac:dyDescent="0.2">
      <c r="J2537" s="100"/>
      <c r="K2537" s="100"/>
      <c r="L2537" s="100"/>
    </row>
    <row r="2538" spans="10:12" ht="20.100000000000001" customHeight="1" x14ac:dyDescent="0.2">
      <c r="J2538" s="100"/>
      <c r="K2538" s="100"/>
      <c r="L2538" s="100"/>
    </row>
    <row r="2539" spans="10:12" ht="20.100000000000001" customHeight="1" x14ac:dyDescent="0.2">
      <c r="J2539" s="100"/>
      <c r="K2539" s="100"/>
      <c r="L2539" s="100"/>
    </row>
    <row r="2540" spans="10:12" ht="20.100000000000001" customHeight="1" x14ac:dyDescent="0.2">
      <c r="J2540" s="100"/>
      <c r="K2540" s="100"/>
      <c r="L2540" s="100"/>
    </row>
    <row r="2541" spans="10:12" ht="20.100000000000001" customHeight="1" x14ac:dyDescent="0.2">
      <c r="J2541" s="100"/>
      <c r="K2541" s="100"/>
      <c r="L2541" s="100"/>
    </row>
    <row r="2542" spans="10:12" ht="20.100000000000001" customHeight="1" x14ac:dyDescent="0.2">
      <c r="J2542" s="100"/>
      <c r="K2542" s="100"/>
      <c r="L2542" s="100"/>
    </row>
    <row r="2543" spans="10:12" ht="20.100000000000001" customHeight="1" x14ac:dyDescent="0.2">
      <c r="J2543" s="100"/>
      <c r="K2543" s="100"/>
      <c r="L2543" s="100"/>
    </row>
    <row r="2544" spans="10:12" ht="20.100000000000001" customHeight="1" x14ac:dyDescent="0.2">
      <c r="J2544" s="100"/>
      <c r="K2544" s="100"/>
      <c r="L2544" s="100"/>
    </row>
    <row r="2545" spans="10:12" ht="20.100000000000001" customHeight="1" x14ac:dyDescent="0.2">
      <c r="J2545" s="100"/>
      <c r="K2545" s="100"/>
      <c r="L2545" s="100"/>
    </row>
    <row r="2546" spans="10:12" ht="20.100000000000001" customHeight="1" x14ac:dyDescent="0.2">
      <c r="J2546" s="100"/>
      <c r="K2546" s="100"/>
      <c r="L2546" s="100"/>
    </row>
    <row r="2547" spans="10:12" ht="20.100000000000001" customHeight="1" x14ac:dyDescent="0.2">
      <c r="J2547" s="100"/>
      <c r="K2547" s="100"/>
      <c r="L2547" s="100"/>
    </row>
    <row r="2548" spans="10:12" ht="20.100000000000001" customHeight="1" x14ac:dyDescent="0.2">
      <c r="J2548" s="100"/>
      <c r="K2548" s="100"/>
      <c r="L2548" s="100"/>
    </row>
    <row r="2549" spans="10:12" ht="20.100000000000001" customHeight="1" x14ac:dyDescent="0.2">
      <c r="J2549" s="100"/>
      <c r="K2549" s="100"/>
      <c r="L2549" s="100"/>
    </row>
    <row r="2550" spans="10:12" ht="20.100000000000001" customHeight="1" x14ac:dyDescent="0.2">
      <c r="J2550" s="100"/>
      <c r="K2550" s="100"/>
      <c r="L2550" s="100"/>
    </row>
    <row r="2551" spans="10:12" ht="20.100000000000001" customHeight="1" x14ac:dyDescent="0.2">
      <c r="J2551" s="100"/>
      <c r="K2551" s="100"/>
      <c r="L2551" s="100"/>
    </row>
    <row r="2552" spans="10:12" ht="20.100000000000001" customHeight="1" x14ac:dyDescent="0.2">
      <c r="J2552" s="100"/>
      <c r="K2552" s="100"/>
      <c r="L2552" s="100"/>
    </row>
    <row r="2553" spans="10:12" ht="20.100000000000001" customHeight="1" x14ac:dyDescent="0.2">
      <c r="J2553" s="100"/>
      <c r="K2553" s="100"/>
      <c r="L2553" s="100"/>
    </row>
    <row r="2554" spans="10:12" ht="20.100000000000001" customHeight="1" x14ac:dyDescent="0.2">
      <c r="J2554" s="100"/>
      <c r="K2554" s="100"/>
      <c r="L2554" s="100"/>
    </row>
    <row r="2555" spans="10:12" ht="20.100000000000001" customHeight="1" x14ac:dyDescent="0.2">
      <c r="J2555" s="100"/>
      <c r="K2555" s="100"/>
      <c r="L2555" s="100"/>
    </row>
    <row r="2556" spans="10:12" ht="20.100000000000001" customHeight="1" x14ac:dyDescent="0.2">
      <c r="J2556" s="100"/>
      <c r="K2556" s="100"/>
      <c r="L2556" s="100"/>
    </row>
    <row r="2557" spans="10:12" ht="20.100000000000001" customHeight="1" x14ac:dyDescent="0.2">
      <c r="J2557" s="100"/>
      <c r="K2557" s="100"/>
      <c r="L2557" s="100"/>
    </row>
    <row r="2558" spans="10:12" ht="20.100000000000001" customHeight="1" x14ac:dyDescent="0.2">
      <c r="J2558" s="100"/>
      <c r="K2558" s="100"/>
      <c r="L2558" s="100"/>
    </row>
    <row r="2559" spans="10:12" ht="20.100000000000001" customHeight="1" x14ac:dyDescent="0.2">
      <c r="J2559" s="100"/>
      <c r="K2559" s="100"/>
      <c r="L2559" s="100"/>
    </row>
    <row r="2560" spans="10:12" ht="20.100000000000001" customHeight="1" x14ac:dyDescent="0.2">
      <c r="J2560" s="100"/>
      <c r="K2560" s="100"/>
      <c r="L2560" s="100"/>
    </row>
    <row r="2561" spans="10:12" ht="20.100000000000001" customHeight="1" x14ac:dyDescent="0.2">
      <c r="J2561" s="100"/>
      <c r="K2561" s="100"/>
      <c r="L2561" s="100"/>
    </row>
    <row r="2562" spans="10:12" ht="20.100000000000001" customHeight="1" x14ac:dyDescent="0.2">
      <c r="J2562" s="100"/>
      <c r="K2562" s="100"/>
      <c r="L2562" s="100"/>
    </row>
    <row r="2563" spans="10:12" ht="20.100000000000001" customHeight="1" x14ac:dyDescent="0.2">
      <c r="J2563" s="100"/>
      <c r="K2563" s="100"/>
      <c r="L2563" s="100"/>
    </row>
    <row r="2564" spans="10:12" ht="20.100000000000001" customHeight="1" x14ac:dyDescent="0.2">
      <c r="J2564" s="100"/>
      <c r="K2564" s="100"/>
      <c r="L2564" s="100"/>
    </row>
    <row r="2565" spans="10:12" ht="20.100000000000001" customHeight="1" x14ac:dyDescent="0.2">
      <c r="J2565" s="100"/>
      <c r="K2565" s="100"/>
      <c r="L2565" s="100"/>
    </row>
    <row r="2566" spans="10:12" ht="20.100000000000001" customHeight="1" x14ac:dyDescent="0.2">
      <c r="J2566" s="100"/>
      <c r="K2566" s="100"/>
      <c r="L2566" s="100"/>
    </row>
    <row r="2567" spans="10:12" ht="20.100000000000001" customHeight="1" x14ac:dyDescent="0.2">
      <c r="J2567" s="100"/>
      <c r="K2567" s="100"/>
      <c r="L2567" s="100"/>
    </row>
    <row r="2568" spans="10:12" ht="20.100000000000001" customHeight="1" x14ac:dyDescent="0.2">
      <c r="J2568" s="100"/>
      <c r="K2568" s="100"/>
      <c r="L2568" s="100"/>
    </row>
    <row r="2569" spans="10:12" ht="20.100000000000001" customHeight="1" x14ac:dyDescent="0.2">
      <c r="J2569" s="100"/>
      <c r="K2569" s="100"/>
      <c r="L2569" s="100"/>
    </row>
    <row r="2570" spans="10:12" ht="20.100000000000001" customHeight="1" x14ac:dyDescent="0.2">
      <c r="J2570" s="100"/>
      <c r="K2570" s="100"/>
      <c r="L2570" s="100"/>
    </row>
    <row r="2571" spans="10:12" ht="20.100000000000001" customHeight="1" x14ac:dyDescent="0.2">
      <c r="J2571" s="100"/>
      <c r="K2571" s="100"/>
      <c r="L2571" s="100"/>
    </row>
    <row r="2572" spans="10:12" ht="20.100000000000001" customHeight="1" x14ac:dyDescent="0.2">
      <c r="J2572" s="100"/>
      <c r="K2572" s="100"/>
      <c r="L2572" s="100"/>
    </row>
    <row r="2573" spans="10:12" ht="20.100000000000001" customHeight="1" x14ac:dyDescent="0.2">
      <c r="J2573" s="100"/>
      <c r="K2573" s="100"/>
      <c r="L2573" s="100"/>
    </row>
    <row r="2574" spans="10:12" ht="20.100000000000001" customHeight="1" x14ac:dyDescent="0.2">
      <c r="J2574" s="100"/>
      <c r="K2574" s="100"/>
      <c r="L2574" s="100"/>
    </row>
    <row r="2575" spans="10:12" ht="20.100000000000001" customHeight="1" x14ac:dyDescent="0.2">
      <c r="J2575" s="100"/>
      <c r="K2575" s="100"/>
      <c r="L2575" s="100"/>
    </row>
    <row r="2576" spans="10:12" ht="20.100000000000001" customHeight="1" x14ac:dyDescent="0.2">
      <c r="J2576" s="100"/>
      <c r="K2576" s="100"/>
      <c r="L2576" s="100"/>
    </row>
    <row r="2577" spans="10:12" ht="20.100000000000001" customHeight="1" x14ac:dyDescent="0.2">
      <c r="J2577" s="100"/>
      <c r="K2577" s="100"/>
      <c r="L2577" s="100"/>
    </row>
    <row r="2578" spans="10:12" ht="20.100000000000001" customHeight="1" x14ac:dyDescent="0.2">
      <c r="J2578" s="100"/>
      <c r="K2578" s="100"/>
      <c r="L2578" s="100"/>
    </row>
    <row r="2579" spans="10:12" ht="20.100000000000001" customHeight="1" x14ac:dyDescent="0.2">
      <c r="J2579" s="100"/>
      <c r="K2579" s="100"/>
      <c r="L2579" s="100"/>
    </row>
    <row r="2580" spans="10:12" ht="20.100000000000001" customHeight="1" x14ac:dyDescent="0.2">
      <c r="J2580" s="100"/>
      <c r="K2580" s="100"/>
      <c r="L2580" s="100"/>
    </row>
    <row r="2581" spans="10:12" ht="20.100000000000001" customHeight="1" x14ac:dyDescent="0.2">
      <c r="J2581" s="100"/>
      <c r="K2581" s="100"/>
      <c r="L2581" s="100"/>
    </row>
    <row r="2582" spans="10:12" ht="20.100000000000001" customHeight="1" x14ac:dyDescent="0.2">
      <c r="J2582" s="100"/>
      <c r="K2582" s="100"/>
      <c r="L2582" s="100"/>
    </row>
    <row r="2583" spans="10:12" ht="20.100000000000001" customHeight="1" x14ac:dyDescent="0.2">
      <c r="J2583" s="100"/>
      <c r="K2583" s="100"/>
      <c r="L2583" s="100"/>
    </row>
    <row r="2584" spans="10:12" ht="20.100000000000001" customHeight="1" x14ac:dyDescent="0.2">
      <c r="J2584" s="100"/>
      <c r="K2584" s="100"/>
      <c r="L2584" s="100"/>
    </row>
    <row r="2585" spans="10:12" ht="20.100000000000001" customHeight="1" x14ac:dyDescent="0.2">
      <c r="J2585" s="100"/>
      <c r="K2585" s="100"/>
      <c r="L2585" s="100"/>
    </row>
    <row r="2586" spans="10:12" ht="20.100000000000001" customHeight="1" x14ac:dyDescent="0.2">
      <c r="J2586" s="100"/>
      <c r="K2586" s="100"/>
      <c r="L2586" s="100"/>
    </row>
    <row r="2587" spans="10:12" ht="20.100000000000001" customHeight="1" x14ac:dyDescent="0.2">
      <c r="J2587" s="100"/>
      <c r="K2587" s="100"/>
      <c r="L2587" s="100"/>
    </row>
    <row r="2588" spans="10:12" ht="20.100000000000001" customHeight="1" x14ac:dyDescent="0.2">
      <c r="J2588" s="100"/>
      <c r="K2588" s="100"/>
      <c r="L2588" s="100"/>
    </row>
    <row r="2589" spans="10:12" ht="20.100000000000001" customHeight="1" x14ac:dyDescent="0.2">
      <c r="J2589" s="100"/>
      <c r="K2589" s="100"/>
      <c r="L2589" s="100"/>
    </row>
    <row r="2590" spans="10:12" ht="20.100000000000001" customHeight="1" x14ac:dyDescent="0.2">
      <c r="J2590" s="100"/>
      <c r="K2590" s="100"/>
      <c r="L2590" s="100"/>
    </row>
    <row r="2591" spans="10:12" ht="20.100000000000001" customHeight="1" x14ac:dyDescent="0.2">
      <c r="J2591" s="100"/>
      <c r="K2591" s="100"/>
      <c r="L2591" s="100"/>
    </row>
    <row r="2592" spans="10:12" ht="20.100000000000001" customHeight="1" x14ac:dyDescent="0.2">
      <c r="J2592" s="100"/>
      <c r="K2592" s="100"/>
      <c r="L2592" s="100"/>
    </row>
    <row r="2593" spans="10:12" ht="20.100000000000001" customHeight="1" x14ac:dyDescent="0.2">
      <c r="J2593" s="100"/>
      <c r="K2593" s="100"/>
      <c r="L2593" s="100"/>
    </row>
    <row r="2594" spans="10:12" ht="20.100000000000001" customHeight="1" x14ac:dyDescent="0.2">
      <c r="J2594" s="100"/>
      <c r="K2594" s="100"/>
      <c r="L2594" s="100"/>
    </row>
    <row r="2595" spans="10:12" ht="20.100000000000001" customHeight="1" x14ac:dyDescent="0.2">
      <c r="J2595" s="100"/>
      <c r="K2595" s="100"/>
      <c r="L2595" s="100"/>
    </row>
    <row r="2596" spans="10:12" ht="20.100000000000001" customHeight="1" x14ac:dyDescent="0.2">
      <c r="J2596" s="100"/>
      <c r="K2596" s="100"/>
      <c r="L2596" s="100"/>
    </row>
    <row r="2597" spans="10:12" ht="20.100000000000001" customHeight="1" x14ac:dyDescent="0.2">
      <c r="J2597" s="100"/>
      <c r="K2597" s="100"/>
      <c r="L2597" s="100"/>
    </row>
    <row r="2598" spans="10:12" ht="20.100000000000001" customHeight="1" x14ac:dyDescent="0.2">
      <c r="J2598" s="100"/>
      <c r="K2598" s="100"/>
      <c r="L2598" s="100"/>
    </row>
    <row r="2599" spans="10:12" ht="20.100000000000001" customHeight="1" x14ac:dyDescent="0.2">
      <c r="J2599" s="100"/>
      <c r="K2599" s="100"/>
      <c r="L2599" s="100"/>
    </row>
    <row r="2600" spans="10:12" ht="20.100000000000001" customHeight="1" x14ac:dyDescent="0.2">
      <c r="J2600" s="100"/>
      <c r="K2600" s="100"/>
      <c r="L2600" s="100"/>
    </row>
    <row r="2601" spans="10:12" ht="20.100000000000001" customHeight="1" x14ac:dyDescent="0.2">
      <c r="J2601" s="100"/>
      <c r="K2601" s="100"/>
      <c r="L2601" s="100"/>
    </row>
    <row r="2602" spans="10:12" ht="20.100000000000001" customHeight="1" x14ac:dyDescent="0.2">
      <c r="J2602" s="100"/>
      <c r="K2602" s="100"/>
      <c r="L2602" s="100"/>
    </row>
    <row r="2603" spans="10:12" ht="20.100000000000001" customHeight="1" x14ac:dyDescent="0.2">
      <c r="J2603" s="100"/>
      <c r="K2603" s="100"/>
      <c r="L2603" s="100"/>
    </row>
    <row r="2604" spans="10:12" ht="20.100000000000001" customHeight="1" x14ac:dyDescent="0.2">
      <c r="J2604" s="100"/>
      <c r="K2604" s="100"/>
      <c r="L2604" s="100"/>
    </row>
    <row r="2605" spans="10:12" ht="20.100000000000001" customHeight="1" x14ac:dyDescent="0.2">
      <c r="J2605" s="100"/>
      <c r="K2605" s="100"/>
      <c r="L2605" s="100"/>
    </row>
    <row r="2606" spans="10:12" ht="20.100000000000001" customHeight="1" x14ac:dyDescent="0.2">
      <c r="J2606" s="100"/>
      <c r="K2606" s="100"/>
      <c r="L2606" s="100"/>
    </row>
    <row r="2607" spans="10:12" ht="20.100000000000001" customHeight="1" x14ac:dyDescent="0.2">
      <c r="J2607" s="100"/>
      <c r="K2607" s="100"/>
      <c r="L2607" s="100"/>
    </row>
    <row r="2608" spans="10:12" ht="20.100000000000001" customHeight="1" x14ac:dyDescent="0.2">
      <c r="J2608" s="100"/>
      <c r="K2608" s="100"/>
      <c r="L2608" s="100"/>
    </row>
    <row r="2609" spans="10:12" ht="20.100000000000001" customHeight="1" x14ac:dyDescent="0.2">
      <c r="J2609" s="100"/>
      <c r="K2609" s="100"/>
      <c r="L2609" s="100"/>
    </row>
    <row r="2610" spans="10:12" ht="20.100000000000001" customHeight="1" x14ac:dyDescent="0.2">
      <c r="J2610" s="100"/>
      <c r="K2610" s="100"/>
      <c r="L2610" s="100"/>
    </row>
    <row r="2611" spans="10:12" ht="20.100000000000001" customHeight="1" x14ac:dyDescent="0.2">
      <c r="J2611" s="100"/>
      <c r="K2611" s="100"/>
      <c r="L2611" s="100"/>
    </row>
    <row r="2612" spans="10:12" ht="20.100000000000001" customHeight="1" x14ac:dyDescent="0.2">
      <c r="J2612" s="100"/>
      <c r="K2612" s="100"/>
      <c r="L2612" s="100"/>
    </row>
    <row r="2613" spans="10:12" ht="20.100000000000001" customHeight="1" x14ac:dyDescent="0.2">
      <c r="J2613" s="100"/>
      <c r="K2613" s="100"/>
      <c r="L2613" s="100"/>
    </row>
    <row r="2614" spans="10:12" ht="20.100000000000001" customHeight="1" x14ac:dyDescent="0.2">
      <c r="J2614" s="100"/>
      <c r="K2614" s="100"/>
      <c r="L2614" s="100"/>
    </row>
    <row r="2615" spans="10:12" ht="20.100000000000001" customHeight="1" x14ac:dyDescent="0.2">
      <c r="J2615" s="100"/>
      <c r="K2615" s="100"/>
      <c r="L2615" s="100"/>
    </row>
    <row r="2616" spans="10:12" ht="20.100000000000001" customHeight="1" x14ac:dyDescent="0.2">
      <c r="J2616" s="100"/>
      <c r="K2616" s="100"/>
      <c r="L2616" s="100"/>
    </row>
    <row r="2617" spans="10:12" ht="20.100000000000001" customHeight="1" x14ac:dyDescent="0.2">
      <c r="J2617" s="100"/>
      <c r="K2617" s="100"/>
      <c r="L2617" s="100"/>
    </row>
    <row r="2618" spans="10:12" ht="20.100000000000001" customHeight="1" x14ac:dyDescent="0.2">
      <c r="J2618" s="100"/>
      <c r="K2618" s="100"/>
      <c r="L2618" s="100"/>
    </row>
    <row r="2619" spans="10:12" ht="20.100000000000001" customHeight="1" x14ac:dyDescent="0.2">
      <c r="J2619" s="100"/>
      <c r="K2619" s="100"/>
      <c r="L2619" s="100"/>
    </row>
    <row r="2620" spans="10:12" ht="20.100000000000001" customHeight="1" x14ac:dyDescent="0.2">
      <c r="J2620" s="100"/>
      <c r="K2620" s="100"/>
      <c r="L2620" s="100"/>
    </row>
    <row r="2621" spans="10:12" ht="20.100000000000001" customHeight="1" x14ac:dyDescent="0.2">
      <c r="J2621" s="100"/>
      <c r="K2621" s="100"/>
      <c r="L2621" s="100"/>
    </row>
    <row r="2622" spans="10:12" ht="20.100000000000001" customHeight="1" x14ac:dyDescent="0.2">
      <c r="J2622" s="100"/>
      <c r="K2622" s="100"/>
      <c r="L2622" s="100"/>
    </row>
    <row r="2623" spans="10:12" ht="20.100000000000001" customHeight="1" x14ac:dyDescent="0.2">
      <c r="J2623" s="100"/>
      <c r="K2623" s="100"/>
      <c r="L2623" s="100"/>
    </row>
    <row r="2624" spans="10:12" ht="20.100000000000001" customHeight="1" x14ac:dyDescent="0.2">
      <c r="J2624" s="100"/>
      <c r="K2624" s="100"/>
      <c r="L2624" s="100"/>
    </row>
    <row r="2625" spans="10:12" ht="20.100000000000001" customHeight="1" x14ac:dyDescent="0.2">
      <c r="J2625" s="100"/>
      <c r="K2625" s="100"/>
      <c r="L2625" s="100"/>
    </row>
    <row r="2626" spans="10:12" ht="20.100000000000001" customHeight="1" x14ac:dyDescent="0.2">
      <c r="J2626" s="100"/>
      <c r="K2626" s="100"/>
      <c r="L2626" s="100"/>
    </row>
    <row r="2627" spans="10:12" ht="20.100000000000001" customHeight="1" x14ac:dyDescent="0.2">
      <c r="J2627" s="100"/>
      <c r="K2627" s="100"/>
      <c r="L2627" s="100"/>
    </row>
    <row r="2628" spans="10:12" ht="20.100000000000001" customHeight="1" x14ac:dyDescent="0.2">
      <c r="J2628" s="100"/>
      <c r="K2628" s="100"/>
      <c r="L2628" s="100"/>
    </row>
    <row r="2629" spans="10:12" ht="20.100000000000001" customHeight="1" x14ac:dyDescent="0.2">
      <c r="J2629" s="100"/>
      <c r="K2629" s="100"/>
      <c r="L2629" s="100"/>
    </row>
    <row r="2630" spans="10:12" ht="20.100000000000001" customHeight="1" x14ac:dyDescent="0.2">
      <c r="J2630" s="100"/>
      <c r="K2630" s="100"/>
      <c r="L2630" s="100"/>
    </row>
    <row r="2631" spans="10:12" ht="20.100000000000001" customHeight="1" x14ac:dyDescent="0.2">
      <c r="J2631" s="100"/>
      <c r="K2631" s="100"/>
      <c r="L2631" s="100"/>
    </row>
    <row r="2632" spans="10:12" ht="20.100000000000001" customHeight="1" x14ac:dyDescent="0.2">
      <c r="J2632" s="100"/>
      <c r="K2632" s="100"/>
      <c r="L2632" s="100"/>
    </row>
    <row r="2633" spans="10:12" ht="20.100000000000001" customHeight="1" x14ac:dyDescent="0.2">
      <c r="J2633" s="100"/>
      <c r="K2633" s="100"/>
      <c r="L2633" s="100"/>
    </row>
    <row r="2634" spans="10:12" ht="20.100000000000001" customHeight="1" x14ac:dyDescent="0.2">
      <c r="J2634" s="100"/>
      <c r="K2634" s="100"/>
      <c r="L2634" s="100"/>
    </row>
    <row r="2635" spans="10:12" ht="20.100000000000001" customHeight="1" x14ac:dyDescent="0.2">
      <c r="J2635" s="100"/>
      <c r="K2635" s="100"/>
      <c r="L2635" s="100"/>
    </row>
    <row r="2636" spans="10:12" ht="20.100000000000001" customHeight="1" x14ac:dyDescent="0.2">
      <c r="J2636" s="100"/>
      <c r="K2636" s="100"/>
      <c r="L2636" s="100"/>
    </row>
    <row r="2637" spans="10:12" ht="20.100000000000001" customHeight="1" x14ac:dyDescent="0.2">
      <c r="J2637" s="100"/>
      <c r="K2637" s="100"/>
      <c r="L2637" s="100"/>
    </row>
    <row r="2638" spans="10:12" ht="20.100000000000001" customHeight="1" x14ac:dyDescent="0.2">
      <c r="J2638" s="100"/>
      <c r="K2638" s="100"/>
      <c r="L2638" s="100"/>
    </row>
    <row r="2639" spans="10:12" ht="20.100000000000001" customHeight="1" x14ac:dyDescent="0.2">
      <c r="J2639" s="100"/>
      <c r="K2639" s="100"/>
      <c r="L2639" s="100"/>
    </row>
    <row r="2640" spans="10:12" ht="20.100000000000001" customHeight="1" x14ac:dyDescent="0.2">
      <c r="J2640" s="100"/>
      <c r="K2640" s="100"/>
      <c r="L2640" s="100"/>
    </row>
    <row r="2641" spans="10:12" ht="20.100000000000001" customHeight="1" x14ac:dyDescent="0.2">
      <c r="J2641" s="100"/>
      <c r="K2641" s="100"/>
      <c r="L2641" s="100"/>
    </row>
    <row r="2642" spans="10:12" ht="20.100000000000001" customHeight="1" x14ac:dyDescent="0.2">
      <c r="J2642" s="100"/>
      <c r="K2642" s="100"/>
      <c r="L2642" s="100"/>
    </row>
    <row r="2643" spans="10:12" ht="20.100000000000001" customHeight="1" x14ac:dyDescent="0.2">
      <c r="J2643" s="100"/>
      <c r="K2643" s="100"/>
      <c r="L2643" s="100"/>
    </row>
    <row r="2644" spans="10:12" ht="20.100000000000001" customHeight="1" x14ac:dyDescent="0.2">
      <c r="J2644" s="100"/>
      <c r="K2644" s="100"/>
      <c r="L2644" s="100"/>
    </row>
    <row r="2645" spans="10:12" ht="20.100000000000001" customHeight="1" x14ac:dyDescent="0.2">
      <c r="J2645" s="100"/>
      <c r="K2645" s="100"/>
      <c r="L2645" s="100"/>
    </row>
    <row r="2646" spans="10:12" ht="20.100000000000001" customHeight="1" x14ac:dyDescent="0.2">
      <c r="J2646" s="100"/>
      <c r="K2646" s="100"/>
      <c r="L2646" s="100"/>
    </row>
    <row r="2647" spans="10:12" ht="20.100000000000001" customHeight="1" x14ac:dyDescent="0.2">
      <c r="J2647" s="100"/>
      <c r="K2647" s="100"/>
      <c r="L2647" s="100"/>
    </row>
    <row r="2648" spans="10:12" ht="20.100000000000001" customHeight="1" x14ac:dyDescent="0.2">
      <c r="J2648" s="100"/>
      <c r="K2648" s="100"/>
      <c r="L2648" s="100"/>
    </row>
    <row r="2649" spans="10:12" ht="20.100000000000001" customHeight="1" x14ac:dyDescent="0.2">
      <c r="J2649" s="100"/>
      <c r="K2649" s="100"/>
      <c r="L2649" s="100"/>
    </row>
    <row r="2650" spans="10:12" ht="20.100000000000001" customHeight="1" x14ac:dyDescent="0.2">
      <c r="J2650" s="100"/>
      <c r="K2650" s="100"/>
      <c r="L2650" s="100"/>
    </row>
    <row r="2651" spans="10:12" ht="20.100000000000001" customHeight="1" x14ac:dyDescent="0.2">
      <c r="J2651" s="100"/>
      <c r="K2651" s="100"/>
      <c r="L2651" s="100"/>
    </row>
    <row r="2652" spans="10:12" ht="20.100000000000001" customHeight="1" x14ac:dyDescent="0.2">
      <c r="J2652" s="100"/>
      <c r="K2652" s="100"/>
      <c r="L2652" s="100"/>
    </row>
    <row r="2653" spans="10:12" ht="20.100000000000001" customHeight="1" x14ac:dyDescent="0.2">
      <c r="J2653" s="100"/>
      <c r="K2653" s="100"/>
      <c r="L2653" s="100"/>
    </row>
    <row r="2654" spans="10:12" ht="20.100000000000001" customHeight="1" x14ac:dyDescent="0.2">
      <c r="J2654" s="100"/>
      <c r="K2654" s="100"/>
      <c r="L2654" s="100"/>
    </row>
    <row r="2655" spans="10:12" ht="20.100000000000001" customHeight="1" x14ac:dyDescent="0.2">
      <c r="J2655" s="100"/>
      <c r="K2655" s="100"/>
      <c r="L2655" s="100"/>
    </row>
    <row r="2656" spans="10:12" ht="20.100000000000001" customHeight="1" x14ac:dyDescent="0.2">
      <c r="J2656" s="100"/>
      <c r="K2656" s="100"/>
      <c r="L2656" s="100"/>
    </row>
    <row r="2657" spans="10:12" ht="20.100000000000001" customHeight="1" x14ac:dyDescent="0.2">
      <c r="J2657" s="100"/>
      <c r="K2657" s="100"/>
      <c r="L2657" s="100"/>
    </row>
    <row r="2658" spans="10:12" ht="20.100000000000001" customHeight="1" x14ac:dyDescent="0.2">
      <c r="J2658" s="100"/>
      <c r="K2658" s="100"/>
      <c r="L2658" s="100"/>
    </row>
    <row r="2659" spans="10:12" ht="20.100000000000001" customHeight="1" x14ac:dyDescent="0.2">
      <c r="J2659" s="100"/>
      <c r="K2659" s="100"/>
      <c r="L2659" s="100"/>
    </row>
    <row r="2660" spans="10:12" ht="20.100000000000001" customHeight="1" x14ac:dyDescent="0.2">
      <c r="J2660" s="100"/>
      <c r="K2660" s="100"/>
      <c r="L2660" s="100"/>
    </row>
    <row r="2661" spans="10:12" ht="20.100000000000001" customHeight="1" x14ac:dyDescent="0.2">
      <c r="J2661" s="100"/>
      <c r="K2661" s="100"/>
      <c r="L2661" s="100"/>
    </row>
    <row r="2662" spans="10:12" ht="20.100000000000001" customHeight="1" x14ac:dyDescent="0.2">
      <c r="J2662" s="100"/>
      <c r="K2662" s="100"/>
      <c r="L2662" s="100"/>
    </row>
    <row r="2663" spans="10:12" ht="20.100000000000001" customHeight="1" x14ac:dyDescent="0.2">
      <c r="J2663" s="100"/>
      <c r="K2663" s="100"/>
      <c r="L2663" s="100"/>
    </row>
    <row r="2664" spans="10:12" ht="20.100000000000001" customHeight="1" x14ac:dyDescent="0.2">
      <c r="J2664" s="100"/>
      <c r="K2664" s="100"/>
      <c r="L2664" s="100"/>
    </row>
    <row r="2665" spans="10:12" ht="20.100000000000001" customHeight="1" x14ac:dyDescent="0.2">
      <c r="J2665" s="100"/>
      <c r="K2665" s="100"/>
      <c r="L2665" s="100"/>
    </row>
    <row r="2666" spans="10:12" ht="20.100000000000001" customHeight="1" x14ac:dyDescent="0.2">
      <c r="J2666" s="100"/>
      <c r="K2666" s="100"/>
      <c r="L2666" s="100"/>
    </row>
    <row r="2667" spans="10:12" ht="20.100000000000001" customHeight="1" x14ac:dyDescent="0.2">
      <c r="J2667" s="100"/>
      <c r="K2667" s="100"/>
      <c r="L2667" s="100"/>
    </row>
    <row r="2668" spans="10:12" ht="20.100000000000001" customHeight="1" x14ac:dyDescent="0.2">
      <c r="J2668" s="100"/>
      <c r="K2668" s="100"/>
      <c r="L2668" s="100"/>
    </row>
    <row r="2669" spans="10:12" ht="20.100000000000001" customHeight="1" x14ac:dyDescent="0.2">
      <c r="J2669" s="100"/>
      <c r="K2669" s="100"/>
      <c r="L2669" s="100"/>
    </row>
    <row r="2670" spans="10:12" ht="20.100000000000001" customHeight="1" x14ac:dyDescent="0.2">
      <c r="J2670" s="100"/>
      <c r="K2670" s="100"/>
      <c r="L2670" s="100"/>
    </row>
    <row r="2671" spans="10:12" ht="20.100000000000001" customHeight="1" x14ac:dyDescent="0.2">
      <c r="J2671" s="100"/>
      <c r="K2671" s="100"/>
      <c r="L2671" s="100"/>
    </row>
    <row r="2672" spans="10:12" ht="20.100000000000001" customHeight="1" x14ac:dyDescent="0.2">
      <c r="J2672" s="100"/>
      <c r="K2672" s="100"/>
      <c r="L2672" s="100"/>
    </row>
    <row r="2673" spans="10:12" ht="20.100000000000001" customHeight="1" x14ac:dyDescent="0.2">
      <c r="J2673" s="100"/>
      <c r="K2673" s="100"/>
      <c r="L2673" s="100"/>
    </row>
    <row r="2674" spans="10:12" ht="20.100000000000001" customHeight="1" x14ac:dyDescent="0.2">
      <c r="J2674" s="100"/>
      <c r="K2674" s="100"/>
      <c r="L2674" s="100"/>
    </row>
    <row r="2675" spans="10:12" ht="20.100000000000001" customHeight="1" x14ac:dyDescent="0.2">
      <c r="J2675" s="100"/>
      <c r="K2675" s="100"/>
      <c r="L2675" s="100"/>
    </row>
    <row r="2676" spans="10:12" ht="20.100000000000001" customHeight="1" x14ac:dyDescent="0.2">
      <c r="J2676" s="100"/>
      <c r="K2676" s="100"/>
      <c r="L2676" s="100"/>
    </row>
    <row r="2677" spans="10:12" ht="20.100000000000001" customHeight="1" x14ac:dyDescent="0.2">
      <c r="J2677" s="100"/>
      <c r="K2677" s="100"/>
      <c r="L2677" s="100"/>
    </row>
    <row r="2678" spans="10:12" ht="20.100000000000001" customHeight="1" x14ac:dyDescent="0.2">
      <c r="J2678" s="100"/>
      <c r="K2678" s="100"/>
      <c r="L2678" s="100"/>
    </row>
    <row r="2679" spans="10:12" ht="20.100000000000001" customHeight="1" x14ac:dyDescent="0.2">
      <c r="J2679" s="100"/>
      <c r="K2679" s="100"/>
      <c r="L2679" s="100"/>
    </row>
    <row r="2680" spans="10:12" ht="20.100000000000001" customHeight="1" x14ac:dyDescent="0.2">
      <c r="J2680" s="100"/>
      <c r="K2680" s="100"/>
      <c r="L2680" s="100"/>
    </row>
    <row r="2681" spans="10:12" ht="20.100000000000001" customHeight="1" x14ac:dyDescent="0.2">
      <c r="J2681" s="100"/>
      <c r="K2681" s="100"/>
      <c r="L2681" s="100"/>
    </row>
    <row r="2682" spans="10:12" ht="20.100000000000001" customHeight="1" x14ac:dyDescent="0.2">
      <c r="J2682" s="100"/>
      <c r="K2682" s="100"/>
      <c r="L2682" s="100"/>
    </row>
    <row r="2683" spans="10:12" ht="20.100000000000001" customHeight="1" x14ac:dyDescent="0.2">
      <c r="J2683" s="100"/>
      <c r="K2683" s="100"/>
      <c r="L2683" s="100"/>
    </row>
    <row r="2684" spans="10:12" ht="20.100000000000001" customHeight="1" x14ac:dyDescent="0.2">
      <c r="J2684" s="100"/>
      <c r="K2684" s="100"/>
      <c r="L2684" s="100"/>
    </row>
    <row r="2685" spans="10:12" ht="20.100000000000001" customHeight="1" x14ac:dyDescent="0.2">
      <c r="J2685" s="100"/>
      <c r="K2685" s="100"/>
      <c r="L2685" s="100"/>
    </row>
    <row r="2686" spans="10:12" ht="20.100000000000001" customHeight="1" x14ac:dyDescent="0.2">
      <c r="J2686" s="100"/>
      <c r="K2686" s="100"/>
      <c r="L2686" s="100"/>
    </row>
    <row r="2687" spans="10:12" ht="20.100000000000001" customHeight="1" x14ac:dyDescent="0.2">
      <c r="J2687" s="100"/>
      <c r="K2687" s="100"/>
      <c r="L2687" s="100"/>
    </row>
    <row r="2688" spans="10:12" ht="20.100000000000001" customHeight="1" x14ac:dyDescent="0.2">
      <c r="J2688" s="100"/>
      <c r="K2688" s="100"/>
      <c r="L2688" s="100"/>
    </row>
    <row r="2689" spans="10:12" ht="20.100000000000001" customHeight="1" x14ac:dyDescent="0.2">
      <c r="J2689" s="100"/>
      <c r="K2689" s="100"/>
      <c r="L2689" s="100"/>
    </row>
    <row r="2690" spans="10:12" ht="20.100000000000001" customHeight="1" x14ac:dyDescent="0.2">
      <c r="J2690" s="100"/>
      <c r="K2690" s="100"/>
      <c r="L2690" s="100"/>
    </row>
    <row r="2691" spans="10:12" ht="20.100000000000001" customHeight="1" x14ac:dyDescent="0.2">
      <c r="J2691" s="100"/>
      <c r="K2691" s="100"/>
      <c r="L2691" s="100"/>
    </row>
    <row r="2692" spans="10:12" ht="20.100000000000001" customHeight="1" x14ac:dyDescent="0.2">
      <c r="J2692" s="100"/>
      <c r="K2692" s="100"/>
      <c r="L2692" s="100"/>
    </row>
    <row r="2693" spans="10:12" ht="20.100000000000001" customHeight="1" x14ac:dyDescent="0.2">
      <c r="J2693" s="100"/>
      <c r="K2693" s="100"/>
      <c r="L2693" s="100"/>
    </row>
    <row r="2694" spans="10:12" ht="20.100000000000001" customHeight="1" x14ac:dyDescent="0.2">
      <c r="J2694" s="100"/>
      <c r="K2694" s="100"/>
      <c r="L2694" s="100"/>
    </row>
    <row r="2695" spans="10:12" ht="20.100000000000001" customHeight="1" x14ac:dyDescent="0.2">
      <c r="J2695" s="100"/>
      <c r="K2695" s="100"/>
      <c r="L2695" s="100"/>
    </row>
    <row r="2696" spans="10:12" ht="20.100000000000001" customHeight="1" x14ac:dyDescent="0.2">
      <c r="J2696" s="100"/>
      <c r="K2696" s="100"/>
      <c r="L2696" s="100"/>
    </row>
    <row r="2697" spans="10:12" ht="20.100000000000001" customHeight="1" x14ac:dyDescent="0.2">
      <c r="J2697" s="100"/>
      <c r="K2697" s="100"/>
      <c r="L2697" s="100"/>
    </row>
    <row r="2698" spans="10:12" ht="20.100000000000001" customHeight="1" x14ac:dyDescent="0.2">
      <c r="J2698" s="100"/>
      <c r="K2698" s="100"/>
      <c r="L2698" s="100"/>
    </row>
    <row r="2699" spans="10:12" ht="20.100000000000001" customHeight="1" x14ac:dyDescent="0.2">
      <c r="J2699" s="100"/>
      <c r="K2699" s="100"/>
      <c r="L2699" s="100"/>
    </row>
    <row r="2700" spans="10:12" ht="20.100000000000001" customHeight="1" x14ac:dyDescent="0.2">
      <c r="J2700" s="100"/>
      <c r="K2700" s="100"/>
      <c r="L2700" s="100"/>
    </row>
    <row r="2701" spans="10:12" ht="20.100000000000001" customHeight="1" x14ac:dyDescent="0.2">
      <c r="J2701" s="100"/>
      <c r="K2701" s="100"/>
      <c r="L2701" s="100"/>
    </row>
    <row r="2702" spans="10:12" ht="20.100000000000001" customHeight="1" x14ac:dyDescent="0.2">
      <c r="J2702" s="100"/>
      <c r="K2702" s="100"/>
      <c r="L2702" s="100"/>
    </row>
    <row r="2703" spans="10:12" ht="20.100000000000001" customHeight="1" x14ac:dyDescent="0.2">
      <c r="J2703" s="100"/>
      <c r="K2703" s="100"/>
      <c r="L2703" s="100"/>
    </row>
    <row r="2704" spans="10:12" ht="20.100000000000001" customHeight="1" x14ac:dyDescent="0.2">
      <c r="J2704" s="100"/>
      <c r="K2704" s="100"/>
      <c r="L2704" s="100"/>
    </row>
    <row r="2705" spans="10:12" ht="20.100000000000001" customHeight="1" x14ac:dyDescent="0.2">
      <c r="J2705" s="100"/>
      <c r="K2705" s="100"/>
      <c r="L2705" s="100"/>
    </row>
    <row r="2706" spans="10:12" ht="20.100000000000001" customHeight="1" x14ac:dyDescent="0.2">
      <c r="J2706" s="100"/>
      <c r="K2706" s="100"/>
      <c r="L2706" s="100"/>
    </row>
    <row r="2707" spans="10:12" ht="20.100000000000001" customHeight="1" x14ac:dyDescent="0.2">
      <c r="J2707" s="100"/>
      <c r="K2707" s="100"/>
      <c r="L2707" s="100"/>
    </row>
    <row r="2708" spans="10:12" ht="20.100000000000001" customHeight="1" x14ac:dyDescent="0.2">
      <c r="J2708" s="100"/>
      <c r="K2708" s="100"/>
      <c r="L2708" s="100"/>
    </row>
    <row r="2709" spans="10:12" ht="20.100000000000001" customHeight="1" x14ac:dyDescent="0.2">
      <c r="J2709" s="100"/>
      <c r="K2709" s="100"/>
      <c r="L2709" s="100"/>
    </row>
    <row r="2710" spans="10:12" ht="20.100000000000001" customHeight="1" x14ac:dyDescent="0.2">
      <c r="J2710" s="100"/>
      <c r="K2710" s="100"/>
      <c r="L2710" s="100"/>
    </row>
    <row r="2711" spans="10:12" ht="20.100000000000001" customHeight="1" x14ac:dyDescent="0.2">
      <c r="J2711" s="100"/>
      <c r="K2711" s="100"/>
      <c r="L2711" s="100"/>
    </row>
    <row r="2712" spans="10:12" ht="20.100000000000001" customHeight="1" x14ac:dyDescent="0.2">
      <c r="J2712" s="100"/>
      <c r="K2712" s="100"/>
      <c r="L2712" s="100"/>
    </row>
    <row r="2713" spans="10:12" ht="20.100000000000001" customHeight="1" x14ac:dyDescent="0.2">
      <c r="J2713" s="100"/>
      <c r="K2713" s="100"/>
      <c r="L2713" s="100"/>
    </row>
    <row r="2714" spans="10:12" ht="20.100000000000001" customHeight="1" x14ac:dyDescent="0.2">
      <c r="J2714" s="100"/>
      <c r="K2714" s="100"/>
      <c r="L2714" s="100"/>
    </row>
    <row r="2715" spans="10:12" ht="20.100000000000001" customHeight="1" x14ac:dyDescent="0.2">
      <c r="J2715" s="100"/>
      <c r="K2715" s="100"/>
      <c r="L2715" s="100"/>
    </row>
    <row r="2716" spans="10:12" ht="20.100000000000001" customHeight="1" x14ac:dyDescent="0.2">
      <c r="J2716" s="100"/>
      <c r="K2716" s="100"/>
      <c r="L2716" s="100"/>
    </row>
    <row r="2717" spans="10:12" ht="20.100000000000001" customHeight="1" x14ac:dyDescent="0.2">
      <c r="J2717" s="100"/>
      <c r="K2717" s="100"/>
      <c r="L2717" s="100"/>
    </row>
    <row r="2718" spans="10:12" ht="20.100000000000001" customHeight="1" x14ac:dyDescent="0.2">
      <c r="J2718" s="100"/>
      <c r="K2718" s="100"/>
      <c r="L2718" s="100"/>
    </row>
    <row r="2719" spans="10:12" ht="20.100000000000001" customHeight="1" x14ac:dyDescent="0.2">
      <c r="J2719" s="100"/>
      <c r="K2719" s="100"/>
      <c r="L2719" s="100"/>
    </row>
    <row r="2720" spans="10:12" ht="20.100000000000001" customHeight="1" x14ac:dyDescent="0.2">
      <c r="J2720" s="100"/>
      <c r="K2720" s="100"/>
      <c r="L2720" s="100"/>
    </row>
    <row r="2721" spans="10:12" ht="20.100000000000001" customHeight="1" x14ac:dyDescent="0.2">
      <c r="J2721" s="100"/>
      <c r="K2721" s="100"/>
      <c r="L2721" s="100"/>
    </row>
    <row r="2722" spans="10:12" ht="20.100000000000001" customHeight="1" x14ac:dyDescent="0.2">
      <c r="J2722" s="100"/>
      <c r="K2722" s="100"/>
      <c r="L2722" s="100"/>
    </row>
    <row r="2723" spans="10:12" ht="20.100000000000001" customHeight="1" x14ac:dyDescent="0.2">
      <c r="J2723" s="100"/>
      <c r="K2723" s="100"/>
      <c r="L2723" s="100"/>
    </row>
    <row r="2724" spans="10:12" ht="20.100000000000001" customHeight="1" x14ac:dyDescent="0.2">
      <c r="J2724" s="100"/>
      <c r="K2724" s="100"/>
      <c r="L2724" s="100"/>
    </row>
    <row r="2725" spans="10:12" ht="20.100000000000001" customHeight="1" x14ac:dyDescent="0.2">
      <c r="J2725" s="100"/>
      <c r="K2725" s="100"/>
      <c r="L2725" s="100"/>
    </row>
    <row r="2726" spans="10:12" ht="20.100000000000001" customHeight="1" x14ac:dyDescent="0.2">
      <c r="J2726" s="100"/>
      <c r="K2726" s="100"/>
      <c r="L2726" s="100"/>
    </row>
    <row r="2727" spans="10:12" ht="20.100000000000001" customHeight="1" x14ac:dyDescent="0.2">
      <c r="J2727" s="100"/>
      <c r="K2727" s="100"/>
      <c r="L2727" s="100"/>
    </row>
    <row r="2728" spans="10:12" ht="20.100000000000001" customHeight="1" x14ac:dyDescent="0.2">
      <c r="J2728" s="100"/>
      <c r="K2728" s="100"/>
      <c r="L2728" s="100"/>
    </row>
    <row r="2729" spans="10:12" ht="20.100000000000001" customHeight="1" x14ac:dyDescent="0.2">
      <c r="J2729" s="100"/>
      <c r="K2729" s="100"/>
      <c r="L2729" s="100"/>
    </row>
    <row r="2730" spans="10:12" ht="20.100000000000001" customHeight="1" x14ac:dyDescent="0.2">
      <c r="J2730" s="100"/>
      <c r="K2730" s="100"/>
      <c r="L2730" s="100"/>
    </row>
    <row r="2731" spans="10:12" ht="20.100000000000001" customHeight="1" x14ac:dyDescent="0.2">
      <c r="J2731" s="100"/>
      <c r="K2731" s="100"/>
      <c r="L2731" s="100"/>
    </row>
    <row r="2732" spans="10:12" ht="20.100000000000001" customHeight="1" x14ac:dyDescent="0.2">
      <c r="J2732" s="100"/>
      <c r="K2732" s="100"/>
      <c r="L2732" s="100"/>
    </row>
    <row r="2733" spans="10:12" ht="20.100000000000001" customHeight="1" x14ac:dyDescent="0.2">
      <c r="J2733" s="100"/>
      <c r="K2733" s="100"/>
      <c r="L2733" s="100"/>
    </row>
    <row r="2734" spans="10:12" ht="20.100000000000001" customHeight="1" x14ac:dyDescent="0.2">
      <c r="J2734" s="100"/>
      <c r="K2734" s="100"/>
      <c r="L2734" s="100"/>
    </row>
    <row r="2735" spans="10:12" ht="20.100000000000001" customHeight="1" x14ac:dyDescent="0.2">
      <c r="J2735" s="100"/>
      <c r="K2735" s="100"/>
      <c r="L2735" s="100"/>
    </row>
    <row r="2736" spans="10:12" ht="20.100000000000001" customHeight="1" x14ac:dyDescent="0.2">
      <c r="J2736" s="100"/>
      <c r="K2736" s="100"/>
      <c r="L2736" s="100"/>
    </row>
    <row r="2737" spans="10:12" ht="20.100000000000001" customHeight="1" x14ac:dyDescent="0.2">
      <c r="J2737" s="100"/>
      <c r="K2737" s="100"/>
      <c r="L2737" s="100"/>
    </row>
    <row r="2738" spans="10:12" ht="20.100000000000001" customHeight="1" x14ac:dyDescent="0.2">
      <c r="J2738" s="100"/>
      <c r="K2738" s="100"/>
      <c r="L2738" s="100"/>
    </row>
    <row r="2739" spans="10:12" ht="20.100000000000001" customHeight="1" x14ac:dyDescent="0.2">
      <c r="J2739" s="100"/>
      <c r="K2739" s="100"/>
      <c r="L2739" s="100"/>
    </row>
    <row r="2740" spans="10:12" ht="20.100000000000001" customHeight="1" x14ac:dyDescent="0.2">
      <c r="J2740" s="100"/>
      <c r="K2740" s="100"/>
      <c r="L2740" s="100"/>
    </row>
    <row r="2741" spans="10:12" ht="20.100000000000001" customHeight="1" x14ac:dyDescent="0.2">
      <c r="J2741" s="100"/>
      <c r="K2741" s="100"/>
      <c r="L2741" s="100"/>
    </row>
    <row r="2742" spans="10:12" ht="20.100000000000001" customHeight="1" x14ac:dyDescent="0.2">
      <c r="J2742" s="100"/>
      <c r="K2742" s="100"/>
      <c r="L2742" s="100"/>
    </row>
    <row r="2743" spans="10:12" ht="20.100000000000001" customHeight="1" x14ac:dyDescent="0.2">
      <c r="J2743" s="100"/>
      <c r="K2743" s="100"/>
      <c r="L2743" s="100"/>
    </row>
    <row r="2744" spans="10:12" ht="20.100000000000001" customHeight="1" x14ac:dyDescent="0.2">
      <c r="J2744" s="100"/>
      <c r="K2744" s="100"/>
      <c r="L2744" s="100"/>
    </row>
    <row r="2745" spans="10:12" ht="20.100000000000001" customHeight="1" x14ac:dyDescent="0.2">
      <c r="J2745" s="100"/>
      <c r="K2745" s="100"/>
      <c r="L2745" s="100"/>
    </row>
    <row r="2746" spans="10:12" ht="20.100000000000001" customHeight="1" x14ac:dyDescent="0.2">
      <c r="J2746" s="100"/>
      <c r="K2746" s="100"/>
      <c r="L2746" s="100"/>
    </row>
    <row r="2747" spans="10:12" ht="20.100000000000001" customHeight="1" x14ac:dyDescent="0.2">
      <c r="J2747" s="100"/>
      <c r="K2747" s="100"/>
      <c r="L2747" s="100"/>
    </row>
    <row r="2748" spans="10:12" ht="20.100000000000001" customHeight="1" x14ac:dyDescent="0.2">
      <c r="J2748" s="100"/>
      <c r="K2748" s="100"/>
      <c r="L2748" s="100"/>
    </row>
    <row r="2749" spans="10:12" ht="20.100000000000001" customHeight="1" x14ac:dyDescent="0.2">
      <c r="J2749" s="100"/>
      <c r="K2749" s="100"/>
      <c r="L2749" s="100"/>
    </row>
    <row r="2750" spans="10:12" ht="20.100000000000001" customHeight="1" x14ac:dyDescent="0.2">
      <c r="J2750" s="100"/>
      <c r="K2750" s="100"/>
      <c r="L2750" s="100"/>
    </row>
    <row r="2751" spans="10:12" ht="20.100000000000001" customHeight="1" x14ac:dyDescent="0.2">
      <c r="J2751" s="100"/>
      <c r="K2751" s="100"/>
      <c r="L2751" s="100"/>
    </row>
    <row r="2752" spans="10:12" ht="20.100000000000001" customHeight="1" x14ac:dyDescent="0.2">
      <c r="J2752" s="100"/>
      <c r="K2752" s="100"/>
      <c r="L2752" s="100"/>
    </row>
    <row r="2753" spans="10:12" ht="20.100000000000001" customHeight="1" x14ac:dyDescent="0.2">
      <c r="J2753" s="100"/>
      <c r="K2753" s="100"/>
      <c r="L2753" s="100"/>
    </row>
    <row r="2754" spans="10:12" ht="20.100000000000001" customHeight="1" x14ac:dyDescent="0.2">
      <c r="J2754" s="100"/>
      <c r="K2754" s="100"/>
      <c r="L2754" s="100"/>
    </row>
    <row r="2755" spans="10:12" ht="20.100000000000001" customHeight="1" x14ac:dyDescent="0.2">
      <c r="J2755" s="100"/>
      <c r="K2755" s="100"/>
      <c r="L2755" s="100"/>
    </row>
    <row r="2756" spans="10:12" ht="20.100000000000001" customHeight="1" x14ac:dyDescent="0.2">
      <c r="J2756" s="100"/>
      <c r="K2756" s="100"/>
      <c r="L2756" s="100"/>
    </row>
    <row r="2757" spans="10:12" ht="20.100000000000001" customHeight="1" x14ac:dyDescent="0.2">
      <c r="J2757" s="100"/>
      <c r="K2757" s="100"/>
      <c r="L2757" s="100"/>
    </row>
    <row r="2758" spans="10:12" ht="20.100000000000001" customHeight="1" x14ac:dyDescent="0.2">
      <c r="J2758" s="100"/>
      <c r="K2758" s="100"/>
      <c r="L2758" s="100"/>
    </row>
    <row r="2759" spans="10:12" ht="20.100000000000001" customHeight="1" x14ac:dyDescent="0.2">
      <c r="J2759" s="100"/>
      <c r="K2759" s="100"/>
      <c r="L2759" s="100"/>
    </row>
    <row r="2760" spans="10:12" ht="20.100000000000001" customHeight="1" x14ac:dyDescent="0.2">
      <c r="J2760" s="100"/>
      <c r="K2760" s="100"/>
      <c r="L2760" s="100"/>
    </row>
    <row r="2761" spans="10:12" ht="20.100000000000001" customHeight="1" x14ac:dyDescent="0.2">
      <c r="J2761" s="100"/>
      <c r="K2761" s="100"/>
      <c r="L2761" s="100"/>
    </row>
    <row r="2762" spans="10:12" ht="20.100000000000001" customHeight="1" x14ac:dyDescent="0.2">
      <c r="J2762" s="100"/>
      <c r="K2762" s="100"/>
      <c r="L2762" s="100"/>
    </row>
    <row r="2763" spans="10:12" ht="20.100000000000001" customHeight="1" x14ac:dyDescent="0.2">
      <c r="J2763" s="100"/>
      <c r="K2763" s="100"/>
      <c r="L2763" s="100"/>
    </row>
    <row r="2764" spans="10:12" ht="20.100000000000001" customHeight="1" x14ac:dyDescent="0.2">
      <c r="J2764" s="100"/>
      <c r="K2764" s="100"/>
      <c r="L2764" s="100"/>
    </row>
    <row r="2765" spans="10:12" ht="20.100000000000001" customHeight="1" x14ac:dyDescent="0.2">
      <c r="J2765" s="100"/>
      <c r="K2765" s="100"/>
      <c r="L2765" s="100"/>
    </row>
    <row r="2766" spans="10:12" ht="20.100000000000001" customHeight="1" x14ac:dyDescent="0.2">
      <c r="J2766" s="100"/>
      <c r="K2766" s="100"/>
      <c r="L2766" s="100"/>
    </row>
    <row r="2767" spans="10:12" ht="20.100000000000001" customHeight="1" x14ac:dyDescent="0.2">
      <c r="J2767" s="100"/>
      <c r="K2767" s="100"/>
      <c r="L2767" s="100"/>
    </row>
    <row r="2768" spans="10:12" ht="20.100000000000001" customHeight="1" x14ac:dyDescent="0.2">
      <c r="J2768" s="100"/>
      <c r="K2768" s="100"/>
      <c r="L2768" s="100"/>
    </row>
    <row r="2769" spans="10:12" ht="20.100000000000001" customHeight="1" x14ac:dyDescent="0.2">
      <c r="J2769" s="100"/>
      <c r="K2769" s="100"/>
      <c r="L2769" s="100"/>
    </row>
    <row r="2770" spans="10:12" ht="20.100000000000001" customHeight="1" x14ac:dyDescent="0.2">
      <c r="J2770" s="100"/>
      <c r="K2770" s="100"/>
      <c r="L2770" s="100"/>
    </row>
    <row r="2771" spans="10:12" ht="20.100000000000001" customHeight="1" x14ac:dyDescent="0.2">
      <c r="J2771" s="100"/>
      <c r="K2771" s="100"/>
      <c r="L2771" s="100"/>
    </row>
    <row r="2772" spans="10:12" ht="20.100000000000001" customHeight="1" x14ac:dyDescent="0.2">
      <c r="J2772" s="100"/>
      <c r="K2772" s="100"/>
      <c r="L2772" s="100"/>
    </row>
    <row r="2773" spans="10:12" ht="20.100000000000001" customHeight="1" x14ac:dyDescent="0.2">
      <c r="J2773" s="100"/>
      <c r="K2773" s="100"/>
      <c r="L2773" s="100"/>
    </row>
    <row r="2774" spans="10:12" ht="20.100000000000001" customHeight="1" x14ac:dyDescent="0.2">
      <c r="J2774" s="100"/>
      <c r="K2774" s="100"/>
      <c r="L2774" s="100"/>
    </row>
    <row r="2775" spans="10:12" ht="20.100000000000001" customHeight="1" x14ac:dyDescent="0.2">
      <c r="J2775" s="100"/>
      <c r="K2775" s="100"/>
      <c r="L2775" s="100"/>
    </row>
    <row r="2776" spans="10:12" ht="20.100000000000001" customHeight="1" x14ac:dyDescent="0.2">
      <c r="J2776" s="100"/>
      <c r="K2776" s="100"/>
      <c r="L2776" s="100"/>
    </row>
    <row r="2777" spans="10:12" ht="20.100000000000001" customHeight="1" x14ac:dyDescent="0.2">
      <c r="J2777" s="100"/>
      <c r="K2777" s="100"/>
      <c r="L2777" s="100"/>
    </row>
    <row r="2778" spans="10:12" ht="20.100000000000001" customHeight="1" x14ac:dyDescent="0.2">
      <c r="J2778" s="100"/>
      <c r="K2778" s="100"/>
      <c r="L2778" s="100"/>
    </row>
    <row r="2779" spans="10:12" ht="20.100000000000001" customHeight="1" x14ac:dyDescent="0.2">
      <c r="J2779" s="100"/>
      <c r="K2779" s="100"/>
      <c r="L2779" s="100"/>
    </row>
    <row r="2780" spans="10:12" ht="20.100000000000001" customHeight="1" x14ac:dyDescent="0.2">
      <c r="J2780" s="100"/>
      <c r="K2780" s="100"/>
      <c r="L2780" s="100"/>
    </row>
    <row r="2781" spans="10:12" ht="20.100000000000001" customHeight="1" x14ac:dyDescent="0.2">
      <c r="J2781" s="100"/>
      <c r="K2781" s="100"/>
      <c r="L2781" s="100"/>
    </row>
    <row r="2782" spans="10:12" ht="20.100000000000001" customHeight="1" x14ac:dyDescent="0.2">
      <c r="J2782" s="100"/>
      <c r="K2782" s="100"/>
      <c r="L2782" s="100"/>
    </row>
    <row r="2783" spans="10:12" ht="20.100000000000001" customHeight="1" x14ac:dyDescent="0.2">
      <c r="J2783" s="100"/>
      <c r="K2783" s="100"/>
      <c r="L2783" s="100"/>
    </row>
    <row r="2784" spans="10:12" ht="20.100000000000001" customHeight="1" x14ac:dyDescent="0.2">
      <c r="J2784" s="100"/>
      <c r="K2784" s="100"/>
      <c r="L2784" s="100"/>
    </row>
    <row r="2785" spans="10:12" ht="20.100000000000001" customHeight="1" x14ac:dyDescent="0.2">
      <c r="J2785" s="100"/>
      <c r="K2785" s="100"/>
      <c r="L2785" s="100"/>
    </row>
    <row r="2786" spans="10:12" ht="20.100000000000001" customHeight="1" x14ac:dyDescent="0.2">
      <c r="J2786" s="100"/>
      <c r="K2786" s="100"/>
      <c r="L2786" s="100"/>
    </row>
    <row r="2787" spans="10:12" ht="20.100000000000001" customHeight="1" x14ac:dyDescent="0.2">
      <c r="J2787" s="100"/>
      <c r="K2787" s="100"/>
      <c r="L2787" s="100"/>
    </row>
    <row r="2788" spans="10:12" ht="20.100000000000001" customHeight="1" x14ac:dyDescent="0.2">
      <c r="J2788" s="100"/>
      <c r="K2788" s="100"/>
      <c r="L2788" s="100"/>
    </row>
    <row r="2789" spans="10:12" ht="20.100000000000001" customHeight="1" x14ac:dyDescent="0.2">
      <c r="J2789" s="100"/>
      <c r="K2789" s="100"/>
      <c r="L2789" s="100"/>
    </row>
    <row r="2790" spans="10:12" ht="20.100000000000001" customHeight="1" x14ac:dyDescent="0.2">
      <c r="J2790" s="100"/>
      <c r="K2790" s="100"/>
      <c r="L2790" s="100"/>
    </row>
    <row r="2791" spans="10:12" ht="20.100000000000001" customHeight="1" x14ac:dyDescent="0.2">
      <c r="J2791" s="100"/>
      <c r="K2791" s="100"/>
      <c r="L2791" s="100"/>
    </row>
    <row r="2792" spans="10:12" ht="20.100000000000001" customHeight="1" x14ac:dyDescent="0.2">
      <c r="J2792" s="100"/>
      <c r="K2792" s="100"/>
      <c r="L2792" s="100"/>
    </row>
    <row r="2793" spans="10:12" ht="20.100000000000001" customHeight="1" x14ac:dyDescent="0.2">
      <c r="J2793" s="100"/>
      <c r="K2793" s="100"/>
      <c r="L2793" s="100"/>
    </row>
    <row r="2794" spans="10:12" ht="20.100000000000001" customHeight="1" x14ac:dyDescent="0.2">
      <c r="J2794" s="100"/>
      <c r="K2794" s="100"/>
      <c r="L2794" s="100"/>
    </row>
    <row r="2795" spans="10:12" ht="20.100000000000001" customHeight="1" x14ac:dyDescent="0.2">
      <c r="J2795" s="100"/>
      <c r="K2795" s="100"/>
      <c r="L2795" s="100"/>
    </row>
    <row r="2796" spans="10:12" ht="20.100000000000001" customHeight="1" x14ac:dyDescent="0.2">
      <c r="J2796" s="100"/>
      <c r="K2796" s="100"/>
      <c r="L2796" s="100"/>
    </row>
    <row r="2797" spans="10:12" ht="20.100000000000001" customHeight="1" x14ac:dyDescent="0.2">
      <c r="J2797" s="100"/>
      <c r="K2797" s="100"/>
      <c r="L2797" s="100"/>
    </row>
    <row r="2798" spans="10:12" ht="20.100000000000001" customHeight="1" x14ac:dyDescent="0.2">
      <c r="J2798" s="100"/>
      <c r="K2798" s="100"/>
      <c r="L2798" s="100"/>
    </row>
    <row r="2799" spans="10:12" ht="20.100000000000001" customHeight="1" x14ac:dyDescent="0.2">
      <c r="J2799" s="100"/>
      <c r="K2799" s="100"/>
      <c r="L2799" s="100"/>
    </row>
    <row r="2800" spans="10:12" ht="20.100000000000001" customHeight="1" x14ac:dyDescent="0.2">
      <c r="J2800" s="100"/>
      <c r="K2800" s="100"/>
      <c r="L2800" s="100"/>
    </row>
    <row r="2801" spans="10:12" ht="20.100000000000001" customHeight="1" x14ac:dyDescent="0.2">
      <c r="J2801" s="100"/>
      <c r="K2801" s="100"/>
      <c r="L2801" s="100"/>
    </row>
    <row r="2802" spans="10:12" ht="20.100000000000001" customHeight="1" x14ac:dyDescent="0.2">
      <c r="J2802" s="100"/>
      <c r="K2802" s="100"/>
      <c r="L2802" s="100"/>
    </row>
    <row r="2803" spans="10:12" ht="20.100000000000001" customHeight="1" x14ac:dyDescent="0.2">
      <c r="J2803" s="100"/>
      <c r="K2803" s="100"/>
      <c r="L2803" s="100"/>
    </row>
    <row r="2804" spans="10:12" ht="20.100000000000001" customHeight="1" x14ac:dyDescent="0.2">
      <c r="J2804" s="100"/>
      <c r="K2804" s="100"/>
      <c r="L2804" s="100"/>
    </row>
    <row r="2805" spans="10:12" ht="20.100000000000001" customHeight="1" x14ac:dyDescent="0.2">
      <c r="J2805" s="100"/>
      <c r="K2805" s="100"/>
      <c r="L2805" s="100"/>
    </row>
    <row r="2806" spans="10:12" ht="20.100000000000001" customHeight="1" x14ac:dyDescent="0.2">
      <c r="J2806" s="100"/>
      <c r="K2806" s="100"/>
      <c r="L2806" s="100"/>
    </row>
    <row r="2807" spans="10:12" ht="20.100000000000001" customHeight="1" x14ac:dyDescent="0.2">
      <c r="J2807" s="100"/>
      <c r="K2807" s="100"/>
      <c r="L2807" s="100"/>
    </row>
    <row r="2808" spans="10:12" ht="20.100000000000001" customHeight="1" x14ac:dyDescent="0.2">
      <c r="J2808" s="100"/>
      <c r="K2808" s="100"/>
      <c r="L2808" s="100"/>
    </row>
    <row r="2809" spans="10:12" ht="20.100000000000001" customHeight="1" x14ac:dyDescent="0.2">
      <c r="J2809" s="100"/>
      <c r="K2809" s="100"/>
      <c r="L2809" s="100"/>
    </row>
    <row r="2810" spans="10:12" ht="20.100000000000001" customHeight="1" x14ac:dyDescent="0.2">
      <c r="J2810" s="100"/>
      <c r="K2810" s="100"/>
      <c r="L2810" s="100"/>
    </row>
    <row r="2811" spans="10:12" ht="20.100000000000001" customHeight="1" x14ac:dyDescent="0.2">
      <c r="J2811" s="100"/>
      <c r="K2811" s="100"/>
      <c r="L2811" s="100"/>
    </row>
    <row r="2812" spans="10:12" ht="20.100000000000001" customHeight="1" x14ac:dyDescent="0.2">
      <c r="J2812" s="100"/>
      <c r="K2812" s="100"/>
      <c r="L2812" s="100"/>
    </row>
    <row r="2813" spans="10:12" ht="20.100000000000001" customHeight="1" x14ac:dyDescent="0.2">
      <c r="J2813" s="100"/>
      <c r="K2813" s="100"/>
      <c r="L2813" s="100"/>
    </row>
    <row r="2814" spans="10:12" ht="20.100000000000001" customHeight="1" x14ac:dyDescent="0.2">
      <c r="J2814" s="100"/>
      <c r="K2814" s="100"/>
      <c r="L2814" s="100"/>
    </row>
    <row r="2815" spans="10:12" ht="20.100000000000001" customHeight="1" x14ac:dyDescent="0.2">
      <c r="J2815" s="100"/>
      <c r="K2815" s="100"/>
      <c r="L2815" s="100"/>
    </row>
    <row r="2816" spans="10:12" ht="20.100000000000001" customHeight="1" x14ac:dyDescent="0.2">
      <c r="J2816" s="100"/>
      <c r="K2816" s="100"/>
      <c r="L2816" s="100"/>
    </row>
    <row r="2817" spans="10:12" ht="20.100000000000001" customHeight="1" x14ac:dyDescent="0.2">
      <c r="J2817" s="100"/>
      <c r="K2817" s="100"/>
      <c r="L2817" s="100"/>
    </row>
    <row r="2818" spans="10:12" ht="20.100000000000001" customHeight="1" x14ac:dyDescent="0.2">
      <c r="J2818" s="100"/>
      <c r="K2818" s="100"/>
      <c r="L2818" s="100"/>
    </row>
    <row r="2819" spans="10:12" ht="20.100000000000001" customHeight="1" x14ac:dyDescent="0.2">
      <c r="J2819" s="100"/>
      <c r="K2819" s="100"/>
      <c r="L2819" s="100"/>
    </row>
    <row r="2820" spans="10:12" ht="20.100000000000001" customHeight="1" x14ac:dyDescent="0.2">
      <c r="J2820" s="100"/>
      <c r="K2820" s="100"/>
      <c r="L2820" s="100"/>
    </row>
    <row r="2821" spans="10:12" ht="20.100000000000001" customHeight="1" x14ac:dyDescent="0.2">
      <c r="J2821" s="100"/>
      <c r="K2821" s="100"/>
      <c r="L2821" s="100"/>
    </row>
    <row r="2822" spans="10:12" ht="20.100000000000001" customHeight="1" x14ac:dyDescent="0.2">
      <c r="J2822" s="100"/>
      <c r="K2822" s="100"/>
      <c r="L2822" s="100"/>
    </row>
    <row r="2823" spans="10:12" ht="20.100000000000001" customHeight="1" x14ac:dyDescent="0.2">
      <c r="J2823" s="100"/>
      <c r="K2823" s="100"/>
      <c r="L2823" s="100"/>
    </row>
    <row r="2824" spans="10:12" ht="20.100000000000001" customHeight="1" x14ac:dyDescent="0.2">
      <c r="J2824" s="100"/>
      <c r="K2824" s="100"/>
      <c r="L2824" s="100"/>
    </row>
    <row r="2825" spans="10:12" ht="20.100000000000001" customHeight="1" x14ac:dyDescent="0.2">
      <c r="J2825" s="100"/>
      <c r="K2825" s="100"/>
      <c r="L2825" s="100"/>
    </row>
    <row r="2826" spans="10:12" ht="20.100000000000001" customHeight="1" x14ac:dyDescent="0.2">
      <c r="J2826" s="100"/>
      <c r="K2826" s="100"/>
      <c r="L2826" s="100"/>
    </row>
    <row r="2827" spans="10:12" ht="20.100000000000001" customHeight="1" x14ac:dyDescent="0.2">
      <c r="J2827" s="100"/>
      <c r="K2827" s="100"/>
      <c r="L2827" s="100"/>
    </row>
    <row r="2828" spans="10:12" ht="20.100000000000001" customHeight="1" x14ac:dyDescent="0.2">
      <c r="J2828" s="100"/>
      <c r="K2828" s="100"/>
      <c r="L2828" s="100"/>
    </row>
    <row r="2829" spans="10:12" ht="20.100000000000001" customHeight="1" x14ac:dyDescent="0.2">
      <c r="J2829" s="100"/>
      <c r="K2829" s="100"/>
      <c r="L2829" s="100"/>
    </row>
    <row r="2830" spans="10:12" ht="20.100000000000001" customHeight="1" x14ac:dyDescent="0.2">
      <c r="J2830" s="100"/>
      <c r="K2830" s="100"/>
      <c r="L2830" s="100"/>
    </row>
    <row r="2831" spans="10:12" ht="20.100000000000001" customHeight="1" x14ac:dyDescent="0.2">
      <c r="J2831" s="100"/>
      <c r="K2831" s="100"/>
      <c r="L2831" s="100"/>
    </row>
    <row r="2832" spans="10:12" ht="20.100000000000001" customHeight="1" x14ac:dyDescent="0.2">
      <c r="J2832" s="100"/>
      <c r="K2832" s="100"/>
      <c r="L2832" s="100"/>
    </row>
    <row r="2833" spans="10:12" ht="20.100000000000001" customHeight="1" x14ac:dyDescent="0.2">
      <c r="J2833" s="100"/>
      <c r="K2833" s="100"/>
      <c r="L2833" s="100"/>
    </row>
    <row r="2834" spans="10:12" ht="20.100000000000001" customHeight="1" x14ac:dyDescent="0.2">
      <c r="J2834" s="100"/>
      <c r="K2834" s="100"/>
      <c r="L2834" s="100"/>
    </row>
    <row r="2835" spans="10:12" ht="20.100000000000001" customHeight="1" x14ac:dyDescent="0.2">
      <c r="J2835" s="100"/>
      <c r="K2835" s="100"/>
      <c r="L2835" s="100"/>
    </row>
    <row r="2836" spans="10:12" ht="20.100000000000001" customHeight="1" x14ac:dyDescent="0.2">
      <c r="J2836" s="100"/>
      <c r="K2836" s="100"/>
      <c r="L2836" s="100"/>
    </row>
    <row r="2837" spans="10:12" ht="20.100000000000001" customHeight="1" x14ac:dyDescent="0.2">
      <c r="J2837" s="100"/>
      <c r="K2837" s="100"/>
      <c r="L2837" s="100"/>
    </row>
    <row r="2838" spans="10:12" ht="20.100000000000001" customHeight="1" x14ac:dyDescent="0.2">
      <c r="J2838" s="100"/>
      <c r="K2838" s="100"/>
      <c r="L2838" s="100"/>
    </row>
    <row r="2839" spans="10:12" ht="20.100000000000001" customHeight="1" x14ac:dyDescent="0.2">
      <c r="J2839" s="100"/>
      <c r="K2839" s="100"/>
      <c r="L2839" s="100"/>
    </row>
    <row r="2840" spans="10:12" ht="20.100000000000001" customHeight="1" x14ac:dyDescent="0.2">
      <c r="J2840" s="100"/>
      <c r="K2840" s="100"/>
      <c r="L2840" s="100"/>
    </row>
    <row r="2841" spans="10:12" ht="20.100000000000001" customHeight="1" x14ac:dyDescent="0.2">
      <c r="J2841" s="100"/>
      <c r="K2841" s="100"/>
      <c r="L2841" s="100"/>
    </row>
    <row r="2842" spans="10:12" ht="20.100000000000001" customHeight="1" x14ac:dyDescent="0.2">
      <c r="J2842" s="100"/>
      <c r="K2842" s="100"/>
      <c r="L2842" s="100"/>
    </row>
    <row r="2843" spans="10:12" ht="20.100000000000001" customHeight="1" x14ac:dyDescent="0.2">
      <c r="J2843" s="100"/>
      <c r="K2843" s="100"/>
      <c r="L2843" s="100"/>
    </row>
    <row r="2844" spans="10:12" ht="20.100000000000001" customHeight="1" x14ac:dyDescent="0.2">
      <c r="J2844" s="100"/>
      <c r="K2844" s="100"/>
      <c r="L2844" s="100"/>
    </row>
    <row r="2845" spans="10:12" ht="20.100000000000001" customHeight="1" x14ac:dyDescent="0.2">
      <c r="J2845" s="100"/>
      <c r="K2845" s="100"/>
      <c r="L2845" s="100"/>
    </row>
    <row r="2846" spans="10:12" ht="20.100000000000001" customHeight="1" x14ac:dyDescent="0.2">
      <c r="J2846" s="100"/>
      <c r="K2846" s="100"/>
      <c r="L2846" s="100"/>
    </row>
    <row r="2847" spans="10:12" ht="20.100000000000001" customHeight="1" x14ac:dyDescent="0.2">
      <c r="J2847" s="100"/>
      <c r="K2847" s="100"/>
      <c r="L2847" s="100"/>
    </row>
    <row r="2848" spans="10:12" ht="20.100000000000001" customHeight="1" x14ac:dyDescent="0.2">
      <c r="J2848" s="100"/>
      <c r="K2848" s="100"/>
      <c r="L2848" s="100"/>
    </row>
    <row r="2849" spans="10:12" ht="20.100000000000001" customHeight="1" x14ac:dyDescent="0.2">
      <c r="J2849" s="100"/>
      <c r="K2849" s="100"/>
      <c r="L2849" s="100"/>
    </row>
    <row r="2850" spans="10:12" ht="20.100000000000001" customHeight="1" x14ac:dyDescent="0.2">
      <c r="J2850" s="100"/>
      <c r="K2850" s="100"/>
      <c r="L2850" s="100"/>
    </row>
    <row r="2851" spans="10:12" ht="20.100000000000001" customHeight="1" x14ac:dyDescent="0.2">
      <c r="J2851" s="100"/>
      <c r="K2851" s="100"/>
      <c r="L2851" s="100"/>
    </row>
    <row r="2852" spans="10:12" ht="20.100000000000001" customHeight="1" x14ac:dyDescent="0.2">
      <c r="J2852" s="100"/>
      <c r="K2852" s="100"/>
      <c r="L2852" s="100"/>
    </row>
    <row r="2853" spans="10:12" ht="20.100000000000001" customHeight="1" x14ac:dyDescent="0.2">
      <c r="J2853" s="100"/>
      <c r="K2853" s="100"/>
      <c r="L2853" s="100"/>
    </row>
    <row r="2854" spans="10:12" ht="20.100000000000001" customHeight="1" x14ac:dyDescent="0.2">
      <c r="J2854" s="100"/>
      <c r="K2854" s="100"/>
      <c r="L2854" s="100"/>
    </row>
    <row r="2855" spans="10:12" ht="20.100000000000001" customHeight="1" x14ac:dyDescent="0.2">
      <c r="J2855" s="100"/>
      <c r="K2855" s="100"/>
      <c r="L2855" s="100"/>
    </row>
    <row r="2856" spans="10:12" ht="20.100000000000001" customHeight="1" x14ac:dyDescent="0.2">
      <c r="J2856" s="100"/>
      <c r="K2856" s="100"/>
      <c r="L2856" s="100"/>
    </row>
    <row r="2857" spans="10:12" ht="20.100000000000001" customHeight="1" x14ac:dyDescent="0.2">
      <c r="J2857" s="100"/>
      <c r="K2857" s="100"/>
      <c r="L2857" s="100"/>
    </row>
    <row r="2858" spans="10:12" ht="20.100000000000001" customHeight="1" x14ac:dyDescent="0.2">
      <c r="J2858" s="100"/>
      <c r="K2858" s="100"/>
      <c r="L2858" s="100"/>
    </row>
    <row r="2859" spans="10:12" ht="20.100000000000001" customHeight="1" x14ac:dyDescent="0.2">
      <c r="J2859" s="100"/>
      <c r="K2859" s="100"/>
      <c r="L2859" s="100"/>
    </row>
    <row r="2860" spans="10:12" ht="20.100000000000001" customHeight="1" x14ac:dyDescent="0.2">
      <c r="J2860" s="100"/>
      <c r="K2860" s="100"/>
      <c r="L2860" s="100"/>
    </row>
    <row r="2861" spans="10:12" ht="20.100000000000001" customHeight="1" x14ac:dyDescent="0.2">
      <c r="J2861" s="100"/>
      <c r="K2861" s="100"/>
      <c r="L2861" s="100"/>
    </row>
    <row r="2862" spans="10:12" ht="20.100000000000001" customHeight="1" x14ac:dyDescent="0.2">
      <c r="J2862" s="100"/>
      <c r="K2862" s="100"/>
      <c r="L2862" s="100"/>
    </row>
    <row r="2863" spans="10:12" ht="20.100000000000001" customHeight="1" x14ac:dyDescent="0.2">
      <c r="J2863" s="100"/>
      <c r="K2863" s="100"/>
      <c r="L2863" s="100"/>
    </row>
    <row r="2864" spans="10:12" ht="20.100000000000001" customHeight="1" x14ac:dyDescent="0.2">
      <c r="J2864" s="100"/>
      <c r="K2864" s="100"/>
      <c r="L2864" s="100"/>
    </row>
    <row r="2865" spans="10:12" ht="20.100000000000001" customHeight="1" x14ac:dyDescent="0.2">
      <c r="J2865" s="100"/>
      <c r="K2865" s="100"/>
      <c r="L2865" s="100"/>
    </row>
    <row r="2866" spans="10:12" ht="20.100000000000001" customHeight="1" x14ac:dyDescent="0.2">
      <c r="J2866" s="100"/>
      <c r="K2866" s="100"/>
      <c r="L2866" s="100"/>
    </row>
    <row r="2867" spans="10:12" ht="20.100000000000001" customHeight="1" x14ac:dyDescent="0.2">
      <c r="J2867" s="100"/>
      <c r="K2867" s="100"/>
      <c r="L2867" s="100"/>
    </row>
    <row r="2868" spans="10:12" ht="20.100000000000001" customHeight="1" x14ac:dyDescent="0.2">
      <c r="J2868" s="100"/>
      <c r="K2868" s="100"/>
      <c r="L2868" s="100"/>
    </row>
    <row r="2869" spans="10:12" ht="20.100000000000001" customHeight="1" x14ac:dyDescent="0.2">
      <c r="J2869" s="100"/>
      <c r="K2869" s="100"/>
      <c r="L2869" s="100"/>
    </row>
    <row r="2870" spans="10:12" ht="20.100000000000001" customHeight="1" x14ac:dyDescent="0.2">
      <c r="J2870" s="100"/>
      <c r="K2870" s="100"/>
      <c r="L2870" s="100"/>
    </row>
    <row r="2871" spans="10:12" ht="20.100000000000001" customHeight="1" x14ac:dyDescent="0.2">
      <c r="J2871" s="100"/>
      <c r="K2871" s="100"/>
      <c r="L2871" s="100"/>
    </row>
    <row r="2872" spans="10:12" ht="20.100000000000001" customHeight="1" x14ac:dyDescent="0.2">
      <c r="J2872" s="100"/>
      <c r="K2872" s="100"/>
      <c r="L2872" s="100"/>
    </row>
    <row r="2873" spans="10:12" ht="20.100000000000001" customHeight="1" x14ac:dyDescent="0.2">
      <c r="J2873" s="100"/>
      <c r="K2873" s="100"/>
      <c r="L2873" s="100"/>
    </row>
    <row r="2874" spans="10:12" ht="20.100000000000001" customHeight="1" x14ac:dyDescent="0.2">
      <c r="J2874" s="100"/>
      <c r="K2874" s="100"/>
      <c r="L2874" s="100"/>
    </row>
    <row r="2875" spans="10:12" ht="20.100000000000001" customHeight="1" x14ac:dyDescent="0.2">
      <c r="J2875" s="100"/>
      <c r="K2875" s="100"/>
      <c r="L2875" s="100"/>
    </row>
    <row r="2876" spans="10:12" ht="20.100000000000001" customHeight="1" x14ac:dyDescent="0.2">
      <c r="J2876" s="100"/>
      <c r="K2876" s="100"/>
      <c r="L2876" s="100"/>
    </row>
    <row r="2877" spans="10:12" ht="20.100000000000001" customHeight="1" x14ac:dyDescent="0.2">
      <c r="J2877" s="100"/>
      <c r="K2877" s="100"/>
      <c r="L2877" s="100"/>
    </row>
    <row r="2878" spans="10:12" ht="20.100000000000001" customHeight="1" x14ac:dyDescent="0.2">
      <c r="J2878" s="100"/>
      <c r="K2878" s="100"/>
      <c r="L2878" s="100"/>
    </row>
    <row r="2879" spans="10:12" ht="20.100000000000001" customHeight="1" x14ac:dyDescent="0.2">
      <c r="J2879" s="100"/>
      <c r="K2879" s="100"/>
      <c r="L2879" s="100"/>
    </row>
    <row r="2880" spans="10:12" ht="20.100000000000001" customHeight="1" x14ac:dyDescent="0.2">
      <c r="J2880" s="100"/>
      <c r="K2880" s="100"/>
      <c r="L2880" s="100"/>
    </row>
    <row r="2881" spans="10:12" ht="20.100000000000001" customHeight="1" x14ac:dyDescent="0.2">
      <c r="J2881" s="100"/>
      <c r="K2881" s="100"/>
      <c r="L2881" s="100"/>
    </row>
    <row r="2882" spans="10:12" ht="20.100000000000001" customHeight="1" x14ac:dyDescent="0.2">
      <c r="J2882" s="100"/>
      <c r="K2882" s="100"/>
      <c r="L2882" s="100"/>
    </row>
    <row r="2883" spans="10:12" ht="20.100000000000001" customHeight="1" x14ac:dyDescent="0.2">
      <c r="J2883" s="100"/>
      <c r="K2883" s="100"/>
      <c r="L2883" s="100"/>
    </row>
    <row r="2884" spans="10:12" ht="20.100000000000001" customHeight="1" x14ac:dyDescent="0.2">
      <c r="J2884" s="100"/>
      <c r="K2884" s="100"/>
      <c r="L2884" s="100"/>
    </row>
    <row r="2885" spans="10:12" ht="20.100000000000001" customHeight="1" x14ac:dyDescent="0.2">
      <c r="J2885" s="100"/>
      <c r="K2885" s="100"/>
      <c r="L2885" s="100"/>
    </row>
    <row r="2886" spans="10:12" ht="20.100000000000001" customHeight="1" x14ac:dyDescent="0.2">
      <c r="J2886" s="100"/>
      <c r="K2886" s="100"/>
      <c r="L2886" s="100"/>
    </row>
    <row r="2887" spans="10:12" ht="20.100000000000001" customHeight="1" x14ac:dyDescent="0.2">
      <c r="J2887" s="100"/>
      <c r="K2887" s="100"/>
      <c r="L2887" s="100"/>
    </row>
    <row r="2888" spans="10:12" ht="20.100000000000001" customHeight="1" x14ac:dyDescent="0.2">
      <c r="J2888" s="100"/>
      <c r="K2888" s="100"/>
      <c r="L2888" s="100"/>
    </row>
    <row r="2889" spans="10:12" ht="20.100000000000001" customHeight="1" x14ac:dyDescent="0.2">
      <c r="J2889" s="100"/>
      <c r="K2889" s="100"/>
      <c r="L2889" s="100"/>
    </row>
    <row r="2890" spans="10:12" ht="20.100000000000001" customHeight="1" x14ac:dyDescent="0.2">
      <c r="J2890" s="100"/>
      <c r="K2890" s="100"/>
      <c r="L2890" s="100"/>
    </row>
    <row r="2891" spans="10:12" ht="20.100000000000001" customHeight="1" x14ac:dyDescent="0.2">
      <c r="J2891" s="100"/>
      <c r="K2891" s="100"/>
      <c r="L2891" s="100"/>
    </row>
    <row r="2892" spans="10:12" ht="20.100000000000001" customHeight="1" x14ac:dyDescent="0.2">
      <c r="J2892" s="100"/>
      <c r="K2892" s="100"/>
      <c r="L2892" s="100"/>
    </row>
    <row r="2893" spans="10:12" ht="20.100000000000001" customHeight="1" x14ac:dyDescent="0.2">
      <c r="J2893" s="100"/>
      <c r="K2893" s="100"/>
      <c r="L2893" s="100"/>
    </row>
    <row r="2894" spans="10:12" ht="20.100000000000001" customHeight="1" x14ac:dyDescent="0.2">
      <c r="J2894" s="100"/>
      <c r="K2894" s="100"/>
      <c r="L2894" s="100"/>
    </row>
    <row r="2895" spans="10:12" ht="20.100000000000001" customHeight="1" x14ac:dyDescent="0.2">
      <c r="J2895" s="100"/>
      <c r="K2895" s="100"/>
      <c r="L2895" s="100"/>
    </row>
    <row r="2896" spans="10:12" ht="20.100000000000001" customHeight="1" x14ac:dyDescent="0.2">
      <c r="J2896" s="100"/>
      <c r="K2896" s="100"/>
      <c r="L2896" s="100"/>
    </row>
    <row r="2897" spans="10:12" ht="20.100000000000001" customHeight="1" x14ac:dyDescent="0.2">
      <c r="J2897" s="100"/>
      <c r="K2897" s="100"/>
      <c r="L2897" s="100"/>
    </row>
    <row r="2898" spans="10:12" ht="20.100000000000001" customHeight="1" x14ac:dyDescent="0.2">
      <c r="J2898" s="100"/>
      <c r="K2898" s="100"/>
      <c r="L2898" s="100"/>
    </row>
    <row r="2899" spans="10:12" ht="20.100000000000001" customHeight="1" x14ac:dyDescent="0.2">
      <c r="J2899" s="100"/>
      <c r="K2899" s="100"/>
      <c r="L2899" s="100"/>
    </row>
    <row r="2900" spans="10:12" ht="20.100000000000001" customHeight="1" x14ac:dyDescent="0.2">
      <c r="J2900" s="100"/>
      <c r="K2900" s="100"/>
      <c r="L2900" s="100"/>
    </row>
    <row r="2901" spans="10:12" ht="20.100000000000001" customHeight="1" x14ac:dyDescent="0.2">
      <c r="J2901" s="100"/>
      <c r="K2901" s="100"/>
      <c r="L2901" s="100"/>
    </row>
    <row r="2902" spans="10:12" ht="20.100000000000001" customHeight="1" x14ac:dyDescent="0.2">
      <c r="J2902" s="100"/>
      <c r="K2902" s="100"/>
      <c r="L2902" s="100"/>
    </row>
    <row r="2903" spans="10:12" ht="20.100000000000001" customHeight="1" x14ac:dyDescent="0.2">
      <c r="J2903" s="100"/>
      <c r="K2903" s="100"/>
      <c r="L2903" s="100"/>
    </row>
    <row r="2904" spans="10:12" ht="20.100000000000001" customHeight="1" x14ac:dyDescent="0.2">
      <c r="J2904" s="100"/>
      <c r="K2904" s="100"/>
      <c r="L2904" s="100"/>
    </row>
    <row r="2905" spans="10:12" ht="20.100000000000001" customHeight="1" x14ac:dyDescent="0.2">
      <c r="J2905" s="100"/>
      <c r="K2905" s="100"/>
      <c r="L2905" s="100"/>
    </row>
    <row r="2906" spans="10:12" ht="20.100000000000001" customHeight="1" x14ac:dyDescent="0.2">
      <c r="J2906" s="100"/>
      <c r="K2906" s="100"/>
      <c r="L2906" s="100"/>
    </row>
    <row r="2907" spans="10:12" ht="20.100000000000001" customHeight="1" x14ac:dyDescent="0.2">
      <c r="J2907" s="100"/>
      <c r="K2907" s="100"/>
      <c r="L2907" s="100"/>
    </row>
    <row r="2908" spans="10:12" ht="20.100000000000001" customHeight="1" x14ac:dyDescent="0.2">
      <c r="J2908" s="100"/>
      <c r="K2908" s="100"/>
      <c r="L2908" s="100"/>
    </row>
    <row r="2909" spans="10:12" ht="20.100000000000001" customHeight="1" x14ac:dyDescent="0.2">
      <c r="J2909" s="100"/>
      <c r="K2909" s="100"/>
      <c r="L2909" s="100"/>
    </row>
    <row r="2910" spans="10:12" ht="20.100000000000001" customHeight="1" x14ac:dyDescent="0.2">
      <c r="J2910" s="100"/>
      <c r="K2910" s="100"/>
      <c r="L2910" s="100"/>
    </row>
    <row r="2911" spans="10:12" ht="20.100000000000001" customHeight="1" x14ac:dyDescent="0.2">
      <c r="J2911" s="100"/>
      <c r="K2911" s="100"/>
      <c r="L2911" s="100"/>
    </row>
    <row r="2912" spans="10:12" ht="20.100000000000001" customHeight="1" x14ac:dyDescent="0.2">
      <c r="J2912" s="100"/>
      <c r="K2912" s="100"/>
      <c r="L2912" s="100"/>
    </row>
    <row r="2913" spans="10:12" ht="20.100000000000001" customHeight="1" x14ac:dyDescent="0.2">
      <c r="J2913" s="100"/>
      <c r="K2913" s="100"/>
      <c r="L2913" s="100"/>
    </row>
    <row r="2914" spans="10:12" ht="20.100000000000001" customHeight="1" x14ac:dyDescent="0.2">
      <c r="J2914" s="100"/>
      <c r="K2914" s="100"/>
      <c r="L2914" s="100"/>
    </row>
    <row r="2915" spans="10:12" ht="20.100000000000001" customHeight="1" x14ac:dyDescent="0.2">
      <c r="J2915" s="100"/>
      <c r="K2915" s="100"/>
      <c r="L2915" s="100"/>
    </row>
    <row r="2916" spans="10:12" ht="20.100000000000001" customHeight="1" x14ac:dyDescent="0.2">
      <c r="J2916" s="100"/>
      <c r="K2916" s="100"/>
      <c r="L2916" s="100"/>
    </row>
    <row r="2917" spans="10:12" ht="20.100000000000001" customHeight="1" x14ac:dyDescent="0.2">
      <c r="J2917" s="100"/>
      <c r="K2917" s="100"/>
      <c r="L2917" s="100"/>
    </row>
    <row r="2918" spans="10:12" ht="20.100000000000001" customHeight="1" x14ac:dyDescent="0.2">
      <c r="J2918" s="100"/>
      <c r="K2918" s="100"/>
      <c r="L2918" s="100"/>
    </row>
    <row r="2919" spans="10:12" ht="20.100000000000001" customHeight="1" x14ac:dyDescent="0.2">
      <c r="J2919" s="100"/>
      <c r="K2919" s="100"/>
      <c r="L2919" s="100"/>
    </row>
    <row r="2920" spans="10:12" ht="20.100000000000001" customHeight="1" x14ac:dyDescent="0.2">
      <c r="J2920" s="100"/>
      <c r="K2920" s="100"/>
      <c r="L2920" s="100"/>
    </row>
    <row r="2921" spans="10:12" ht="20.100000000000001" customHeight="1" x14ac:dyDescent="0.2">
      <c r="J2921" s="100"/>
      <c r="K2921" s="100"/>
      <c r="L2921" s="100"/>
    </row>
    <row r="2922" spans="10:12" ht="20.100000000000001" customHeight="1" x14ac:dyDescent="0.2">
      <c r="J2922" s="100"/>
      <c r="K2922" s="100"/>
      <c r="L2922" s="100"/>
    </row>
    <row r="2923" spans="10:12" ht="20.100000000000001" customHeight="1" x14ac:dyDescent="0.2">
      <c r="J2923" s="100"/>
      <c r="K2923" s="100"/>
      <c r="L2923" s="100"/>
    </row>
    <row r="2924" spans="10:12" ht="20.100000000000001" customHeight="1" x14ac:dyDescent="0.2">
      <c r="J2924" s="100"/>
      <c r="K2924" s="100"/>
      <c r="L2924" s="100"/>
    </row>
    <row r="2925" spans="10:12" ht="20.100000000000001" customHeight="1" x14ac:dyDescent="0.2">
      <c r="J2925" s="100"/>
      <c r="K2925" s="100"/>
      <c r="L2925" s="100"/>
    </row>
    <row r="2926" spans="10:12" ht="20.100000000000001" customHeight="1" x14ac:dyDescent="0.2">
      <c r="J2926" s="100"/>
      <c r="K2926" s="100"/>
      <c r="L2926" s="100"/>
    </row>
    <row r="2927" spans="10:12" ht="20.100000000000001" customHeight="1" x14ac:dyDescent="0.2">
      <c r="J2927" s="100"/>
      <c r="K2927" s="100"/>
      <c r="L2927" s="100"/>
    </row>
    <row r="2928" spans="10:12" ht="20.100000000000001" customHeight="1" x14ac:dyDescent="0.2">
      <c r="J2928" s="100"/>
      <c r="K2928" s="100"/>
      <c r="L2928" s="100"/>
    </row>
    <row r="2929" spans="10:12" ht="20.100000000000001" customHeight="1" x14ac:dyDescent="0.2">
      <c r="J2929" s="100"/>
      <c r="K2929" s="100"/>
      <c r="L2929" s="100"/>
    </row>
    <row r="2930" spans="10:12" ht="20.100000000000001" customHeight="1" x14ac:dyDescent="0.2">
      <c r="J2930" s="100"/>
      <c r="K2930" s="100"/>
      <c r="L2930" s="100"/>
    </row>
    <row r="2931" spans="10:12" ht="20.100000000000001" customHeight="1" x14ac:dyDescent="0.2">
      <c r="J2931" s="100"/>
      <c r="K2931" s="100"/>
      <c r="L2931" s="100"/>
    </row>
    <row r="2932" spans="10:12" ht="20.100000000000001" customHeight="1" x14ac:dyDescent="0.2">
      <c r="J2932" s="100"/>
      <c r="K2932" s="100"/>
      <c r="L2932" s="100"/>
    </row>
    <row r="2933" spans="10:12" ht="20.100000000000001" customHeight="1" x14ac:dyDescent="0.2">
      <c r="J2933" s="100"/>
      <c r="K2933" s="100"/>
      <c r="L2933" s="100"/>
    </row>
    <row r="2934" spans="10:12" ht="20.100000000000001" customHeight="1" x14ac:dyDescent="0.2">
      <c r="J2934" s="100"/>
      <c r="K2934" s="100"/>
      <c r="L2934" s="100"/>
    </row>
    <row r="2935" spans="10:12" ht="20.100000000000001" customHeight="1" x14ac:dyDescent="0.2">
      <c r="J2935" s="100"/>
      <c r="K2935" s="100"/>
      <c r="L2935" s="100"/>
    </row>
    <row r="2936" spans="10:12" ht="20.100000000000001" customHeight="1" x14ac:dyDescent="0.2">
      <c r="J2936" s="100"/>
      <c r="K2936" s="100"/>
      <c r="L2936" s="100"/>
    </row>
    <row r="2937" spans="10:12" ht="20.100000000000001" customHeight="1" x14ac:dyDescent="0.2">
      <c r="J2937" s="100"/>
      <c r="K2937" s="100"/>
      <c r="L2937" s="100"/>
    </row>
    <row r="2938" spans="10:12" ht="20.100000000000001" customHeight="1" x14ac:dyDescent="0.2">
      <c r="J2938" s="100"/>
      <c r="K2938" s="100"/>
      <c r="L2938" s="100"/>
    </row>
    <row r="2939" spans="10:12" ht="20.100000000000001" customHeight="1" x14ac:dyDescent="0.2">
      <c r="J2939" s="100"/>
      <c r="K2939" s="100"/>
      <c r="L2939" s="100"/>
    </row>
    <row r="2940" spans="10:12" ht="20.100000000000001" customHeight="1" x14ac:dyDescent="0.2">
      <c r="J2940" s="100"/>
      <c r="K2940" s="100"/>
      <c r="L2940" s="100"/>
    </row>
    <row r="2941" spans="10:12" ht="20.100000000000001" customHeight="1" x14ac:dyDescent="0.2">
      <c r="J2941" s="100"/>
      <c r="K2941" s="100"/>
      <c r="L2941" s="100"/>
    </row>
    <row r="2942" spans="10:12" ht="20.100000000000001" customHeight="1" x14ac:dyDescent="0.2">
      <c r="J2942" s="100"/>
      <c r="K2942" s="100"/>
      <c r="L2942" s="100"/>
    </row>
    <row r="2943" spans="10:12" ht="20.100000000000001" customHeight="1" x14ac:dyDescent="0.2">
      <c r="J2943" s="100"/>
      <c r="K2943" s="100"/>
      <c r="L2943" s="100"/>
    </row>
    <row r="2944" spans="10:12" ht="20.100000000000001" customHeight="1" x14ac:dyDescent="0.2">
      <c r="J2944" s="100"/>
      <c r="K2944" s="100"/>
      <c r="L2944" s="100"/>
    </row>
    <row r="2945" spans="10:12" ht="20.100000000000001" customHeight="1" x14ac:dyDescent="0.2">
      <c r="J2945" s="100"/>
      <c r="K2945" s="100"/>
      <c r="L2945" s="100"/>
    </row>
    <row r="2946" spans="10:12" ht="20.100000000000001" customHeight="1" x14ac:dyDescent="0.2">
      <c r="J2946" s="100"/>
      <c r="K2946" s="100"/>
      <c r="L2946" s="100"/>
    </row>
    <row r="2947" spans="10:12" ht="20.100000000000001" customHeight="1" x14ac:dyDescent="0.2">
      <c r="J2947" s="100"/>
      <c r="K2947" s="100"/>
      <c r="L2947" s="100"/>
    </row>
    <row r="2948" spans="10:12" ht="20.100000000000001" customHeight="1" x14ac:dyDescent="0.2">
      <c r="J2948" s="100"/>
      <c r="K2948" s="100"/>
      <c r="L2948" s="100"/>
    </row>
    <row r="2949" spans="10:12" ht="20.100000000000001" customHeight="1" x14ac:dyDescent="0.2">
      <c r="J2949" s="100"/>
      <c r="K2949" s="100"/>
      <c r="L2949" s="100"/>
    </row>
    <row r="2950" spans="10:12" ht="20.100000000000001" customHeight="1" x14ac:dyDescent="0.2">
      <c r="J2950" s="100"/>
      <c r="K2950" s="100"/>
      <c r="L2950" s="100"/>
    </row>
    <row r="2951" spans="10:12" ht="20.100000000000001" customHeight="1" x14ac:dyDescent="0.2">
      <c r="J2951" s="100"/>
      <c r="K2951" s="100"/>
      <c r="L2951" s="100"/>
    </row>
    <row r="2952" spans="10:12" ht="20.100000000000001" customHeight="1" x14ac:dyDescent="0.2">
      <c r="J2952" s="100"/>
      <c r="K2952" s="100"/>
      <c r="L2952" s="100"/>
    </row>
    <row r="2953" spans="10:12" ht="20.100000000000001" customHeight="1" x14ac:dyDescent="0.2">
      <c r="J2953" s="100"/>
      <c r="K2953" s="100"/>
      <c r="L2953" s="100"/>
    </row>
    <row r="2954" spans="10:12" ht="20.100000000000001" customHeight="1" x14ac:dyDescent="0.2">
      <c r="J2954" s="100"/>
      <c r="K2954" s="100"/>
      <c r="L2954" s="100"/>
    </row>
    <row r="2955" spans="10:12" ht="20.100000000000001" customHeight="1" x14ac:dyDescent="0.2">
      <c r="J2955" s="100"/>
      <c r="K2955" s="100"/>
      <c r="L2955" s="100"/>
    </row>
    <row r="2956" spans="10:12" ht="20.100000000000001" customHeight="1" x14ac:dyDescent="0.2">
      <c r="J2956" s="100"/>
      <c r="K2956" s="100"/>
      <c r="L2956" s="100"/>
    </row>
    <row r="2957" spans="10:12" ht="20.100000000000001" customHeight="1" x14ac:dyDescent="0.2">
      <c r="J2957" s="100"/>
      <c r="K2957" s="100"/>
      <c r="L2957" s="100"/>
    </row>
    <row r="2958" spans="10:12" ht="20.100000000000001" customHeight="1" x14ac:dyDescent="0.2">
      <c r="J2958" s="100"/>
      <c r="K2958" s="100"/>
      <c r="L2958" s="100"/>
    </row>
    <row r="2959" spans="10:12" ht="20.100000000000001" customHeight="1" x14ac:dyDescent="0.2">
      <c r="J2959" s="100"/>
      <c r="K2959" s="100"/>
      <c r="L2959" s="100"/>
    </row>
    <row r="2960" spans="10:12" ht="20.100000000000001" customHeight="1" x14ac:dyDescent="0.2">
      <c r="J2960" s="100"/>
      <c r="K2960" s="100"/>
      <c r="L2960" s="100"/>
    </row>
    <row r="2961" spans="10:12" ht="20.100000000000001" customHeight="1" x14ac:dyDescent="0.2">
      <c r="J2961" s="100"/>
      <c r="K2961" s="100"/>
      <c r="L2961" s="100"/>
    </row>
    <row r="2962" spans="10:12" ht="20.100000000000001" customHeight="1" x14ac:dyDescent="0.2">
      <c r="J2962" s="100"/>
      <c r="K2962" s="100"/>
      <c r="L2962" s="100"/>
    </row>
    <row r="2963" spans="10:12" ht="20.100000000000001" customHeight="1" x14ac:dyDescent="0.2">
      <c r="J2963" s="100"/>
      <c r="K2963" s="100"/>
      <c r="L2963" s="100"/>
    </row>
    <row r="2964" spans="10:12" ht="20.100000000000001" customHeight="1" x14ac:dyDescent="0.2">
      <c r="J2964" s="100"/>
      <c r="K2964" s="100"/>
      <c r="L2964" s="100"/>
    </row>
    <row r="2965" spans="10:12" ht="20.100000000000001" customHeight="1" x14ac:dyDescent="0.2">
      <c r="J2965" s="100"/>
      <c r="K2965" s="100"/>
      <c r="L2965" s="100"/>
    </row>
    <row r="2966" spans="10:12" ht="20.100000000000001" customHeight="1" x14ac:dyDescent="0.2">
      <c r="J2966" s="100"/>
      <c r="K2966" s="100"/>
      <c r="L2966" s="100"/>
    </row>
    <row r="2967" spans="10:12" ht="20.100000000000001" customHeight="1" x14ac:dyDescent="0.2">
      <c r="J2967" s="100"/>
      <c r="K2967" s="100"/>
      <c r="L2967" s="100"/>
    </row>
    <row r="2968" spans="10:12" ht="20.100000000000001" customHeight="1" x14ac:dyDescent="0.2">
      <c r="J2968" s="100"/>
      <c r="K2968" s="100"/>
      <c r="L2968" s="100"/>
    </row>
    <row r="2969" spans="10:12" ht="20.100000000000001" customHeight="1" x14ac:dyDescent="0.2">
      <c r="J2969" s="100"/>
      <c r="K2969" s="100"/>
      <c r="L2969" s="100"/>
    </row>
    <row r="2970" spans="10:12" ht="20.100000000000001" customHeight="1" x14ac:dyDescent="0.2">
      <c r="J2970" s="100"/>
      <c r="K2970" s="100"/>
      <c r="L2970" s="100"/>
    </row>
    <row r="2971" spans="10:12" ht="20.100000000000001" customHeight="1" x14ac:dyDescent="0.2">
      <c r="J2971" s="100"/>
      <c r="K2971" s="100"/>
      <c r="L2971" s="100"/>
    </row>
    <row r="2972" spans="10:12" ht="20.100000000000001" customHeight="1" x14ac:dyDescent="0.2">
      <c r="J2972" s="100"/>
      <c r="K2972" s="100"/>
      <c r="L2972" s="100"/>
    </row>
  </sheetData>
  <sheetProtection algorithmName="SHA-512" hashValue="CY1oO0989aEf03ZuylsQz4Ogy1j3diK6P46rpuh8rxRS8VFVuc1I6B37YZA+gMHP8Te/tqa/KX2lqXG1kSSxPA==" saltValue="UFRHRswHH+HI2xdBP/kdoA==" spinCount="100000" sheet="1" objects="1" scenarios="1"/>
  <mergeCells count="1">
    <mergeCell ref="C2:G2"/>
  </mergeCells>
  <pageMargins left="0.5" right="0.5" top="1" bottom="0.5" header="0.3" footer="0.3"/>
  <pageSetup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91D61-C43E-404D-A330-7B82FDA55A80}">
  <dimension ref="A1:O976"/>
  <sheetViews>
    <sheetView topLeftCell="A121" workbookViewId="0">
      <selection activeCell="G134" sqref="G134"/>
    </sheetView>
  </sheetViews>
  <sheetFormatPr defaultRowHeight="12.75" x14ac:dyDescent="0.2"/>
  <cols>
    <col min="1" max="1" width="4.7109375" style="101" customWidth="1"/>
    <col min="2" max="2" width="11.28515625" style="101" hidden="1" customWidth="1"/>
    <col min="3" max="3" width="56.42578125" style="101" customWidth="1"/>
    <col min="4" max="4" width="6.7109375" style="101" customWidth="1"/>
    <col min="5" max="5" width="9.85546875" style="101" customWidth="1"/>
    <col min="6" max="6" width="11.5703125" style="101" hidden="1" customWidth="1"/>
    <col min="7" max="7" width="15.5703125" style="101" customWidth="1"/>
    <col min="8" max="8" width="21.5703125" style="101" customWidth="1"/>
    <col min="9" max="11" width="0" style="101" hidden="1" customWidth="1"/>
    <col min="12" max="256" width="9.140625" style="101"/>
    <col min="257" max="257" width="4.7109375" style="101" customWidth="1"/>
    <col min="258" max="258" width="11.28515625" style="101" customWidth="1"/>
    <col min="259" max="259" width="56.42578125" style="101" customWidth="1"/>
    <col min="260" max="260" width="6.7109375" style="101" customWidth="1"/>
    <col min="261" max="261" width="9.85546875" style="101" customWidth="1"/>
    <col min="262" max="262" width="11.5703125" style="101" customWidth="1"/>
    <col min="263" max="263" width="15.5703125" style="101" customWidth="1"/>
    <col min="264" max="264" width="21.5703125" style="101" customWidth="1"/>
    <col min="265" max="512" width="9.140625" style="101"/>
    <col min="513" max="513" width="4.7109375" style="101" customWidth="1"/>
    <col min="514" max="514" width="11.28515625" style="101" customWidth="1"/>
    <col min="515" max="515" width="56.42578125" style="101" customWidth="1"/>
    <col min="516" max="516" width="6.7109375" style="101" customWidth="1"/>
    <col min="517" max="517" width="9.85546875" style="101" customWidth="1"/>
    <col min="518" max="518" width="11.5703125" style="101" customWidth="1"/>
    <col min="519" max="519" width="15.5703125" style="101" customWidth="1"/>
    <col min="520" max="520" width="21.5703125" style="101" customWidth="1"/>
    <col min="521" max="768" width="9.140625" style="101"/>
    <col min="769" max="769" width="4.7109375" style="101" customWidth="1"/>
    <col min="770" max="770" width="11.28515625" style="101" customWidth="1"/>
    <col min="771" max="771" width="56.42578125" style="101" customWidth="1"/>
    <col min="772" max="772" width="6.7109375" style="101" customWidth="1"/>
    <col min="773" max="773" width="9.85546875" style="101" customWidth="1"/>
    <col min="774" max="774" width="11.5703125" style="101" customWidth="1"/>
    <col min="775" max="775" width="15.5703125" style="101" customWidth="1"/>
    <col min="776" max="776" width="21.5703125" style="101" customWidth="1"/>
    <col min="777" max="1024" width="9.140625" style="101"/>
    <col min="1025" max="1025" width="4.7109375" style="101" customWidth="1"/>
    <col min="1026" max="1026" width="11.28515625" style="101" customWidth="1"/>
    <col min="1027" max="1027" width="56.42578125" style="101" customWidth="1"/>
    <col min="1028" max="1028" width="6.7109375" style="101" customWidth="1"/>
    <col min="1029" max="1029" width="9.85546875" style="101" customWidth="1"/>
    <col min="1030" max="1030" width="11.5703125" style="101" customWidth="1"/>
    <col min="1031" max="1031" width="15.5703125" style="101" customWidth="1"/>
    <col min="1032" max="1032" width="21.5703125" style="101" customWidth="1"/>
    <col min="1033" max="1280" width="9.140625" style="101"/>
    <col min="1281" max="1281" width="4.7109375" style="101" customWidth="1"/>
    <col min="1282" max="1282" width="11.28515625" style="101" customWidth="1"/>
    <col min="1283" max="1283" width="56.42578125" style="101" customWidth="1"/>
    <col min="1284" max="1284" width="6.7109375" style="101" customWidth="1"/>
    <col min="1285" max="1285" width="9.85546875" style="101" customWidth="1"/>
    <col min="1286" max="1286" width="11.5703125" style="101" customWidth="1"/>
    <col min="1287" max="1287" width="15.5703125" style="101" customWidth="1"/>
    <col min="1288" max="1288" width="21.5703125" style="101" customWidth="1"/>
    <col min="1289" max="1536" width="9.140625" style="101"/>
    <col min="1537" max="1537" width="4.7109375" style="101" customWidth="1"/>
    <col min="1538" max="1538" width="11.28515625" style="101" customWidth="1"/>
    <col min="1539" max="1539" width="56.42578125" style="101" customWidth="1"/>
    <col min="1540" max="1540" width="6.7109375" style="101" customWidth="1"/>
    <col min="1541" max="1541" width="9.85546875" style="101" customWidth="1"/>
    <col min="1542" max="1542" width="11.5703125" style="101" customWidth="1"/>
    <col min="1543" max="1543" width="15.5703125" style="101" customWidth="1"/>
    <col min="1544" max="1544" width="21.5703125" style="101" customWidth="1"/>
    <col min="1545" max="1792" width="9.140625" style="101"/>
    <col min="1793" max="1793" width="4.7109375" style="101" customWidth="1"/>
    <col min="1794" max="1794" width="11.28515625" style="101" customWidth="1"/>
    <col min="1795" max="1795" width="56.42578125" style="101" customWidth="1"/>
    <col min="1796" max="1796" width="6.7109375" style="101" customWidth="1"/>
    <col min="1797" max="1797" width="9.85546875" style="101" customWidth="1"/>
    <col min="1798" max="1798" width="11.5703125" style="101" customWidth="1"/>
    <col min="1799" max="1799" width="15.5703125" style="101" customWidth="1"/>
    <col min="1800" max="1800" width="21.5703125" style="101" customWidth="1"/>
    <col min="1801" max="2048" width="9.140625" style="101"/>
    <col min="2049" max="2049" width="4.7109375" style="101" customWidth="1"/>
    <col min="2050" max="2050" width="11.28515625" style="101" customWidth="1"/>
    <col min="2051" max="2051" width="56.42578125" style="101" customWidth="1"/>
    <col min="2052" max="2052" width="6.7109375" style="101" customWidth="1"/>
    <col min="2053" max="2053" width="9.85546875" style="101" customWidth="1"/>
    <col min="2054" max="2054" width="11.5703125" style="101" customWidth="1"/>
    <col min="2055" max="2055" width="15.5703125" style="101" customWidth="1"/>
    <col min="2056" max="2056" width="21.5703125" style="101" customWidth="1"/>
    <col min="2057" max="2304" width="9.140625" style="101"/>
    <col min="2305" max="2305" width="4.7109375" style="101" customWidth="1"/>
    <col min="2306" max="2306" width="11.28515625" style="101" customWidth="1"/>
    <col min="2307" max="2307" width="56.42578125" style="101" customWidth="1"/>
    <col min="2308" max="2308" width="6.7109375" style="101" customWidth="1"/>
    <col min="2309" max="2309" width="9.85546875" style="101" customWidth="1"/>
    <col min="2310" max="2310" width="11.5703125" style="101" customWidth="1"/>
    <col min="2311" max="2311" width="15.5703125" style="101" customWidth="1"/>
    <col min="2312" max="2312" width="21.5703125" style="101" customWidth="1"/>
    <col min="2313" max="2560" width="9.140625" style="101"/>
    <col min="2561" max="2561" width="4.7109375" style="101" customWidth="1"/>
    <col min="2562" max="2562" width="11.28515625" style="101" customWidth="1"/>
    <col min="2563" max="2563" width="56.42578125" style="101" customWidth="1"/>
    <col min="2564" max="2564" width="6.7109375" style="101" customWidth="1"/>
    <col min="2565" max="2565" width="9.85546875" style="101" customWidth="1"/>
    <col min="2566" max="2566" width="11.5703125" style="101" customWidth="1"/>
    <col min="2567" max="2567" width="15.5703125" style="101" customWidth="1"/>
    <col min="2568" max="2568" width="21.5703125" style="101" customWidth="1"/>
    <col min="2569" max="2816" width="9.140625" style="101"/>
    <col min="2817" max="2817" width="4.7109375" style="101" customWidth="1"/>
    <col min="2818" max="2818" width="11.28515625" style="101" customWidth="1"/>
    <col min="2819" max="2819" width="56.42578125" style="101" customWidth="1"/>
    <col min="2820" max="2820" width="6.7109375" style="101" customWidth="1"/>
    <col min="2821" max="2821" width="9.85546875" style="101" customWidth="1"/>
    <col min="2822" max="2822" width="11.5703125" style="101" customWidth="1"/>
    <col min="2823" max="2823" width="15.5703125" style="101" customWidth="1"/>
    <col min="2824" max="2824" width="21.5703125" style="101" customWidth="1"/>
    <col min="2825" max="3072" width="9.140625" style="101"/>
    <col min="3073" max="3073" width="4.7109375" style="101" customWidth="1"/>
    <col min="3074" max="3074" width="11.28515625" style="101" customWidth="1"/>
    <col min="3075" max="3075" width="56.42578125" style="101" customWidth="1"/>
    <col min="3076" max="3076" width="6.7109375" style="101" customWidth="1"/>
    <col min="3077" max="3077" width="9.85546875" style="101" customWidth="1"/>
    <col min="3078" max="3078" width="11.5703125" style="101" customWidth="1"/>
    <col min="3079" max="3079" width="15.5703125" style="101" customWidth="1"/>
    <col min="3080" max="3080" width="21.5703125" style="101" customWidth="1"/>
    <col min="3081" max="3328" width="9.140625" style="101"/>
    <col min="3329" max="3329" width="4.7109375" style="101" customWidth="1"/>
    <col min="3330" max="3330" width="11.28515625" style="101" customWidth="1"/>
    <col min="3331" max="3331" width="56.42578125" style="101" customWidth="1"/>
    <col min="3332" max="3332" width="6.7109375" style="101" customWidth="1"/>
    <col min="3333" max="3333" width="9.85546875" style="101" customWidth="1"/>
    <col min="3334" max="3334" width="11.5703125" style="101" customWidth="1"/>
    <col min="3335" max="3335" width="15.5703125" style="101" customWidth="1"/>
    <col min="3336" max="3336" width="21.5703125" style="101" customWidth="1"/>
    <col min="3337" max="3584" width="9.140625" style="101"/>
    <col min="3585" max="3585" width="4.7109375" style="101" customWidth="1"/>
    <col min="3586" max="3586" width="11.28515625" style="101" customWidth="1"/>
    <col min="3587" max="3587" width="56.42578125" style="101" customWidth="1"/>
    <col min="3588" max="3588" width="6.7109375" style="101" customWidth="1"/>
    <col min="3589" max="3589" width="9.85546875" style="101" customWidth="1"/>
    <col min="3590" max="3590" width="11.5703125" style="101" customWidth="1"/>
    <col min="3591" max="3591" width="15.5703125" style="101" customWidth="1"/>
    <col min="3592" max="3592" width="21.5703125" style="101" customWidth="1"/>
    <col min="3593" max="3840" width="9.140625" style="101"/>
    <col min="3841" max="3841" width="4.7109375" style="101" customWidth="1"/>
    <col min="3842" max="3842" width="11.28515625" style="101" customWidth="1"/>
    <col min="3843" max="3843" width="56.42578125" style="101" customWidth="1"/>
    <col min="3844" max="3844" width="6.7109375" style="101" customWidth="1"/>
    <col min="3845" max="3845" width="9.85546875" style="101" customWidth="1"/>
    <col min="3846" max="3846" width="11.5703125" style="101" customWidth="1"/>
    <col min="3847" max="3847" width="15.5703125" style="101" customWidth="1"/>
    <col min="3848" max="3848" width="21.5703125" style="101" customWidth="1"/>
    <col min="3849" max="4096" width="9.140625" style="101"/>
    <col min="4097" max="4097" width="4.7109375" style="101" customWidth="1"/>
    <col min="4098" max="4098" width="11.28515625" style="101" customWidth="1"/>
    <col min="4099" max="4099" width="56.42578125" style="101" customWidth="1"/>
    <col min="4100" max="4100" width="6.7109375" style="101" customWidth="1"/>
    <col min="4101" max="4101" width="9.85546875" style="101" customWidth="1"/>
    <col min="4102" max="4102" width="11.5703125" style="101" customWidth="1"/>
    <col min="4103" max="4103" width="15.5703125" style="101" customWidth="1"/>
    <col min="4104" max="4104" width="21.5703125" style="101" customWidth="1"/>
    <col min="4105" max="4352" width="9.140625" style="101"/>
    <col min="4353" max="4353" width="4.7109375" style="101" customWidth="1"/>
    <col min="4354" max="4354" width="11.28515625" style="101" customWidth="1"/>
    <col min="4355" max="4355" width="56.42578125" style="101" customWidth="1"/>
    <col min="4356" max="4356" width="6.7109375" style="101" customWidth="1"/>
    <col min="4357" max="4357" width="9.85546875" style="101" customWidth="1"/>
    <col min="4358" max="4358" width="11.5703125" style="101" customWidth="1"/>
    <col min="4359" max="4359" width="15.5703125" style="101" customWidth="1"/>
    <col min="4360" max="4360" width="21.5703125" style="101" customWidth="1"/>
    <col min="4361" max="4608" width="9.140625" style="101"/>
    <col min="4609" max="4609" width="4.7109375" style="101" customWidth="1"/>
    <col min="4610" max="4610" width="11.28515625" style="101" customWidth="1"/>
    <col min="4611" max="4611" width="56.42578125" style="101" customWidth="1"/>
    <col min="4612" max="4612" width="6.7109375" style="101" customWidth="1"/>
    <col min="4613" max="4613" width="9.85546875" style="101" customWidth="1"/>
    <col min="4614" max="4614" width="11.5703125" style="101" customWidth="1"/>
    <col min="4615" max="4615" width="15.5703125" style="101" customWidth="1"/>
    <col min="4616" max="4616" width="21.5703125" style="101" customWidth="1"/>
    <col min="4617" max="4864" width="9.140625" style="101"/>
    <col min="4865" max="4865" width="4.7109375" style="101" customWidth="1"/>
    <col min="4866" max="4866" width="11.28515625" style="101" customWidth="1"/>
    <col min="4867" max="4867" width="56.42578125" style="101" customWidth="1"/>
    <col min="4868" max="4868" width="6.7109375" style="101" customWidth="1"/>
    <col min="4869" max="4869" width="9.85546875" style="101" customWidth="1"/>
    <col min="4870" max="4870" width="11.5703125" style="101" customWidth="1"/>
    <col min="4871" max="4871" width="15.5703125" style="101" customWidth="1"/>
    <col min="4872" max="4872" width="21.5703125" style="101" customWidth="1"/>
    <col min="4873" max="5120" width="9.140625" style="101"/>
    <col min="5121" max="5121" width="4.7109375" style="101" customWidth="1"/>
    <col min="5122" max="5122" width="11.28515625" style="101" customWidth="1"/>
    <col min="5123" max="5123" width="56.42578125" style="101" customWidth="1"/>
    <col min="5124" max="5124" width="6.7109375" style="101" customWidth="1"/>
    <col min="5125" max="5125" width="9.85546875" style="101" customWidth="1"/>
    <col min="5126" max="5126" width="11.5703125" style="101" customWidth="1"/>
    <col min="5127" max="5127" width="15.5703125" style="101" customWidth="1"/>
    <col min="5128" max="5128" width="21.5703125" style="101" customWidth="1"/>
    <col min="5129" max="5376" width="9.140625" style="101"/>
    <col min="5377" max="5377" width="4.7109375" style="101" customWidth="1"/>
    <col min="5378" max="5378" width="11.28515625" style="101" customWidth="1"/>
    <col min="5379" max="5379" width="56.42578125" style="101" customWidth="1"/>
    <col min="5380" max="5380" width="6.7109375" style="101" customWidth="1"/>
    <col min="5381" max="5381" width="9.85546875" style="101" customWidth="1"/>
    <col min="5382" max="5382" width="11.5703125" style="101" customWidth="1"/>
    <col min="5383" max="5383" width="15.5703125" style="101" customWidth="1"/>
    <col min="5384" max="5384" width="21.5703125" style="101" customWidth="1"/>
    <col min="5385" max="5632" width="9.140625" style="101"/>
    <col min="5633" max="5633" width="4.7109375" style="101" customWidth="1"/>
    <col min="5634" max="5634" width="11.28515625" style="101" customWidth="1"/>
    <col min="5635" max="5635" width="56.42578125" style="101" customWidth="1"/>
    <col min="5636" max="5636" width="6.7109375" style="101" customWidth="1"/>
    <col min="5637" max="5637" width="9.85546875" style="101" customWidth="1"/>
    <col min="5638" max="5638" width="11.5703125" style="101" customWidth="1"/>
    <col min="5639" max="5639" width="15.5703125" style="101" customWidth="1"/>
    <col min="5640" max="5640" width="21.5703125" style="101" customWidth="1"/>
    <col min="5641" max="5888" width="9.140625" style="101"/>
    <col min="5889" max="5889" width="4.7109375" style="101" customWidth="1"/>
    <col min="5890" max="5890" width="11.28515625" style="101" customWidth="1"/>
    <col min="5891" max="5891" width="56.42578125" style="101" customWidth="1"/>
    <col min="5892" max="5892" width="6.7109375" style="101" customWidth="1"/>
    <col min="5893" max="5893" width="9.85546875" style="101" customWidth="1"/>
    <col min="5894" max="5894" width="11.5703125" style="101" customWidth="1"/>
    <col min="5895" max="5895" width="15.5703125" style="101" customWidth="1"/>
    <col min="5896" max="5896" width="21.5703125" style="101" customWidth="1"/>
    <col min="5897" max="6144" width="9.140625" style="101"/>
    <col min="6145" max="6145" width="4.7109375" style="101" customWidth="1"/>
    <col min="6146" max="6146" width="11.28515625" style="101" customWidth="1"/>
    <col min="6147" max="6147" width="56.42578125" style="101" customWidth="1"/>
    <col min="6148" max="6148" width="6.7109375" style="101" customWidth="1"/>
    <col min="6149" max="6149" width="9.85546875" style="101" customWidth="1"/>
    <col min="6150" max="6150" width="11.5703125" style="101" customWidth="1"/>
    <col min="6151" max="6151" width="15.5703125" style="101" customWidth="1"/>
    <col min="6152" max="6152" width="21.5703125" style="101" customWidth="1"/>
    <col min="6153" max="6400" width="9.140625" style="101"/>
    <col min="6401" max="6401" width="4.7109375" style="101" customWidth="1"/>
    <col min="6402" max="6402" width="11.28515625" style="101" customWidth="1"/>
    <col min="6403" max="6403" width="56.42578125" style="101" customWidth="1"/>
    <col min="6404" max="6404" width="6.7109375" style="101" customWidth="1"/>
    <col min="6405" max="6405" width="9.85546875" style="101" customWidth="1"/>
    <col min="6406" max="6406" width="11.5703125" style="101" customWidth="1"/>
    <col min="6407" max="6407" width="15.5703125" style="101" customWidth="1"/>
    <col min="6408" max="6408" width="21.5703125" style="101" customWidth="1"/>
    <col min="6409" max="6656" width="9.140625" style="101"/>
    <col min="6657" max="6657" width="4.7109375" style="101" customWidth="1"/>
    <col min="6658" max="6658" width="11.28515625" style="101" customWidth="1"/>
    <col min="6659" max="6659" width="56.42578125" style="101" customWidth="1"/>
    <col min="6660" max="6660" width="6.7109375" style="101" customWidth="1"/>
    <col min="6661" max="6661" width="9.85546875" style="101" customWidth="1"/>
    <col min="6662" max="6662" width="11.5703125" style="101" customWidth="1"/>
    <col min="6663" max="6663" width="15.5703125" style="101" customWidth="1"/>
    <col min="6664" max="6664" width="21.5703125" style="101" customWidth="1"/>
    <col min="6665" max="6912" width="9.140625" style="101"/>
    <col min="6913" max="6913" width="4.7109375" style="101" customWidth="1"/>
    <col min="6914" max="6914" width="11.28515625" style="101" customWidth="1"/>
    <col min="6915" max="6915" width="56.42578125" style="101" customWidth="1"/>
    <col min="6916" max="6916" width="6.7109375" style="101" customWidth="1"/>
    <col min="6917" max="6917" width="9.85546875" style="101" customWidth="1"/>
    <col min="6918" max="6918" width="11.5703125" style="101" customWidth="1"/>
    <col min="6919" max="6919" width="15.5703125" style="101" customWidth="1"/>
    <col min="6920" max="6920" width="21.5703125" style="101" customWidth="1"/>
    <col min="6921" max="7168" width="9.140625" style="101"/>
    <col min="7169" max="7169" width="4.7109375" style="101" customWidth="1"/>
    <col min="7170" max="7170" width="11.28515625" style="101" customWidth="1"/>
    <col min="7171" max="7171" width="56.42578125" style="101" customWidth="1"/>
    <col min="7172" max="7172" width="6.7109375" style="101" customWidth="1"/>
    <col min="7173" max="7173" width="9.85546875" style="101" customWidth="1"/>
    <col min="7174" max="7174" width="11.5703125" style="101" customWidth="1"/>
    <col min="7175" max="7175" width="15.5703125" style="101" customWidth="1"/>
    <col min="7176" max="7176" width="21.5703125" style="101" customWidth="1"/>
    <col min="7177" max="7424" width="9.140625" style="101"/>
    <col min="7425" max="7425" width="4.7109375" style="101" customWidth="1"/>
    <col min="7426" max="7426" width="11.28515625" style="101" customWidth="1"/>
    <col min="7427" max="7427" width="56.42578125" style="101" customWidth="1"/>
    <col min="7428" max="7428" width="6.7109375" style="101" customWidth="1"/>
    <col min="7429" max="7429" width="9.85546875" style="101" customWidth="1"/>
    <col min="7430" max="7430" width="11.5703125" style="101" customWidth="1"/>
    <col min="7431" max="7431" width="15.5703125" style="101" customWidth="1"/>
    <col min="7432" max="7432" width="21.5703125" style="101" customWidth="1"/>
    <col min="7433" max="7680" width="9.140625" style="101"/>
    <col min="7681" max="7681" width="4.7109375" style="101" customWidth="1"/>
    <col min="7682" max="7682" width="11.28515625" style="101" customWidth="1"/>
    <col min="7683" max="7683" width="56.42578125" style="101" customWidth="1"/>
    <col min="7684" max="7684" width="6.7109375" style="101" customWidth="1"/>
    <col min="7685" max="7685" width="9.85546875" style="101" customWidth="1"/>
    <col min="7686" max="7686" width="11.5703125" style="101" customWidth="1"/>
    <col min="7687" max="7687" width="15.5703125" style="101" customWidth="1"/>
    <col min="7688" max="7688" width="21.5703125" style="101" customWidth="1"/>
    <col min="7689" max="7936" width="9.140625" style="101"/>
    <col min="7937" max="7937" width="4.7109375" style="101" customWidth="1"/>
    <col min="7938" max="7938" width="11.28515625" style="101" customWidth="1"/>
    <col min="7939" max="7939" width="56.42578125" style="101" customWidth="1"/>
    <col min="7940" max="7940" width="6.7109375" style="101" customWidth="1"/>
    <col min="7941" max="7941" width="9.85546875" style="101" customWidth="1"/>
    <col min="7942" max="7942" width="11.5703125" style="101" customWidth="1"/>
    <col min="7943" max="7943" width="15.5703125" style="101" customWidth="1"/>
    <col min="7944" max="7944" width="21.5703125" style="101" customWidth="1"/>
    <col min="7945" max="8192" width="9.140625" style="101"/>
    <col min="8193" max="8193" width="4.7109375" style="101" customWidth="1"/>
    <col min="8194" max="8194" width="11.28515625" style="101" customWidth="1"/>
    <col min="8195" max="8195" width="56.42578125" style="101" customWidth="1"/>
    <col min="8196" max="8196" width="6.7109375" style="101" customWidth="1"/>
    <col min="8197" max="8197" width="9.85546875" style="101" customWidth="1"/>
    <col min="8198" max="8198" width="11.5703125" style="101" customWidth="1"/>
    <col min="8199" max="8199" width="15.5703125" style="101" customWidth="1"/>
    <col min="8200" max="8200" width="21.5703125" style="101" customWidth="1"/>
    <col min="8201" max="8448" width="9.140625" style="101"/>
    <col min="8449" max="8449" width="4.7109375" style="101" customWidth="1"/>
    <col min="8450" max="8450" width="11.28515625" style="101" customWidth="1"/>
    <col min="8451" max="8451" width="56.42578125" style="101" customWidth="1"/>
    <col min="8452" max="8452" width="6.7109375" style="101" customWidth="1"/>
    <col min="8453" max="8453" width="9.85546875" style="101" customWidth="1"/>
    <col min="8454" max="8454" width="11.5703125" style="101" customWidth="1"/>
    <col min="8455" max="8455" width="15.5703125" style="101" customWidth="1"/>
    <col min="8456" max="8456" width="21.5703125" style="101" customWidth="1"/>
    <col min="8457" max="8704" width="9.140625" style="101"/>
    <col min="8705" max="8705" width="4.7109375" style="101" customWidth="1"/>
    <col min="8706" max="8706" width="11.28515625" style="101" customWidth="1"/>
    <col min="8707" max="8707" width="56.42578125" style="101" customWidth="1"/>
    <col min="8708" max="8708" width="6.7109375" style="101" customWidth="1"/>
    <col min="8709" max="8709" width="9.85546875" style="101" customWidth="1"/>
    <col min="8710" max="8710" width="11.5703125" style="101" customWidth="1"/>
    <col min="8711" max="8711" width="15.5703125" style="101" customWidth="1"/>
    <col min="8712" max="8712" width="21.5703125" style="101" customWidth="1"/>
    <col min="8713" max="8960" width="9.140625" style="101"/>
    <col min="8961" max="8961" width="4.7109375" style="101" customWidth="1"/>
    <col min="8962" max="8962" width="11.28515625" style="101" customWidth="1"/>
    <col min="8963" max="8963" width="56.42578125" style="101" customWidth="1"/>
    <col min="8964" max="8964" width="6.7109375" style="101" customWidth="1"/>
    <col min="8965" max="8965" width="9.85546875" style="101" customWidth="1"/>
    <col min="8966" max="8966" width="11.5703125" style="101" customWidth="1"/>
    <col min="8967" max="8967" width="15.5703125" style="101" customWidth="1"/>
    <col min="8968" max="8968" width="21.5703125" style="101" customWidth="1"/>
    <col min="8969" max="9216" width="9.140625" style="101"/>
    <col min="9217" max="9217" width="4.7109375" style="101" customWidth="1"/>
    <col min="9218" max="9218" width="11.28515625" style="101" customWidth="1"/>
    <col min="9219" max="9219" width="56.42578125" style="101" customWidth="1"/>
    <col min="9220" max="9220" width="6.7109375" style="101" customWidth="1"/>
    <col min="9221" max="9221" width="9.85546875" style="101" customWidth="1"/>
    <col min="9222" max="9222" width="11.5703125" style="101" customWidth="1"/>
    <col min="9223" max="9223" width="15.5703125" style="101" customWidth="1"/>
    <col min="9224" max="9224" width="21.5703125" style="101" customWidth="1"/>
    <col min="9225" max="9472" width="9.140625" style="101"/>
    <col min="9473" max="9473" width="4.7109375" style="101" customWidth="1"/>
    <col min="9474" max="9474" width="11.28515625" style="101" customWidth="1"/>
    <col min="9475" max="9475" width="56.42578125" style="101" customWidth="1"/>
    <col min="9476" max="9476" width="6.7109375" style="101" customWidth="1"/>
    <col min="9477" max="9477" width="9.85546875" style="101" customWidth="1"/>
    <col min="9478" max="9478" width="11.5703125" style="101" customWidth="1"/>
    <col min="9479" max="9479" width="15.5703125" style="101" customWidth="1"/>
    <col min="9480" max="9480" width="21.5703125" style="101" customWidth="1"/>
    <col min="9481" max="9728" width="9.140625" style="101"/>
    <col min="9729" max="9729" width="4.7109375" style="101" customWidth="1"/>
    <col min="9730" max="9730" width="11.28515625" style="101" customWidth="1"/>
    <col min="9731" max="9731" width="56.42578125" style="101" customWidth="1"/>
    <col min="9732" max="9732" width="6.7109375" style="101" customWidth="1"/>
    <col min="9733" max="9733" width="9.85546875" style="101" customWidth="1"/>
    <col min="9734" max="9734" width="11.5703125" style="101" customWidth="1"/>
    <col min="9735" max="9735" width="15.5703125" style="101" customWidth="1"/>
    <col min="9736" max="9736" width="21.5703125" style="101" customWidth="1"/>
    <col min="9737" max="9984" width="9.140625" style="101"/>
    <col min="9985" max="9985" width="4.7109375" style="101" customWidth="1"/>
    <col min="9986" max="9986" width="11.28515625" style="101" customWidth="1"/>
    <col min="9987" max="9987" width="56.42578125" style="101" customWidth="1"/>
    <col min="9988" max="9988" width="6.7109375" style="101" customWidth="1"/>
    <col min="9989" max="9989" width="9.85546875" style="101" customWidth="1"/>
    <col min="9990" max="9990" width="11.5703125" style="101" customWidth="1"/>
    <col min="9991" max="9991" width="15.5703125" style="101" customWidth="1"/>
    <col min="9992" max="9992" width="21.5703125" style="101" customWidth="1"/>
    <col min="9993" max="10240" width="9.140625" style="101"/>
    <col min="10241" max="10241" width="4.7109375" style="101" customWidth="1"/>
    <col min="10242" max="10242" width="11.28515625" style="101" customWidth="1"/>
    <col min="10243" max="10243" width="56.42578125" style="101" customWidth="1"/>
    <col min="10244" max="10244" width="6.7109375" style="101" customWidth="1"/>
    <col min="10245" max="10245" width="9.85546875" style="101" customWidth="1"/>
    <col min="10246" max="10246" width="11.5703125" style="101" customWidth="1"/>
    <col min="10247" max="10247" width="15.5703125" style="101" customWidth="1"/>
    <col min="10248" max="10248" width="21.5703125" style="101" customWidth="1"/>
    <col min="10249" max="10496" width="9.140625" style="101"/>
    <col min="10497" max="10497" width="4.7109375" style="101" customWidth="1"/>
    <col min="10498" max="10498" width="11.28515625" style="101" customWidth="1"/>
    <col min="10499" max="10499" width="56.42578125" style="101" customWidth="1"/>
    <col min="10500" max="10500" width="6.7109375" style="101" customWidth="1"/>
    <col min="10501" max="10501" width="9.85546875" style="101" customWidth="1"/>
    <col min="10502" max="10502" width="11.5703125" style="101" customWidth="1"/>
    <col min="10503" max="10503" width="15.5703125" style="101" customWidth="1"/>
    <col min="10504" max="10504" width="21.5703125" style="101" customWidth="1"/>
    <col min="10505" max="10752" width="9.140625" style="101"/>
    <col min="10753" max="10753" width="4.7109375" style="101" customWidth="1"/>
    <col min="10754" max="10754" width="11.28515625" style="101" customWidth="1"/>
    <col min="10755" max="10755" width="56.42578125" style="101" customWidth="1"/>
    <col min="10756" max="10756" width="6.7109375" style="101" customWidth="1"/>
    <col min="10757" max="10757" width="9.85546875" style="101" customWidth="1"/>
    <col min="10758" max="10758" width="11.5703125" style="101" customWidth="1"/>
    <col min="10759" max="10759" width="15.5703125" style="101" customWidth="1"/>
    <col min="10760" max="10760" width="21.5703125" style="101" customWidth="1"/>
    <col min="10761" max="11008" width="9.140625" style="101"/>
    <col min="11009" max="11009" width="4.7109375" style="101" customWidth="1"/>
    <col min="11010" max="11010" width="11.28515625" style="101" customWidth="1"/>
    <col min="11011" max="11011" width="56.42578125" style="101" customWidth="1"/>
    <col min="11012" max="11012" width="6.7109375" style="101" customWidth="1"/>
    <col min="11013" max="11013" width="9.85546875" style="101" customWidth="1"/>
    <col min="11014" max="11014" width="11.5703125" style="101" customWidth="1"/>
    <col min="11015" max="11015" width="15.5703125" style="101" customWidth="1"/>
    <col min="11016" max="11016" width="21.5703125" style="101" customWidth="1"/>
    <col min="11017" max="11264" width="9.140625" style="101"/>
    <col min="11265" max="11265" width="4.7109375" style="101" customWidth="1"/>
    <col min="11266" max="11266" width="11.28515625" style="101" customWidth="1"/>
    <col min="11267" max="11267" width="56.42578125" style="101" customWidth="1"/>
    <col min="11268" max="11268" width="6.7109375" style="101" customWidth="1"/>
    <col min="11269" max="11269" width="9.85546875" style="101" customWidth="1"/>
    <col min="11270" max="11270" width="11.5703125" style="101" customWidth="1"/>
    <col min="11271" max="11271" width="15.5703125" style="101" customWidth="1"/>
    <col min="11272" max="11272" width="21.5703125" style="101" customWidth="1"/>
    <col min="11273" max="11520" width="9.140625" style="101"/>
    <col min="11521" max="11521" width="4.7109375" style="101" customWidth="1"/>
    <col min="11522" max="11522" width="11.28515625" style="101" customWidth="1"/>
    <col min="11523" max="11523" width="56.42578125" style="101" customWidth="1"/>
    <col min="11524" max="11524" width="6.7109375" style="101" customWidth="1"/>
    <col min="11525" max="11525" width="9.85546875" style="101" customWidth="1"/>
    <col min="11526" max="11526" width="11.5703125" style="101" customWidth="1"/>
    <col min="11527" max="11527" width="15.5703125" style="101" customWidth="1"/>
    <col min="11528" max="11528" width="21.5703125" style="101" customWidth="1"/>
    <col min="11529" max="11776" width="9.140625" style="101"/>
    <col min="11777" max="11777" width="4.7109375" style="101" customWidth="1"/>
    <col min="11778" max="11778" width="11.28515625" style="101" customWidth="1"/>
    <col min="11779" max="11779" width="56.42578125" style="101" customWidth="1"/>
    <col min="11780" max="11780" width="6.7109375" style="101" customWidth="1"/>
    <col min="11781" max="11781" width="9.85546875" style="101" customWidth="1"/>
    <col min="11782" max="11782" width="11.5703125" style="101" customWidth="1"/>
    <col min="11783" max="11783" width="15.5703125" style="101" customWidth="1"/>
    <col min="11784" max="11784" width="21.5703125" style="101" customWidth="1"/>
    <col min="11785" max="12032" width="9.140625" style="101"/>
    <col min="12033" max="12033" width="4.7109375" style="101" customWidth="1"/>
    <col min="12034" max="12034" width="11.28515625" style="101" customWidth="1"/>
    <col min="12035" max="12035" width="56.42578125" style="101" customWidth="1"/>
    <col min="12036" max="12036" width="6.7109375" style="101" customWidth="1"/>
    <col min="12037" max="12037" width="9.85546875" style="101" customWidth="1"/>
    <col min="12038" max="12038" width="11.5703125" style="101" customWidth="1"/>
    <col min="12039" max="12039" width="15.5703125" style="101" customWidth="1"/>
    <col min="12040" max="12040" width="21.5703125" style="101" customWidth="1"/>
    <col min="12041" max="12288" width="9.140625" style="101"/>
    <col min="12289" max="12289" width="4.7109375" style="101" customWidth="1"/>
    <col min="12290" max="12290" width="11.28515625" style="101" customWidth="1"/>
    <col min="12291" max="12291" width="56.42578125" style="101" customWidth="1"/>
    <col min="12292" max="12292" width="6.7109375" style="101" customWidth="1"/>
    <col min="12293" max="12293" width="9.85546875" style="101" customWidth="1"/>
    <col min="12294" max="12294" width="11.5703125" style="101" customWidth="1"/>
    <col min="12295" max="12295" width="15.5703125" style="101" customWidth="1"/>
    <col min="12296" max="12296" width="21.5703125" style="101" customWidth="1"/>
    <col min="12297" max="12544" width="9.140625" style="101"/>
    <col min="12545" max="12545" width="4.7109375" style="101" customWidth="1"/>
    <col min="12546" max="12546" width="11.28515625" style="101" customWidth="1"/>
    <col min="12547" max="12547" width="56.42578125" style="101" customWidth="1"/>
    <col min="12548" max="12548" width="6.7109375" style="101" customWidth="1"/>
    <col min="12549" max="12549" width="9.85546875" style="101" customWidth="1"/>
    <col min="12550" max="12550" width="11.5703125" style="101" customWidth="1"/>
    <col min="12551" max="12551" width="15.5703125" style="101" customWidth="1"/>
    <col min="12552" max="12552" width="21.5703125" style="101" customWidth="1"/>
    <col min="12553" max="12800" width="9.140625" style="101"/>
    <col min="12801" max="12801" width="4.7109375" style="101" customWidth="1"/>
    <col min="12802" max="12802" width="11.28515625" style="101" customWidth="1"/>
    <col min="12803" max="12803" width="56.42578125" style="101" customWidth="1"/>
    <col min="12804" max="12804" width="6.7109375" style="101" customWidth="1"/>
    <col min="12805" max="12805" width="9.85546875" style="101" customWidth="1"/>
    <col min="12806" max="12806" width="11.5703125" style="101" customWidth="1"/>
    <col min="12807" max="12807" width="15.5703125" style="101" customWidth="1"/>
    <col min="12808" max="12808" width="21.5703125" style="101" customWidth="1"/>
    <col min="12809" max="13056" width="9.140625" style="101"/>
    <col min="13057" max="13057" width="4.7109375" style="101" customWidth="1"/>
    <col min="13058" max="13058" width="11.28515625" style="101" customWidth="1"/>
    <col min="13059" max="13059" width="56.42578125" style="101" customWidth="1"/>
    <col min="13060" max="13060" width="6.7109375" style="101" customWidth="1"/>
    <col min="13061" max="13061" width="9.85546875" style="101" customWidth="1"/>
    <col min="13062" max="13062" width="11.5703125" style="101" customWidth="1"/>
    <col min="13063" max="13063" width="15.5703125" style="101" customWidth="1"/>
    <col min="13064" max="13064" width="21.5703125" style="101" customWidth="1"/>
    <col min="13065" max="13312" width="9.140625" style="101"/>
    <col min="13313" max="13313" width="4.7109375" style="101" customWidth="1"/>
    <col min="13314" max="13314" width="11.28515625" style="101" customWidth="1"/>
    <col min="13315" max="13315" width="56.42578125" style="101" customWidth="1"/>
    <col min="13316" max="13316" width="6.7109375" style="101" customWidth="1"/>
    <col min="13317" max="13317" width="9.85546875" style="101" customWidth="1"/>
    <col min="13318" max="13318" width="11.5703125" style="101" customWidth="1"/>
    <col min="13319" max="13319" width="15.5703125" style="101" customWidth="1"/>
    <col min="13320" max="13320" width="21.5703125" style="101" customWidth="1"/>
    <col min="13321" max="13568" width="9.140625" style="101"/>
    <col min="13569" max="13569" width="4.7109375" style="101" customWidth="1"/>
    <col min="13570" max="13570" width="11.28515625" style="101" customWidth="1"/>
    <col min="13571" max="13571" width="56.42578125" style="101" customWidth="1"/>
    <col min="13572" max="13572" width="6.7109375" style="101" customWidth="1"/>
    <col min="13573" max="13573" width="9.85546875" style="101" customWidth="1"/>
    <col min="13574" max="13574" width="11.5703125" style="101" customWidth="1"/>
    <col min="13575" max="13575" width="15.5703125" style="101" customWidth="1"/>
    <col min="13576" max="13576" width="21.5703125" style="101" customWidth="1"/>
    <col min="13577" max="13824" width="9.140625" style="101"/>
    <col min="13825" max="13825" width="4.7109375" style="101" customWidth="1"/>
    <col min="13826" max="13826" width="11.28515625" style="101" customWidth="1"/>
    <col min="13827" max="13827" width="56.42578125" style="101" customWidth="1"/>
    <col min="13828" max="13828" width="6.7109375" style="101" customWidth="1"/>
    <col min="13829" max="13829" width="9.85546875" style="101" customWidth="1"/>
    <col min="13830" max="13830" width="11.5703125" style="101" customWidth="1"/>
    <col min="13831" max="13831" width="15.5703125" style="101" customWidth="1"/>
    <col min="13832" max="13832" width="21.5703125" style="101" customWidth="1"/>
    <col min="13833" max="14080" width="9.140625" style="101"/>
    <col min="14081" max="14081" width="4.7109375" style="101" customWidth="1"/>
    <col min="14082" max="14082" width="11.28515625" style="101" customWidth="1"/>
    <col min="14083" max="14083" width="56.42578125" style="101" customWidth="1"/>
    <col min="14084" max="14084" width="6.7109375" style="101" customWidth="1"/>
    <col min="14085" max="14085" width="9.85546875" style="101" customWidth="1"/>
    <col min="14086" max="14086" width="11.5703125" style="101" customWidth="1"/>
    <col min="14087" max="14087" width="15.5703125" style="101" customWidth="1"/>
    <col min="14088" max="14088" width="21.5703125" style="101" customWidth="1"/>
    <col min="14089" max="14336" width="9.140625" style="101"/>
    <col min="14337" max="14337" width="4.7109375" style="101" customWidth="1"/>
    <col min="14338" max="14338" width="11.28515625" style="101" customWidth="1"/>
    <col min="14339" max="14339" width="56.42578125" style="101" customWidth="1"/>
    <col min="14340" max="14340" width="6.7109375" style="101" customWidth="1"/>
    <col min="14341" max="14341" width="9.85546875" style="101" customWidth="1"/>
    <col min="14342" max="14342" width="11.5703125" style="101" customWidth="1"/>
    <col min="14343" max="14343" width="15.5703125" style="101" customWidth="1"/>
    <col min="14344" max="14344" width="21.5703125" style="101" customWidth="1"/>
    <col min="14345" max="14592" width="9.140625" style="101"/>
    <col min="14593" max="14593" width="4.7109375" style="101" customWidth="1"/>
    <col min="14594" max="14594" width="11.28515625" style="101" customWidth="1"/>
    <col min="14595" max="14595" width="56.42578125" style="101" customWidth="1"/>
    <col min="14596" max="14596" width="6.7109375" style="101" customWidth="1"/>
    <col min="14597" max="14597" width="9.85546875" style="101" customWidth="1"/>
    <col min="14598" max="14598" width="11.5703125" style="101" customWidth="1"/>
    <col min="14599" max="14599" width="15.5703125" style="101" customWidth="1"/>
    <col min="14600" max="14600" width="21.5703125" style="101" customWidth="1"/>
    <col min="14601" max="14848" width="9.140625" style="101"/>
    <col min="14849" max="14849" width="4.7109375" style="101" customWidth="1"/>
    <col min="14850" max="14850" width="11.28515625" style="101" customWidth="1"/>
    <col min="14851" max="14851" width="56.42578125" style="101" customWidth="1"/>
    <col min="14852" max="14852" width="6.7109375" style="101" customWidth="1"/>
    <col min="14853" max="14853" width="9.85546875" style="101" customWidth="1"/>
    <col min="14854" max="14854" width="11.5703125" style="101" customWidth="1"/>
    <col min="14855" max="14855" width="15.5703125" style="101" customWidth="1"/>
    <col min="14856" max="14856" width="21.5703125" style="101" customWidth="1"/>
    <col min="14857" max="15104" width="9.140625" style="101"/>
    <col min="15105" max="15105" width="4.7109375" style="101" customWidth="1"/>
    <col min="15106" max="15106" width="11.28515625" style="101" customWidth="1"/>
    <col min="15107" max="15107" width="56.42578125" style="101" customWidth="1"/>
    <col min="15108" max="15108" width="6.7109375" style="101" customWidth="1"/>
    <col min="15109" max="15109" width="9.85546875" style="101" customWidth="1"/>
    <col min="15110" max="15110" width="11.5703125" style="101" customWidth="1"/>
    <col min="15111" max="15111" width="15.5703125" style="101" customWidth="1"/>
    <col min="15112" max="15112" width="21.5703125" style="101" customWidth="1"/>
    <col min="15113" max="15360" width="9.140625" style="101"/>
    <col min="15361" max="15361" width="4.7109375" style="101" customWidth="1"/>
    <col min="15362" max="15362" width="11.28515625" style="101" customWidth="1"/>
    <col min="15363" max="15363" width="56.42578125" style="101" customWidth="1"/>
    <col min="15364" max="15364" width="6.7109375" style="101" customWidth="1"/>
    <col min="15365" max="15365" width="9.85546875" style="101" customWidth="1"/>
    <col min="15366" max="15366" width="11.5703125" style="101" customWidth="1"/>
    <col min="15367" max="15367" width="15.5703125" style="101" customWidth="1"/>
    <col min="15368" max="15368" width="21.5703125" style="101" customWidth="1"/>
    <col min="15369" max="15616" width="9.140625" style="101"/>
    <col min="15617" max="15617" width="4.7109375" style="101" customWidth="1"/>
    <col min="15618" max="15618" width="11.28515625" style="101" customWidth="1"/>
    <col min="15619" max="15619" width="56.42578125" style="101" customWidth="1"/>
    <col min="15620" max="15620" width="6.7109375" style="101" customWidth="1"/>
    <col min="15621" max="15621" width="9.85546875" style="101" customWidth="1"/>
    <col min="15622" max="15622" width="11.5703125" style="101" customWidth="1"/>
    <col min="15623" max="15623" width="15.5703125" style="101" customWidth="1"/>
    <col min="15624" max="15624" width="21.5703125" style="101" customWidth="1"/>
    <col min="15625" max="15872" width="9.140625" style="101"/>
    <col min="15873" max="15873" width="4.7109375" style="101" customWidth="1"/>
    <col min="15874" max="15874" width="11.28515625" style="101" customWidth="1"/>
    <col min="15875" max="15875" width="56.42578125" style="101" customWidth="1"/>
    <col min="15876" max="15876" width="6.7109375" style="101" customWidth="1"/>
    <col min="15877" max="15877" width="9.85546875" style="101" customWidth="1"/>
    <col min="15878" max="15878" width="11.5703125" style="101" customWidth="1"/>
    <col min="15879" max="15879" width="15.5703125" style="101" customWidth="1"/>
    <col min="15880" max="15880" width="21.5703125" style="101" customWidth="1"/>
    <col min="15881" max="16128" width="9.140625" style="101"/>
    <col min="16129" max="16129" width="4.7109375" style="101" customWidth="1"/>
    <col min="16130" max="16130" width="11.28515625" style="101" customWidth="1"/>
    <col min="16131" max="16131" width="56.42578125" style="101" customWidth="1"/>
    <col min="16132" max="16132" width="6.7109375" style="101" customWidth="1"/>
    <col min="16133" max="16133" width="9.85546875" style="101" customWidth="1"/>
    <col min="16134" max="16134" width="11.5703125" style="101" customWidth="1"/>
    <col min="16135" max="16135" width="15.5703125" style="101" customWidth="1"/>
    <col min="16136" max="16136" width="21.5703125" style="101" customWidth="1"/>
    <col min="16137" max="16384" width="9.140625" style="101"/>
  </cols>
  <sheetData>
    <row r="1" spans="1:11" ht="15.75" x14ac:dyDescent="0.2">
      <c r="C1" s="640" t="s">
        <v>238</v>
      </c>
      <c r="D1" s="640"/>
      <c r="E1" s="640"/>
      <c r="F1" s="640"/>
      <c r="G1" s="102"/>
    </row>
    <row r="2" spans="1:11" ht="15.75" x14ac:dyDescent="0.25">
      <c r="A2" s="103"/>
      <c r="B2" s="103"/>
      <c r="C2" s="640" t="s">
        <v>239</v>
      </c>
      <c r="D2" s="640"/>
      <c r="E2" s="640"/>
      <c r="F2" s="640"/>
      <c r="G2" s="102"/>
      <c r="H2" s="103"/>
    </row>
    <row r="3" spans="1:11" ht="15.75" x14ac:dyDescent="0.25">
      <c r="A3" s="103"/>
      <c r="B3" s="103"/>
      <c r="C3" s="641" t="s">
        <v>240</v>
      </c>
      <c r="D3" s="641"/>
      <c r="E3" s="641"/>
      <c r="F3" s="641"/>
      <c r="G3" s="104"/>
      <c r="H3" s="103"/>
    </row>
    <row r="4" spans="1:11" ht="15.75" hidden="1" x14ac:dyDescent="0.25">
      <c r="A4" s="103"/>
      <c r="B4" s="103"/>
      <c r="C4" s="641" t="s">
        <v>241</v>
      </c>
      <c r="D4" s="641"/>
      <c r="E4" s="641"/>
      <c r="F4" s="641"/>
      <c r="G4" s="104"/>
      <c r="H4" s="103"/>
    </row>
    <row r="5" spans="1:11" ht="15.75" x14ac:dyDescent="0.25">
      <c r="A5" s="103"/>
      <c r="B5" s="103"/>
      <c r="C5" s="642" t="s">
        <v>242</v>
      </c>
      <c r="D5" s="642"/>
      <c r="E5" s="642"/>
      <c r="F5" s="642"/>
      <c r="G5" s="105"/>
      <c r="H5" s="103"/>
    </row>
    <row r="6" spans="1:11" ht="15.75" x14ac:dyDescent="0.25">
      <c r="A6" s="103"/>
      <c r="B6" s="103"/>
      <c r="H6" s="103"/>
    </row>
    <row r="7" spans="1:11" ht="15.75" x14ac:dyDescent="0.2">
      <c r="A7" s="106" t="s">
        <v>126</v>
      </c>
      <c r="B7" s="106" t="s">
        <v>679</v>
      </c>
      <c r="C7" s="106" t="s">
        <v>52</v>
      </c>
      <c r="D7" s="106" t="s">
        <v>47</v>
      </c>
      <c r="E7" s="106" t="s">
        <v>244</v>
      </c>
      <c r="F7" s="107" t="s">
        <v>141</v>
      </c>
      <c r="G7" s="107" t="s">
        <v>141</v>
      </c>
      <c r="H7" s="107" t="s">
        <v>245</v>
      </c>
    </row>
    <row r="8" spans="1:11" ht="15" customHeight="1" x14ac:dyDescent="0.25">
      <c r="A8" s="108"/>
      <c r="B8" s="109"/>
      <c r="C8" s="110"/>
      <c r="D8" s="110"/>
      <c r="E8" s="110"/>
      <c r="F8" s="111" t="s">
        <v>246</v>
      </c>
      <c r="G8" s="111"/>
      <c r="H8" s="111" t="s">
        <v>246</v>
      </c>
    </row>
    <row r="9" spans="1:11" x14ac:dyDescent="0.2">
      <c r="A9" s="112"/>
      <c r="B9" s="112"/>
      <c r="C9" s="112"/>
      <c r="D9" s="112"/>
      <c r="E9" s="112"/>
      <c r="F9" s="112"/>
      <c r="G9" s="112"/>
      <c r="H9" s="112"/>
    </row>
    <row r="10" spans="1:11" ht="15.75" x14ac:dyDescent="0.25">
      <c r="A10" s="113" t="s">
        <v>41</v>
      </c>
      <c r="B10" s="114" t="s">
        <v>118</v>
      </c>
      <c r="C10" s="115"/>
      <c r="D10" s="116"/>
      <c r="E10" s="116"/>
      <c r="F10" s="116"/>
      <c r="G10" s="116"/>
      <c r="H10" s="116"/>
    </row>
    <row r="11" spans="1:11" ht="15.75" x14ac:dyDescent="0.25">
      <c r="A11" s="116"/>
      <c r="B11" s="117" t="s">
        <v>247</v>
      </c>
      <c r="C11" s="115"/>
      <c r="D11" s="116"/>
      <c r="E11" s="116"/>
      <c r="F11" s="116"/>
      <c r="G11" s="116"/>
      <c r="H11" s="118"/>
    </row>
    <row r="12" spans="1:11" ht="114" customHeight="1" x14ac:dyDescent="0.25">
      <c r="A12" s="119">
        <v>1</v>
      </c>
      <c r="B12" s="120" t="s">
        <v>248</v>
      </c>
      <c r="C12" s="121" t="s">
        <v>249</v>
      </c>
      <c r="D12" s="122"/>
      <c r="E12" s="123"/>
      <c r="F12" s="118"/>
      <c r="G12" s="118"/>
      <c r="H12" s="118"/>
      <c r="K12" s="124"/>
    </row>
    <row r="13" spans="1:11" ht="31.5" x14ac:dyDescent="0.2">
      <c r="A13" s="125" t="s">
        <v>250</v>
      </c>
      <c r="B13" s="120" t="s">
        <v>251</v>
      </c>
      <c r="C13" s="126" t="s">
        <v>252</v>
      </c>
      <c r="D13" s="127" t="s">
        <v>53</v>
      </c>
      <c r="E13" s="128">
        <v>4</v>
      </c>
      <c r="F13" s="128">
        <v>286.8</v>
      </c>
      <c r="G13" s="128">
        <f>F13*100/118</f>
        <v>243.05084745762713</v>
      </c>
      <c r="H13" s="128">
        <f>E13*G13</f>
        <v>972.20338983050851</v>
      </c>
    </row>
    <row r="14" spans="1:11" ht="31.5" x14ac:dyDescent="0.2">
      <c r="A14" s="125" t="s">
        <v>253</v>
      </c>
      <c r="B14" s="120" t="s">
        <v>254</v>
      </c>
      <c r="C14" s="126" t="s">
        <v>255</v>
      </c>
      <c r="D14" s="127" t="s">
        <v>53</v>
      </c>
      <c r="E14" s="128">
        <v>25</v>
      </c>
      <c r="F14" s="128">
        <v>335</v>
      </c>
      <c r="G14" s="128">
        <f t="shared" ref="G14:G77" si="0">F14*100/118</f>
        <v>283.89830508474574</v>
      </c>
      <c r="H14" s="128">
        <f t="shared" ref="H14:H77" si="1">E14*G14</f>
        <v>7097.4576271186434</v>
      </c>
    </row>
    <row r="15" spans="1:11" ht="31.5" x14ac:dyDescent="0.2">
      <c r="A15" s="125" t="s">
        <v>256</v>
      </c>
      <c r="B15" s="120" t="s">
        <v>257</v>
      </c>
      <c r="C15" s="126" t="s">
        <v>258</v>
      </c>
      <c r="D15" s="127" t="s">
        <v>53</v>
      </c>
      <c r="E15" s="128">
        <v>13</v>
      </c>
      <c r="F15" s="128">
        <v>401.55</v>
      </c>
      <c r="G15" s="128">
        <f t="shared" si="0"/>
        <v>340.29661016949154</v>
      </c>
      <c r="H15" s="128">
        <f t="shared" si="1"/>
        <v>4423.8559322033898</v>
      </c>
    </row>
    <row r="16" spans="1:11" ht="31.5" x14ac:dyDescent="0.2">
      <c r="A16" s="125" t="s">
        <v>259</v>
      </c>
      <c r="B16" s="120" t="s">
        <v>260</v>
      </c>
      <c r="C16" s="126" t="s">
        <v>261</v>
      </c>
      <c r="D16" s="127" t="s">
        <v>53</v>
      </c>
      <c r="E16" s="128">
        <v>14</v>
      </c>
      <c r="F16" s="128">
        <v>518.75</v>
      </c>
      <c r="G16" s="128">
        <f t="shared" si="0"/>
        <v>439.61864406779659</v>
      </c>
      <c r="H16" s="128">
        <f t="shared" si="1"/>
        <v>6154.6610169491523</v>
      </c>
    </row>
    <row r="17" spans="1:8" ht="31.5" x14ac:dyDescent="0.2">
      <c r="A17" s="125" t="s">
        <v>262</v>
      </c>
      <c r="B17" s="120" t="s">
        <v>263</v>
      </c>
      <c r="C17" s="126" t="s">
        <v>264</v>
      </c>
      <c r="D17" s="127" t="s">
        <v>53</v>
      </c>
      <c r="E17" s="128">
        <v>39</v>
      </c>
      <c r="F17" s="128">
        <v>702.95</v>
      </c>
      <c r="G17" s="128">
        <f t="shared" si="0"/>
        <v>595.72033898305085</v>
      </c>
      <c r="H17" s="128">
        <f t="shared" si="1"/>
        <v>23233.093220338982</v>
      </c>
    </row>
    <row r="18" spans="1:8" ht="129.75" customHeight="1" x14ac:dyDescent="0.25">
      <c r="A18" s="119">
        <v>2</v>
      </c>
      <c r="B18" s="120" t="s">
        <v>265</v>
      </c>
      <c r="C18" s="121" t="s">
        <v>266</v>
      </c>
      <c r="D18" s="122"/>
      <c r="E18" s="118"/>
      <c r="F18" s="118"/>
      <c r="G18" s="128">
        <f t="shared" si="0"/>
        <v>0</v>
      </c>
      <c r="H18" s="128">
        <f t="shared" si="1"/>
        <v>0</v>
      </c>
    </row>
    <row r="19" spans="1:8" ht="31.5" x14ac:dyDescent="0.25">
      <c r="A19" s="119"/>
      <c r="B19" s="120"/>
      <c r="C19" s="121" t="s">
        <v>267</v>
      </c>
      <c r="D19" s="122"/>
      <c r="E19" s="118"/>
      <c r="F19" s="118"/>
      <c r="G19" s="128">
        <f t="shared" si="0"/>
        <v>0</v>
      </c>
      <c r="H19" s="128">
        <f t="shared" si="1"/>
        <v>0</v>
      </c>
    </row>
    <row r="20" spans="1:8" ht="31.5" x14ac:dyDescent="0.2">
      <c r="A20" s="125" t="s">
        <v>250</v>
      </c>
      <c r="B20" s="120" t="s">
        <v>268</v>
      </c>
      <c r="C20" s="126" t="s">
        <v>252</v>
      </c>
      <c r="D20" s="127" t="s">
        <v>53</v>
      </c>
      <c r="E20" s="128">
        <v>41</v>
      </c>
      <c r="F20" s="128">
        <v>497.8</v>
      </c>
      <c r="G20" s="128">
        <f t="shared" si="0"/>
        <v>421.86440677966101</v>
      </c>
      <c r="H20" s="128">
        <f t="shared" si="1"/>
        <v>17296.4406779661</v>
      </c>
    </row>
    <row r="21" spans="1:8" ht="31.5" x14ac:dyDescent="0.2">
      <c r="A21" s="125" t="s">
        <v>253</v>
      </c>
      <c r="B21" s="120" t="s">
        <v>269</v>
      </c>
      <c r="C21" s="126" t="s">
        <v>255</v>
      </c>
      <c r="D21" s="127" t="s">
        <v>53</v>
      </c>
      <c r="E21" s="128">
        <v>30</v>
      </c>
      <c r="F21" s="128">
        <v>537.6</v>
      </c>
      <c r="G21" s="128">
        <f t="shared" si="0"/>
        <v>455.59322033898303</v>
      </c>
      <c r="H21" s="128">
        <f t="shared" si="1"/>
        <v>13667.796610169491</v>
      </c>
    </row>
    <row r="22" spans="1:8" ht="31.5" x14ac:dyDescent="0.2">
      <c r="A22" s="125" t="s">
        <v>256</v>
      </c>
      <c r="B22" s="120" t="s">
        <v>270</v>
      </c>
      <c r="C22" s="126" t="s">
        <v>258</v>
      </c>
      <c r="D22" s="127" t="s">
        <v>53</v>
      </c>
      <c r="E22" s="128">
        <v>13</v>
      </c>
      <c r="F22" s="128">
        <v>627.25</v>
      </c>
      <c r="G22" s="128">
        <f t="shared" si="0"/>
        <v>531.56779661016947</v>
      </c>
      <c r="H22" s="128">
        <f t="shared" si="1"/>
        <v>6910.3813559322034</v>
      </c>
    </row>
    <row r="23" spans="1:8" ht="99.75" customHeight="1" x14ac:dyDescent="0.25">
      <c r="A23" s="119">
        <v>3</v>
      </c>
      <c r="B23" s="120" t="s">
        <v>271</v>
      </c>
      <c r="C23" s="121" t="s">
        <v>272</v>
      </c>
      <c r="D23" s="122"/>
      <c r="E23" s="122"/>
      <c r="F23" s="122"/>
      <c r="G23" s="128">
        <f t="shared" si="0"/>
        <v>0</v>
      </c>
      <c r="H23" s="128">
        <f t="shared" si="1"/>
        <v>0</v>
      </c>
    </row>
    <row r="24" spans="1:8" ht="31.5" x14ac:dyDescent="0.25">
      <c r="A24" s="125" t="s">
        <v>250</v>
      </c>
      <c r="B24" s="120" t="s">
        <v>273</v>
      </c>
      <c r="C24" s="126" t="s">
        <v>261</v>
      </c>
      <c r="D24" s="122" t="s">
        <v>53</v>
      </c>
      <c r="E24" s="118">
        <v>15</v>
      </c>
      <c r="F24" s="118">
        <v>438.6</v>
      </c>
      <c r="G24" s="128">
        <f t="shared" si="0"/>
        <v>371.69491525423729</v>
      </c>
      <c r="H24" s="128">
        <f t="shared" si="1"/>
        <v>5575.4237288135591</v>
      </c>
    </row>
    <row r="25" spans="1:8" ht="50.25" customHeight="1" x14ac:dyDescent="0.2">
      <c r="A25" s="119">
        <v>4</v>
      </c>
      <c r="B25" s="120" t="s">
        <v>274</v>
      </c>
      <c r="C25" s="129" t="s">
        <v>275</v>
      </c>
      <c r="D25" s="130"/>
      <c r="E25" s="131"/>
      <c r="F25" s="131"/>
      <c r="G25" s="128">
        <f t="shared" si="0"/>
        <v>0</v>
      </c>
      <c r="H25" s="128">
        <f t="shared" si="1"/>
        <v>0</v>
      </c>
    </row>
    <row r="26" spans="1:8" ht="31.5" x14ac:dyDescent="0.2">
      <c r="A26" s="132" t="s">
        <v>250</v>
      </c>
      <c r="B26" s="133" t="s">
        <v>276</v>
      </c>
      <c r="C26" s="134" t="s">
        <v>277</v>
      </c>
      <c r="D26" s="127" t="s">
        <v>218</v>
      </c>
      <c r="E26" s="128">
        <v>1</v>
      </c>
      <c r="F26" s="128">
        <v>911.9</v>
      </c>
      <c r="G26" s="128">
        <f t="shared" si="0"/>
        <v>772.79661016949149</v>
      </c>
      <c r="H26" s="128">
        <f t="shared" si="1"/>
        <v>772.79661016949149</v>
      </c>
    </row>
    <row r="27" spans="1:8" ht="31.5" x14ac:dyDescent="0.25">
      <c r="A27" s="119">
        <v>5</v>
      </c>
      <c r="B27" s="120" t="s">
        <v>278</v>
      </c>
      <c r="C27" s="121" t="s">
        <v>279</v>
      </c>
      <c r="D27" s="122"/>
      <c r="E27" s="122"/>
      <c r="F27" s="122"/>
      <c r="G27" s="128">
        <f t="shared" si="0"/>
        <v>0</v>
      </c>
      <c r="H27" s="128">
        <f t="shared" si="1"/>
        <v>0</v>
      </c>
    </row>
    <row r="28" spans="1:8" ht="31.5" x14ac:dyDescent="0.25">
      <c r="A28" s="125" t="s">
        <v>250</v>
      </c>
      <c r="B28" s="120" t="s">
        <v>280</v>
      </c>
      <c r="C28" s="135" t="s">
        <v>281</v>
      </c>
      <c r="D28" s="122" t="s">
        <v>218</v>
      </c>
      <c r="E28" s="118">
        <v>2</v>
      </c>
      <c r="F28" s="118">
        <v>353.35</v>
      </c>
      <c r="G28" s="128">
        <f t="shared" si="0"/>
        <v>299.44915254237287</v>
      </c>
      <c r="H28" s="128">
        <f t="shared" si="1"/>
        <v>598.89830508474574</v>
      </c>
    </row>
    <row r="29" spans="1:8" ht="31.5" x14ac:dyDescent="0.25">
      <c r="A29" s="119">
        <v>6</v>
      </c>
      <c r="B29" s="120" t="s">
        <v>282</v>
      </c>
      <c r="C29" s="121" t="s">
        <v>283</v>
      </c>
      <c r="D29" s="122"/>
      <c r="E29" s="118"/>
      <c r="F29" s="122"/>
      <c r="G29" s="128">
        <f t="shared" si="0"/>
        <v>0</v>
      </c>
      <c r="H29" s="128">
        <f t="shared" si="1"/>
        <v>0</v>
      </c>
    </row>
    <row r="30" spans="1:8" ht="31.5" x14ac:dyDescent="0.2">
      <c r="A30" s="125" t="s">
        <v>250</v>
      </c>
      <c r="B30" s="120" t="s">
        <v>284</v>
      </c>
      <c r="C30" s="126" t="s">
        <v>285</v>
      </c>
      <c r="D30" s="127" t="s">
        <v>286</v>
      </c>
      <c r="E30" s="128">
        <v>8</v>
      </c>
      <c r="F30" s="128">
        <v>539.95000000000005</v>
      </c>
      <c r="G30" s="128">
        <f t="shared" si="0"/>
        <v>457.58474576271192</v>
      </c>
      <c r="H30" s="128">
        <f t="shared" si="1"/>
        <v>3660.6779661016953</v>
      </c>
    </row>
    <row r="31" spans="1:8" ht="31.5" x14ac:dyDescent="0.2">
      <c r="A31" s="125" t="s">
        <v>253</v>
      </c>
      <c r="B31" s="120" t="s">
        <v>287</v>
      </c>
      <c r="C31" s="126" t="s">
        <v>288</v>
      </c>
      <c r="D31" s="127" t="s">
        <v>286</v>
      </c>
      <c r="E31" s="128">
        <v>4</v>
      </c>
      <c r="F31" s="128">
        <v>622.4</v>
      </c>
      <c r="G31" s="128">
        <f t="shared" si="0"/>
        <v>527.45762711864404</v>
      </c>
      <c r="H31" s="128">
        <f t="shared" si="1"/>
        <v>2109.8305084745762</v>
      </c>
    </row>
    <row r="32" spans="1:8" ht="31.5" x14ac:dyDescent="0.2">
      <c r="A32" s="125" t="s">
        <v>256</v>
      </c>
      <c r="B32" s="120" t="s">
        <v>289</v>
      </c>
      <c r="C32" s="126" t="s">
        <v>290</v>
      </c>
      <c r="D32" s="127" t="s">
        <v>286</v>
      </c>
      <c r="E32" s="128">
        <v>2</v>
      </c>
      <c r="F32" s="128">
        <v>826.1</v>
      </c>
      <c r="G32" s="128">
        <f t="shared" si="0"/>
        <v>700.08474576271192</v>
      </c>
      <c r="H32" s="128">
        <f t="shared" si="1"/>
        <v>1400.1694915254238</v>
      </c>
    </row>
    <row r="33" spans="1:8" ht="31.5" x14ac:dyDescent="0.25">
      <c r="A33" s="119">
        <v>7</v>
      </c>
      <c r="B33" s="120" t="s">
        <v>291</v>
      </c>
      <c r="C33" s="121" t="s">
        <v>292</v>
      </c>
      <c r="D33" s="122"/>
      <c r="E33" s="122"/>
      <c r="F33" s="122"/>
      <c r="G33" s="128">
        <f t="shared" si="0"/>
        <v>0</v>
      </c>
      <c r="H33" s="128">
        <f t="shared" si="1"/>
        <v>0</v>
      </c>
    </row>
    <row r="34" spans="1:8" ht="31.5" x14ac:dyDescent="0.25">
      <c r="A34" s="116"/>
      <c r="B34" s="120" t="s">
        <v>293</v>
      </c>
      <c r="C34" s="121" t="s">
        <v>294</v>
      </c>
      <c r="D34" s="122"/>
      <c r="E34" s="122"/>
      <c r="F34" s="122"/>
      <c r="G34" s="128">
        <f t="shared" si="0"/>
        <v>0</v>
      </c>
      <c r="H34" s="128">
        <f t="shared" si="1"/>
        <v>0</v>
      </c>
    </row>
    <row r="35" spans="1:8" ht="31.5" x14ac:dyDescent="0.25">
      <c r="A35" s="116"/>
      <c r="B35" s="120" t="s">
        <v>295</v>
      </c>
      <c r="C35" s="121" t="s">
        <v>296</v>
      </c>
      <c r="D35" s="122" t="s">
        <v>286</v>
      </c>
      <c r="E35" s="118">
        <v>1</v>
      </c>
      <c r="F35" s="118">
        <v>791.9</v>
      </c>
      <c r="G35" s="128">
        <f t="shared" si="0"/>
        <v>671.10169491525426</v>
      </c>
      <c r="H35" s="128">
        <f t="shared" si="1"/>
        <v>671.10169491525426</v>
      </c>
    </row>
    <row r="36" spans="1:8" ht="31.5" x14ac:dyDescent="0.25">
      <c r="A36" s="116"/>
      <c r="B36" s="120" t="s">
        <v>297</v>
      </c>
      <c r="C36" s="121" t="s">
        <v>298</v>
      </c>
      <c r="D36" s="122" t="s">
        <v>286</v>
      </c>
      <c r="E36" s="118">
        <v>1</v>
      </c>
      <c r="F36" s="118">
        <v>850.25</v>
      </c>
      <c r="G36" s="128">
        <f t="shared" si="0"/>
        <v>720.55084745762713</v>
      </c>
      <c r="H36" s="128">
        <f t="shared" si="1"/>
        <v>720.55084745762713</v>
      </c>
    </row>
    <row r="37" spans="1:8" ht="33.75" customHeight="1" x14ac:dyDescent="0.25">
      <c r="A37" s="119">
        <v>8</v>
      </c>
      <c r="B37" s="120" t="s">
        <v>299</v>
      </c>
      <c r="C37" s="121" t="s">
        <v>300</v>
      </c>
      <c r="D37" s="122"/>
      <c r="E37" s="122"/>
      <c r="F37" s="118"/>
      <c r="G37" s="128">
        <f t="shared" si="0"/>
        <v>0</v>
      </c>
      <c r="H37" s="128">
        <f t="shared" si="1"/>
        <v>0</v>
      </c>
    </row>
    <row r="38" spans="1:8" ht="31.5" x14ac:dyDescent="0.2">
      <c r="A38" s="125" t="s">
        <v>250</v>
      </c>
      <c r="B38" s="120" t="s">
        <v>301</v>
      </c>
      <c r="C38" s="126" t="s">
        <v>302</v>
      </c>
      <c r="D38" s="127" t="s">
        <v>218</v>
      </c>
      <c r="E38" s="128">
        <v>2</v>
      </c>
      <c r="F38" s="128">
        <v>318.35000000000002</v>
      </c>
      <c r="G38" s="128">
        <f t="shared" si="0"/>
        <v>269.78813559322037</v>
      </c>
      <c r="H38" s="128">
        <f t="shared" si="1"/>
        <v>539.57627118644075</v>
      </c>
    </row>
    <row r="39" spans="1:8" ht="31.5" x14ac:dyDescent="0.2">
      <c r="A39" s="125" t="s">
        <v>253</v>
      </c>
      <c r="B39" s="120" t="s">
        <v>303</v>
      </c>
      <c r="C39" s="126" t="s">
        <v>304</v>
      </c>
      <c r="D39" s="127" t="s">
        <v>218</v>
      </c>
      <c r="E39" s="128">
        <v>11</v>
      </c>
      <c r="F39" s="128">
        <v>346.8</v>
      </c>
      <c r="G39" s="128">
        <f t="shared" si="0"/>
        <v>293.89830508474574</v>
      </c>
      <c r="H39" s="128">
        <f t="shared" si="1"/>
        <v>3232.8813559322034</v>
      </c>
    </row>
    <row r="40" spans="1:8" ht="31.5" x14ac:dyDescent="0.2">
      <c r="A40" s="125" t="s">
        <v>256</v>
      </c>
      <c r="B40" s="120" t="s">
        <v>305</v>
      </c>
      <c r="C40" s="126" t="s">
        <v>306</v>
      </c>
      <c r="D40" s="127" t="s">
        <v>218</v>
      </c>
      <c r="E40" s="128">
        <v>5</v>
      </c>
      <c r="F40" s="128">
        <v>439.25</v>
      </c>
      <c r="G40" s="128">
        <f t="shared" si="0"/>
        <v>372.24576271186442</v>
      </c>
      <c r="H40" s="128">
        <f t="shared" si="1"/>
        <v>1861.2288135593221</v>
      </c>
    </row>
    <row r="41" spans="1:8" ht="31.5" x14ac:dyDescent="0.2">
      <c r="A41" s="125" t="s">
        <v>259</v>
      </c>
      <c r="B41" s="120" t="s">
        <v>307</v>
      </c>
      <c r="C41" s="126" t="s">
        <v>308</v>
      </c>
      <c r="D41" s="127" t="s">
        <v>218</v>
      </c>
      <c r="E41" s="128">
        <v>3</v>
      </c>
      <c r="F41" s="128">
        <v>489.05</v>
      </c>
      <c r="G41" s="128">
        <f t="shared" si="0"/>
        <v>414.44915254237287</v>
      </c>
      <c r="H41" s="128">
        <f t="shared" si="1"/>
        <v>1243.3474576271187</v>
      </c>
    </row>
    <row r="42" spans="1:8" ht="31.5" x14ac:dyDescent="0.2">
      <c r="A42" s="125" t="s">
        <v>262</v>
      </c>
      <c r="B42" s="120" t="s">
        <v>309</v>
      </c>
      <c r="C42" s="126" t="s">
        <v>310</v>
      </c>
      <c r="D42" s="127" t="s">
        <v>218</v>
      </c>
      <c r="E42" s="128">
        <v>7</v>
      </c>
      <c r="F42" s="128">
        <v>631.29999999999995</v>
      </c>
      <c r="G42" s="128">
        <f t="shared" si="0"/>
        <v>534.99999999999989</v>
      </c>
      <c r="H42" s="128">
        <f t="shared" si="1"/>
        <v>3744.9999999999991</v>
      </c>
    </row>
    <row r="43" spans="1:8" ht="82.5" customHeight="1" x14ac:dyDescent="0.25">
      <c r="A43" s="119">
        <v>9</v>
      </c>
      <c r="B43" s="120" t="s">
        <v>311</v>
      </c>
      <c r="C43" s="121" t="s">
        <v>312</v>
      </c>
      <c r="D43" s="122" t="s">
        <v>313</v>
      </c>
      <c r="E43" s="136">
        <v>2000</v>
      </c>
      <c r="F43" s="118">
        <v>11</v>
      </c>
      <c r="G43" s="128">
        <f t="shared" si="0"/>
        <v>9.3220338983050848</v>
      </c>
      <c r="H43" s="128">
        <f t="shared" si="1"/>
        <v>18644.067796610168</v>
      </c>
    </row>
    <row r="44" spans="1:8" ht="15.6" customHeight="1" x14ac:dyDescent="0.25">
      <c r="A44" s="116"/>
      <c r="B44" s="116"/>
      <c r="C44" s="137" t="s">
        <v>314</v>
      </c>
      <c r="D44" s="122"/>
      <c r="E44" s="122"/>
      <c r="F44" s="122"/>
      <c r="G44" s="128">
        <f t="shared" si="0"/>
        <v>0</v>
      </c>
      <c r="H44" s="128">
        <f t="shared" si="1"/>
        <v>0</v>
      </c>
    </row>
    <row r="45" spans="1:8" ht="35.25" customHeight="1" x14ac:dyDescent="0.25">
      <c r="A45" s="119">
        <v>10</v>
      </c>
      <c r="B45" s="120" t="s">
        <v>315</v>
      </c>
      <c r="C45" s="115" t="s">
        <v>316</v>
      </c>
      <c r="D45" s="122"/>
      <c r="E45" s="122"/>
      <c r="F45" s="122"/>
      <c r="G45" s="128">
        <f t="shared" si="0"/>
        <v>0</v>
      </c>
      <c r="H45" s="128">
        <f t="shared" si="1"/>
        <v>0</v>
      </c>
    </row>
    <row r="46" spans="1:8" ht="31.5" x14ac:dyDescent="0.2">
      <c r="A46" s="138"/>
      <c r="B46" s="120" t="s">
        <v>317</v>
      </c>
      <c r="C46" s="139" t="s">
        <v>119</v>
      </c>
      <c r="D46" s="127" t="s">
        <v>40</v>
      </c>
      <c r="E46" s="128">
        <v>10</v>
      </c>
      <c r="F46" s="140">
        <v>506.8</v>
      </c>
      <c r="G46" s="128">
        <f t="shared" si="0"/>
        <v>429.49152542372883</v>
      </c>
      <c r="H46" s="128">
        <f t="shared" si="1"/>
        <v>4294.9152542372885</v>
      </c>
    </row>
    <row r="47" spans="1:8" ht="34.5" customHeight="1" x14ac:dyDescent="0.25">
      <c r="A47" s="119">
        <v>11</v>
      </c>
      <c r="B47" s="119" t="s">
        <v>318</v>
      </c>
      <c r="C47" s="121" t="s">
        <v>319</v>
      </c>
      <c r="D47" s="122"/>
      <c r="E47" s="141"/>
      <c r="F47" s="141"/>
      <c r="G47" s="128">
        <f t="shared" si="0"/>
        <v>0</v>
      </c>
      <c r="H47" s="128">
        <f t="shared" si="1"/>
        <v>0</v>
      </c>
    </row>
    <row r="48" spans="1:8" ht="31.5" x14ac:dyDescent="0.25">
      <c r="A48" s="138"/>
      <c r="B48" s="119" t="s">
        <v>320</v>
      </c>
      <c r="C48" s="126" t="s">
        <v>321</v>
      </c>
      <c r="D48" s="122" t="s">
        <v>40</v>
      </c>
      <c r="E48" s="141">
        <v>12</v>
      </c>
      <c r="F48" s="118">
        <v>574.29999999999995</v>
      </c>
      <c r="G48" s="128">
        <f t="shared" si="0"/>
        <v>486.69491525423723</v>
      </c>
      <c r="H48" s="128">
        <f t="shared" si="1"/>
        <v>5840.3389830508468</v>
      </c>
    </row>
    <row r="49" spans="1:8" ht="31.5" x14ac:dyDescent="0.25">
      <c r="A49" s="119">
        <v>12</v>
      </c>
      <c r="B49" s="120" t="s">
        <v>322</v>
      </c>
      <c r="C49" s="115" t="s">
        <v>323</v>
      </c>
      <c r="D49" s="122"/>
      <c r="E49" s="118"/>
      <c r="F49" s="118"/>
      <c r="G49" s="128">
        <f t="shared" si="0"/>
        <v>0</v>
      </c>
      <c r="H49" s="128">
        <f t="shared" si="1"/>
        <v>0</v>
      </c>
    </row>
    <row r="50" spans="1:8" ht="31.5" x14ac:dyDescent="0.25">
      <c r="A50" s="138"/>
      <c r="B50" s="120" t="s">
        <v>324</v>
      </c>
      <c r="C50" s="115" t="s">
        <v>325</v>
      </c>
      <c r="D50" s="122"/>
      <c r="E50" s="118"/>
      <c r="F50" s="118"/>
      <c r="G50" s="128">
        <f t="shared" si="0"/>
        <v>0</v>
      </c>
      <c r="H50" s="128">
        <f t="shared" si="1"/>
        <v>0</v>
      </c>
    </row>
    <row r="51" spans="1:8" ht="31.5" x14ac:dyDescent="0.25">
      <c r="A51" s="116"/>
      <c r="B51" s="120" t="s">
        <v>326</v>
      </c>
      <c r="C51" s="139" t="s">
        <v>327</v>
      </c>
      <c r="D51" s="127" t="s">
        <v>40</v>
      </c>
      <c r="E51" s="128">
        <v>11</v>
      </c>
      <c r="F51" s="140">
        <v>37.6</v>
      </c>
      <c r="G51" s="128">
        <f t="shared" si="0"/>
        <v>31.864406779661017</v>
      </c>
      <c r="H51" s="128">
        <f t="shared" si="1"/>
        <v>350.50847457627117</v>
      </c>
    </row>
    <row r="52" spans="1:8" ht="15.6" customHeight="1" x14ac:dyDescent="0.2">
      <c r="A52" s="142" t="s">
        <v>42</v>
      </c>
      <c r="B52" s="143" t="s">
        <v>117</v>
      </c>
      <c r="C52" s="139"/>
      <c r="D52" s="112"/>
      <c r="E52" s="112"/>
      <c r="F52" s="112"/>
      <c r="G52" s="128">
        <f t="shared" si="0"/>
        <v>0</v>
      </c>
      <c r="H52" s="128">
        <f t="shared" si="1"/>
        <v>0</v>
      </c>
    </row>
    <row r="53" spans="1:8" ht="99.75" customHeight="1" x14ac:dyDescent="0.2">
      <c r="A53" s="119">
        <v>1</v>
      </c>
      <c r="B53" s="120" t="s">
        <v>328</v>
      </c>
      <c r="C53" s="115" t="s">
        <v>329</v>
      </c>
      <c r="D53" s="112"/>
      <c r="E53" s="112"/>
      <c r="F53" s="112"/>
      <c r="G53" s="128">
        <f t="shared" si="0"/>
        <v>0</v>
      </c>
      <c r="H53" s="128">
        <f t="shared" si="1"/>
        <v>0</v>
      </c>
    </row>
    <row r="54" spans="1:8" ht="41.25" customHeight="1" x14ac:dyDescent="0.25">
      <c r="A54" s="112"/>
      <c r="B54" s="120" t="s">
        <v>330</v>
      </c>
      <c r="C54" s="115" t="s">
        <v>331</v>
      </c>
      <c r="D54" s="122" t="s">
        <v>332</v>
      </c>
      <c r="E54" s="118">
        <v>4</v>
      </c>
      <c r="F54" s="118">
        <v>6767.4</v>
      </c>
      <c r="G54" s="128">
        <f t="shared" si="0"/>
        <v>5735.0847457627115</v>
      </c>
      <c r="H54" s="128">
        <f t="shared" si="1"/>
        <v>22940.338983050846</v>
      </c>
    </row>
    <row r="55" spans="1:8" ht="112.5" customHeight="1" x14ac:dyDescent="0.25">
      <c r="A55" s="119">
        <v>2</v>
      </c>
      <c r="B55" s="120" t="s">
        <v>333</v>
      </c>
      <c r="C55" s="115" t="s">
        <v>334</v>
      </c>
      <c r="D55" s="122"/>
      <c r="E55" s="122"/>
      <c r="F55" s="122"/>
      <c r="G55" s="128">
        <f t="shared" si="0"/>
        <v>0</v>
      </c>
      <c r="H55" s="128">
        <f t="shared" si="1"/>
        <v>0</v>
      </c>
    </row>
    <row r="56" spans="1:8" ht="31.5" x14ac:dyDescent="0.25">
      <c r="A56" s="119"/>
      <c r="B56" s="120" t="s">
        <v>335</v>
      </c>
      <c r="C56" s="115" t="s">
        <v>336</v>
      </c>
      <c r="D56" s="122" t="s">
        <v>332</v>
      </c>
      <c r="E56" s="118">
        <v>5</v>
      </c>
      <c r="F56" s="118">
        <v>6515.55</v>
      </c>
      <c r="G56" s="128">
        <f t="shared" si="0"/>
        <v>5521.6525423728817</v>
      </c>
      <c r="H56" s="128">
        <f t="shared" si="1"/>
        <v>27608.262711864409</v>
      </c>
    </row>
    <row r="57" spans="1:8" ht="115.5" customHeight="1" x14ac:dyDescent="0.25">
      <c r="A57" s="119">
        <v>3</v>
      </c>
      <c r="B57" s="120" t="s">
        <v>337</v>
      </c>
      <c r="C57" s="115" t="s">
        <v>338</v>
      </c>
      <c r="D57" s="122"/>
      <c r="E57" s="144"/>
      <c r="F57" s="144"/>
      <c r="G57" s="128">
        <f t="shared" si="0"/>
        <v>0</v>
      </c>
      <c r="H57" s="128">
        <f t="shared" si="1"/>
        <v>0</v>
      </c>
    </row>
    <row r="58" spans="1:8" ht="31.5" x14ac:dyDescent="0.25">
      <c r="A58" s="145"/>
      <c r="B58" s="133" t="s">
        <v>339</v>
      </c>
      <c r="C58" s="121" t="s">
        <v>340</v>
      </c>
      <c r="D58" s="122" t="s">
        <v>332</v>
      </c>
      <c r="E58" s="118">
        <v>2</v>
      </c>
      <c r="F58" s="118">
        <v>18579.95</v>
      </c>
      <c r="G58" s="128">
        <f t="shared" si="0"/>
        <v>15745.72033898305</v>
      </c>
      <c r="H58" s="128">
        <f t="shared" si="1"/>
        <v>31491.4406779661</v>
      </c>
    </row>
    <row r="59" spans="1:8" ht="79.900000000000006" customHeight="1" x14ac:dyDescent="0.25">
      <c r="A59" s="119">
        <v>4</v>
      </c>
      <c r="B59" s="120" t="s">
        <v>341</v>
      </c>
      <c r="C59" s="121" t="s">
        <v>342</v>
      </c>
      <c r="D59" s="122"/>
      <c r="E59" s="122"/>
      <c r="F59" s="122"/>
      <c r="G59" s="128">
        <f t="shared" si="0"/>
        <v>0</v>
      </c>
      <c r="H59" s="128">
        <f t="shared" si="1"/>
        <v>0</v>
      </c>
    </row>
    <row r="60" spans="1:8" ht="38.25" customHeight="1" x14ac:dyDescent="0.25">
      <c r="A60" s="119"/>
      <c r="B60" s="120" t="s">
        <v>343</v>
      </c>
      <c r="C60" s="115" t="s">
        <v>344</v>
      </c>
      <c r="D60" s="122" t="s">
        <v>332</v>
      </c>
      <c r="E60" s="118">
        <v>10</v>
      </c>
      <c r="F60" s="118">
        <v>1879.2</v>
      </c>
      <c r="G60" s="128">
        <f t="shared" si="0"/>
        <v>1592.542372881356</v>
      </c>
      <c r="H60" s="128">
        <f t="shared" si="1"/>
        <v>15925.423728813559</v>
      </c>
    </row>
    <row r="61" spans="1:8" ht="65.25" customHeight="1" x14ac:dyDescent="0.25">
      <c r="A61" s="119">
        <v>5</v>
      </c>
      <c r="B61" s="120" t="s">
        <v>345</v>
      </c>
      <c r="C61" s="129" t="s">
        <v>346</v>
      </c>
      <c r="D61" s="116"/>
      <c r="E61" s="144"/>
      <c r="F61" s="144"/>
      <c r="G61" s="128">
        <f t="shared" si="0"/>
        <v>0</v>
      </c>
      <c r="H61" s="128">
        <f t="shared" si="1"/>
        <v>0</v>
      </c>
    </row>
    <row r="62" spans="1:8" ht="32.25" customHeight="1" x14ac:dyDescent="0.25">
      <c r="A62" s="119"/>
      <c r="B62" s="120" t="s">
        <v>347</v>
      </c>
      <c r="C62" s="138" t="s">
        <v>348</v>
      </c>
      <c r="D62" s="116"/>
      <c r="E62" s="122"/>
      <c r="F62" s="122"/>
      <c r="G62" s="128">
        <f t="shared" si="0"/>
        <v>0</v>
      </c>
      <c r="H62" s="128">
        <f t="shared" si="1"/>
        <v>0</v>
      </c>
    </row>
    <row r="63" spans="1:8" ht="31.5" customHeight="1" x14ac:dyDescent="0.25">
      <c r="A63" s="116"/>
      <c r="B63" s="120" t="s">
        <v>349</v>
      </c>
      <c r="C63" s="135" t="s">
        <v>350</v>
      </c>
      <c r="D63" s="146" t="s">
        <v>332</v>
      </c>
      <c r="E63" s="128">
        <v>2</v>
      </c>
      <c r="F63" s="128">
        <v>6945.6</v>
      </c>
      <c r="G63" s="128">
        <f t="shared" si="0"/>
        <v>5886.1016949152545</v>
      </c>
      <c r="H63" s="128">
        <f t="shared" si="1"/>
        <v>11772.203389830509</v>
      </c>
    </row>
    <row r="64" spans="1:8" ht="36" customHeight="1" x14ac:dyDescent="0.25">
      <c r="A64" s="119">
        <v>6</v>
      </c>
      <c r="B64" s="120" t="s">
        <v>351</v>
      </c>
      <c r="C64" s="121" t="s">
        <v>352</v>
      </c>
      <c r="D64" s="122"/>
      <c r="E64" s="122"/>
      <c r="F64" s="122"/>
      <c r="G64" s="128">
        <f t="shared" si="0"/>
        <v>0</v>
      </c>
      <c r="H64" s="128">
        <f t="shared" si="1"/>
        <v>0</v>
      </c>
    </row>
    <row r="65" spans="1:8" ht="30" customHeight="1" x14ac:dyDescent="0.25">
      <c r="A65" s="119"/>
      <c r="B65" s="120" t="s">
        <v>353</v>
      </c>
      <c r="C65" s="121" t="s">
        <v>354</v>
      </c>
      <c r="D65" s="122"/>
      <c r="E65" s="122"/>
      <c r="F65" s="122"/>
      <c r="G65" s="128">
        <f t="shared" si="0"/>
        <v>0</v>
      </c>
      <c r="H65" s="128">
        <f t="shared" si="1"/>
        <v>0</v>
      </c>
    </row>
    <row r="66" spans="1:8" ht="28.5" customHeight="1" x14ac:dyDescent="0.25">
      <c r="A66" s="119"/>
      <c r="B66" s="120" t="s">
        <v>355</v>
      </c>
      <c r="C66" s="121" t="s">
        <v>356</v>
      </c>
      <c r="D66" s="122" t="s">
        <v>40</v>
      </c>
      <c r="E66" s="118">
        <v>2</v>
      </c>
      <c r="F66" s="118">
        <v>119.55</v>
      </c>
      <c r="G66" s="128">
        <f t="shared" si="0"/>
        <v>101.3135593220339</v>
      </c>
      <c r="H66" s="128">
        <f t="shared" si="1"/>
        <v>202.62711864406779</v>
      </c>
    </row>
    <row r="67" spans="1:8" ht="66" customHeight="1" x14ac:dyDescent="0.25">
      <c r="A67" s="119">
        <v>7</v>
      </c>
      <c r="B67" s="120" t="s">
        <v>357</v>
      </c>
      <c r="C67" s="121" t="s">
        <v>358</v>
      </c>
      <c r="D67" s="122" t="s">
        <v>332</v>
      </c>
      <c r="E67" s="118">
        <v>10</v>
      </c>
      <c r="F67" s="118">
        <v>1607.95</v>
      </c>
      <c r="G67" s="128">
        <f t="shared" si="0"/>
        <v>1362.6694915254238</v>
      </c>
      <c r="H67" s="128">
        <f t="shared" si="1"/>
        <v>13626.694915254238</v>
      </c>
    </row>
    <row r="68" spans="1:8" ht="64.5" customHeight="1" x14ac:dyDescent="0.25">
      <c r="A68" s="119">
        <v>8</v>
      </c>
      <c r="B68" s="120" t="s">
        <v>359</v>
      </c>
      <c r="C68" s="121" t="s">
        <v>360</v>
      </c>
      <c r="D68" s="122" t="s">
        <v>332</v>
      </c>
      <c r="E68" s="118">
        <v>10</v>
      </c>
      <c r="F68" s="118">
        <v>1083.5</v>
      </c>
      <c r="G68" s="128">
        <f t="shared" si="0"/>
        <v>918.22033898305085</v>
      </c>
      <c r="H68" s="128">
        <f t="shared" si="1"/>
        <v>9182.203389830509</v>
      </c>
    </row>
    <row r="69" spans="1:8" ht="30.75" customHeight="1" x14ac:dyDescent="0.25">
      <c r="A69" s="119">
        <v>9</v>
      </c>
      <c r="B69" s="120" t="s">
        <v>361</v>
      </c>
      <c r="C69" s="121" t="s">
        <v>362</v>
      </c>
      <c r="D69" s="122"/>
      <c r="E69" s="118"/>
      <c r="F69" s="122"/>
      <c r="G69" s="128">
        <f t="shared" si="0"/>
        <v>0</v>
      </c>
      <c r="H69" s="128">
        <f t="shared" si="1"/>
        <v>0</v>
      </c>
    </row>
    <row r="70" spans="1:8" ht="31.5" x14ac:dyDescent="0.2">
      <c r="A70" s="119"/>
      <c r="B70" s="120" t="s">
        <v>363</v>
      </c>
      <c r="C70" s="139" t="s">
        <v>364</v>
      </c>
      <c r="D70" s="127" t="s">
        <v>332</v>
      </c>
      <c r="E70" s="128">
        <v>4</v>
      </c>
      <c r="F70" s="128">
        <v>803.7</v>
      </c>
      <c r="G70" s="128">
        <f t="shared" si="0"/>
        <v>681.10169491525426</v>
      </c>
      <c r="H70" s="128">
        <f t="shared" si="1"/>
        <v>2724.406779661017</v>
      </c>
    </row>
    <row r="71" spans="1:8" ht="31.5" x14ac:dyDescent="0.2">
      <c r="A71" s="119">
        <v>10</v>
      </c>
      <c r="B71" s="120" t="s">
        <v>365</v>
      </c>
      <c r="C71" s="121" t="s">
        <v>366</v>
      </c>
      <c r="D71" s="112"/>
      <c r="E71" s="112"/>
      <c r="F71" s="112"/>
      <c r="G71" s="128">
        <f t="shared" si="0"/>
        <v>0</v>
      </c>
      <c r="H71" s="128">
        <f t="shared" si="1"/>
        <v>0</v>
      </c>
    </row>
    <row r="72" spans="1:8" ht="66.75" customHeight="1" x14ac:dyDescent="0.25">
      <c r="A72" s="112"/>
      <c r="B72" s="120" t="s">
        <v>367</v>
      </c>
      <c r="C72" s="121" t="s">
        <v>368</v>
      </c>
      <c r="D72" s="122" t="s">
        <v>332</v>
      </c>
      <c r="E72" s="118">
        <v>12</v>
      </c>
      <c r="F72" s="118">
        <v>375.65</v>
      </c>
      <c r="G72" s="128">
        <f t="shared" si="0"/>
        <v>318.34745762711867</v>
      </c>
      <c r="H72" s="128">
        <f t="shared" si="1"/>
        <v>3820.1694915254238</v>
      </c>
    </row>
    <row r="73" spans="1:8" ht="15.75" x14ac:dyDescent="0.2">
      <c r="A73" s="119"/>
      <c r="B73" s="120"/>
      <c r="C73" s="139"/>
      <c r="D73" s="127"/>
      <c r="E73" s="128"/>
      <c r="F73" s="128"/>
      <c r="G73" s="128">
        <f t="shared" si="0"/>
        <v>0</v>
      </c>
      <c r="H73" s="128">
        <f t="shared" si="1"/>
        <v>0</v>
      </c>
    </row>
    <row r="74" spans="1:8" ht="69.75" customHeight="1" x14ac:dyDescent="0.25">
      <c r="A74" s="119">
        <v>11</v>
      </c>
      <c r="B74" s="120" t="s">
        <v>369</v>
      </c>
      <c r="C74" s="121" t="s">
        <v>370</v>
      </c>
      <c r="D74" s="122" t="s">
        <v>332</v>
      </c>
      <c r="E74" s="118">
        <v>6</v>
      </c>
      <c r="F74" s="118">
        <v>168.35</v>
      </c>
      <c r="G74" s="128">
        <f t="shared" si="0"/>
        <v>142.66949152542372</v>
      </c>
      <c r="H74" s="128">
        <f t="shared" si="1"/>
        <v>856.01694915254234</v>
      </c>
    </row>
    <row r="75" spans="1:8" ht="51.75" customHeight="1" x14ac:dyDescent="0.25">
      <c r="A75" s="119">
        <v>12</v>
      </c>
      <c r="B75" s="120" t="s">
        <v>371</v>
      </c>
      <c r="C75" s="121" t="s">
        <v>372</v>
      </c>
      <c r="D75" s="122"/>
      <c r="E75" s="118"/>
      <c r="F75" s="118"/>
      <c r="G75" s="128">
        <f t="shared" si="0"/>
        <v>0</v>
      </c>
      <c r="H75" s="128">
        <f t="shared" si="1"/>
        <v>0</v>
      </c>
    </row>
    <row r="76" spans="1:8" ht="38.25" customHeight="1" x14ac:dyDescent="0.25">
      <c r="A76" s="116"/>
      <c r="B76" s="120" t="s">
        <v>373</v>
      </c>
      <c r="C76" s="121" t="s">
        <v>374</v>
      </c>
      <c r="D76" s="122" t="s">
        <v>332</v>
      </c>
      <c r="E76" s="118">
        <v>6</v>
      </c>
      <c r="F76" s="118">
        <v>708.95</v>
      </c>
      <c r="G76" s="128">
        <f t="shared" si="0"/>
        <v>600.80508474576266</v>
      </c>
      <c r="H76" s="128">
        <f t="shared" si="1"/>
        <v>3604.8305084745762</v>
      </c>
    </row>
    <row r="77" spans="1:8" ht="18.75" customHeight="1" x14ac:dyDescent="0.25">
      <c r="A77" s="147"/>
      <c r="B77" s="113"/>
      <c r="C77" s="148" t="s">
        <v>375</v>
      </c>
      <c r="D77" s="116"/>
      <c r="E77" s="128"/>
      <c r="F77" s="128"/>
      <c r="G77" s="128">
        <f t="shared" si="0"/>
        <v>0</v>
      </c>
      <c r="H77" s="128">
        <f t="shared" si="1"/>
        <v>0</v>
      </c>
    </row>
    <row r="78" spans="1:8" ht="67.5" customHeight="1" x14ac:dyDescent="0.25">
      <c r="A78" s="119">
        <v>13</v>
      </c>
      <c r="B78" s="120" t="s">
        <v>376</v>
      </c>
      <c r="C78" s="115" t="s">
        <v>377</v>
      </c>
      <c r="D78" s="122"/>
      <c r="E78" s="128"/>
      <c r="F78" s="128"/>
      <c r="G78" s="128">
        <f t="shared" ref="G78:G122" si="2">F78*100/118</f>
        <v>0</v>
      </c>
      <c r="H78" s="128">
        <f t="shared" ref="H78:H139" si="3">E78*G78</f>
        <v>0</v>
      </c>
    </row>
    <row r="79" spans="1:8" ht="31.5" x14ac:dyDescent="0.25">
      <c r="A79" s="119"/>
      <c r="B79" s="120" t="s">
        <v>378</v>
      </c>
      <c r="C79" s="139" t="s">
        <v>379</v>
      </c>
      <c r="D79" s="122" t="s">
        <v>53</v>
      </c>
      <c r="E79" s="118">
        <v>38</v>
      </c>
      <c r="F79" s="118">
        <v>377.4</v>
      </c>
      <c r="G79" s="128">
        <f t="shared" si="2"/>
        <v>319.83050847457628</v>
      </c>
      <c r="H79" s="128">
        <f t="shared" si="3"/>
        <v>12153.559322033898</v>
      </c>
    </row>
    <row r="80" spans="1:8" ht="82.5" customHeight="1" x14ac:dyDescent="0.2">
      <c r="A80" s="119">
        <v>14</v>
      </c>
      <c r="B80" s="120" t="s">
        <v>380</v>
      </c>
      <c r="C80" s="115" t="s">
        <v>381</v>
      </c>
      <c r="D80" s="112"/>
      <c r="E80" s="112"/>
      <c r="F80" s="112"/>
      <c r="G80" s="128">
        <f t="shared" si="2"/>
        <v>0</v>
      </c>
      <c r="H80" s="128">
        <f t="shared" si="3"/>
        <v>0</v>
      </c>
    </row>
    <row r="81" spans="1:8" ht="31.5" x14ac:dyDescent="0.25">
      <c r="A81" s="112"/>
      <c r="B81" s="120" t="s">
        <v>382</v>
      </c>
      <c r="C81" s="139" t="s">
        <v>383</v>
      </c>
      <c r="D81" s="116"/>
      <c r="E81" s="116"/>
      <c r="F81" s="116"/>
      <c r="G81" s="128">
        <f t="shared" si="2"/>
        <v>0</v>
      </c>
      <c r="H81" s="128">
        <f t="shared" si="3"/>
        <v>0</v>
      </c>
    </row>
    <row r="82" spans="1:8" ht="31.5" x14ac:dyDescent="0.25">
      <c r="A82" s="116"/>
      <c r="B82" s="120" t="s">
        <v>384</v>
      </c>
      <c r="C82" s="139" t="s">
        <v>125</v>
      </c>
      <c r="D82" s="122" t="s">
        <v>40</v>
      </c>
      <c r="E82" s="118">
        <v>4</v>
      </c>
      <c r="F82" s="562">
        <v>136.15</v>
      </c>
      <c r="G82" s="128">
        <f t="shared" si="2"/>
        <v>115.38135593220339</v>
      </c>
      <c r="H82" s="128">
        <f t="shared" si="3"/>
        <v>461.52542372881356</v>
      </c>
    </row>
    <row r="83" spans="1:8" ht="31.5" x14ac:dyDescent="0.25">
      <c r="A83" s="116"/>
      <c r="B83" s="120" t="s">
        <v>385</v>
      </c>
      <c r="C83" s="139" t="s">
        <v>386</v>
      </c>
      <c r="D83" s="122"/>
      <c r="E83" s="118"/>
      <c r="F83" s="144"/>
      <c r="G83" s="128">
        <f t="shared" si="2"/>
        <v>0</v>
      </c>
      <c r="H83" s="128">
        <f t="shared" si="3"/>
        <v>0</v>
      </c>
    </row>
    <row r="84" spans="1:8" ht="31.5" x14ac:dyDescent="0.25">
      <c r="A84" s="138"/>
      <c r="B84" s="120" t="s">
        <v>387</v>
      </c>
      <c r="C84" s="139" t="s">
        <v>122</v>
      </c>
      <c r="D84" s="122" t="s">
        <v>40</v>
      </c>
      <c r="E84" s="118">
        <v>5</v>
      </c>
      <c r="F84" s="144">
        <v>150.35</v>
      </c>
      <c r="G84" s="128">
        <f t="shared" si="2"/>
        <v>127.41525423728814</v>
      </c>
      <c r="H84" s="128">
        <f t="shared" si="3"/>
        <v>637.07627118644064</v>
      </c>
    </row>
    <row r="85" spans="1:8" ht="32.25" customHeight="1" x14ac:dyDescent="0.2">
      <c r="A85" s="138"/>
      <c r="B85" s="120" t="s">
        <v>388</v>
      </c>
      <c r="C85" s="139" t="s">
        <v>123</v>
      </c>
      <c r="D85" s="127"/>
      <c r="E85" s="128"/>
      <c r="F85" s="128"/>
      <c r="G85" s="128">
        <f t="shared" si="2"/>
        <v>0</v>
      </c>
      <c r="H85" s="128">
        <f t="shared" si="3"/>
        <v>0</v>
      </c>
    </row>
    <row r="86" spans="1:8" ht="31.5" x14ac:dyDescent="0.25">
      <c r="A86" s="138"/>
      <c r="B86" s="120" t="s">
        <v>389</v>
      </c>
      <c r="C86" s="139" t="s">
        <v>124</v>
      </c>
      <c r="D86" s="122" t="s">
        <v>40</v>
      </c>
      <c r="E86" s="118">
        <v>5</v>
      </c>
      <c r="F86" s="118">
        <v>131.85</v>
      </c>
      <c r="G86" s="128">
        <f t="shared" si="2"/>
        <v>111.73728813559322</v>
      </c>
      <c r="H86" s="128">
        <f t="shared" si="3"/>
        <v>558.68644067796606</v>
      </c>
    </row>
    <row r="87" spans="1:8" ht="99" customHeight="1" x14ac:dyDescent="0.25">
      <c r="A87" s="119">
        <v>15</v>
      </c>
      <c r="B87" s="120" t="s">
        <v>390</v>
      </c>
      <c r="C87" s="115" t="s">
        <v>391</v>
      </c>
      <c r="D87" s="122"/>
      <c r="E87" s="118"/>
      <c r="F87" s="144"/>
      <c r="G87" s="128">
        <f t="shared" si="2"/>
        <v>0</v>
      </c>
      <c r="H87" s="128">
        <f t="shared" si="3"/>
        <v>0</v>
      </c>
    </row>
    <row r="88" spans="1:8" ht="31.5" x14ac:dyDescent="0.25">
      <c r="A88" s="138"/>
      <c r="B88" s="120" t="s">
        <v>392</v>
      </c>
      <c r="C88" s="139" t="s">
        <v>125</v>
      </c>
      <c r="D88" s="122" t="s">
        <v>40</v>
      </c>
      <c r="E88" s="118">
        <v>28</v>
      </c>
      <c r="F88" s="118">
        <v>371.3</v>
      </c>
      <c r="G88" s="128">
        <f t="shared" si="2"/>
        <v>314.66101694915255</v>
      </c>
      <c r="H88" s="128">
        <f t="shared" si="3"/>
        <v>8810.5084745762724</v>
      </c>
    </row>
    <row r="89" spans="1:8" ht="48.75" customHeight="1" x14ac:dyDescent="0.25">
      <c r="A89" s="119">
        <v>16</v>
      </c>
      <c r="B89" s="120" t="s">
        <v>393</v>
      </c>
      <c r="C89" s="115" t="s">
        <v>394</v>
      </c>
      <c r="D89" s="122" t="s">
        <v>40</v>
      </c>
      <c r="E89" s="118">
        <v>5</v>
      </c>
      <c r="F89" s="118">
        <v>54.7</v>
      </c>
      <c r="G89" s="128">
        <f t="shared" si="2"/>
        <v>46.355932203389834</v>
      </c>
      <c r="H89" s="128">
        <f t="shared" si="3"/>
        <v>231.77966101694918</v>
      </c>
    </row>
    <row r="90" spans="1:8" ht="19.899999999999999" customHeight="1" x14ac:dyDescent="0.25">
      <c r="A90" s="142" t="s">
        <v>43</v>
      </c>
      <c r="B90" s="143" t="s">
        <v>395</v>
      </c>
      <c r="C90" s="115"/>
      <c r="D90" s="122"/>
      <c r="E90" s="122"/>
      <c r="F90" s="122"/>
      <c r="G90" s="128">
        <f t="shared" si="2"/>
        <v>0</v>
      </c>
      <c r="H90" s="128">
        <f t="shared" si="3"/>
        <v>0</v>
      </c>
    </row>
    <row r="91" spans="1:8" ht="115.5" customHeight="1" x14ac:dyDescent="0.25">
      <c r="A91" s="119">
        <v>1</v>
      </c>
      <c r="B91" s="120" t="s">
        <v>396</v>
      </c>
      <c r="C91" s="121" t="s">
        <v>397</v>
      </c>
      <c r="D91" s="116"/>
      <c r="E91" s="122"/>
      <c r="F91" s="122"/>
      <c r="G91" s="128">
        <f t="shared" si="2"/>
        <v>0</v>
      </c>
      <c r="H91" s="128">
        <f t="shared" si="3"/>
        <v>0</v>
      </c>
    </row>
    <row r="92" spans="1:8" ht="33" customHeight="1" x14ac:dyDescent="0.2">
      <c r="A92" s="125" t="s">
        <v>250</v>
      </c>
      <c r="B92" s="120" t="s">
        <v>398</v>
      </c>
      <c r="C92" s="134" t="s">
        <v>399</v>
      </c>
      <c r="D92" s="127" t="s">
        <v>400</v>
      </c>
      <c r="E92" s="128">
        <v>35</v>
      </c>
      <c r="F92" s="128">
        <v>352.15</v>
      </c>
      <c r="G92" s="128">
        <f t="shared" si="2"/>
        <v>298.43220338983053</v>
      </c>
      <c r="H92" s="128">
        <f t="shared" si="3"/>
        <v>10445.127118644068</v>
      </c>
    </row>
    <row r="93" spans="1:8" ht="65.25" customHeight="1" x14ac:dyDescent="0.25">
      <c r="A93" s="119">
        <v>2</v>
      </c>
      <c r="B93" s="120" t="s">
        <v>401</v>
      </c>
      <c r="C93" s="121" t="s">
        <v>402</v>
      </c>
      <c r="D93" s="122"/>
      <c r="E93" s="122"/>
      <c r="F93" s="122"/>
      <c r="G93" s="128">
        <f t="shared" si="2"/>
        <v>0</v>
      </c>
      <c r="H93" s="128">
        <f t="shared" si="3"/>
        <v>0</v>
      </c>
    </row>
    <row r="94" spans="1:8" ht="34.9" customHeight="1" x14ac:dyDescent="0.2">
      <c r="A94" s="125" t="s">
        <v>250</v>
      </c>
      <c r="B94" s="120" t="s">
        <v>403</v>
      </c>
      <c r="C94" s="126" t="s">
        <v>404</v>
      </c>
      <c r="D94" s="127" t="s">
        <v>400</v>
      </c>
      <c r="E94" s="128">
        <v>35</v>
      </c>
      <c r="F94" s="128">
        <v>556.45000000000005</v>
      </c>
      <c r="G94" s="128">
        <f t="shared" si="2"/>
        <v>471.56779661016958</v>
      </c>
      <c r="H94" s="128">
        <f t="shared" si="3"/>
        <v>16504.872881355936</v>
      </c>
    </row>
    <row r="95" spans="1:8" ht="147" customHeight="1" x14ac:dyDescent="0.2">
      <c r="A95" s="119">
        <v>3</v>
      </c>
      <c r="B95" s="120" t="s">
        <v>405</v>
      </c>
      <c r="C95" s="121" t="s">
        <v>406</v>
      </c>
      <c r="D95" s="112"/>
      <c r="E95" s="112"/>
      <c r="F95" s="112"/>
      <c r="G95" s="128">
        <f t="shared" si="2"/>
        <v>0</v>
      </c>
      <c r="H95" s="128">
        <f t="shared" si="3"/>
        <v>0</v>
      </c>
    </row>
    <row r="96" spans="1:8" ht="65.25" customHeight="1" x14ac:dyDescent="0.2">
      <c r="A96" s="125" t="s">
        <v>121</v>
      </c>
      <c r="B96" s="120" t="s">
        <v>407</v>
      </c>
      <c r="C96" s="121" t="s">
        <v>408</v>
      </c>
      <c r="D96" s="112"/>
      <c r="E96" s="112"/>
      <c r="F96" s="112"/>
      <c r="G96" s="128">
        <f t="shared" si="2"/>
        <v>0</v>
      </c>
      <c r="H96" s="128">
        <f t="shared" si="3"/>
        <v>0</v>
      </c>
    </row>
    <row r="97" spans="1:8" ht="34.5" customHeight="1" x14ac:dyDescent="0.25">
      <c r="A97" s="116"/>
      <c r="B97" s="120" t="s">
        <v>409</v>
      </c>
      <c r="C97" s="121" t="s">
        <v>410</v>
      </c>
      <c r="D97" s="122" t="s">
        <v>40</v>
      </c>
      <c r="E97" s="118">
        <v>13</v>
      </c>
      <c r="F97" s="118">
        <v>12770.55</v>
      </c>
      <c r="G97" s="128">
        <f t="shared" si="2"/>
        <v>10822.5</v>
      </c>
      <c r="H97" s="128">
        <f t="shared" si="3"/>
        <v>140692.5</v>
      </c>
    </row>
    <row r="98" spans="1:8" ht="51" customHeight="1" x14ac:dyDescent="0.25">
      <c r="A98" s="119">
        <v>4</v>
      </c>
      <c r="B98" s="119" t="s">
        <v>411</v>
      </c>
      <c r="C98" s="121" t="s">
        <v>412</v>
      </c>
      <c r="D98" s="122"/>
      <c r="E98" s="122"/>
      <c r="F98" s="122"/>
      <c r="G98" s="128">
        <f t="shared" si="2"/>
        <v>0</v>
      </c>
      <c r="H98" s="128">
        <f t="shared" si="3"/>
        <v>0</v>
      </c>
    </row>
    <row r="99" spans="1:8" ht="34.5" customHeight="1" x14ac:dyDescent="0.2">
      <c r="A99" s="138"/>
      <c r="B99" s="125" t="s">
        <v>413</v>
      </c>
      <c r="C99" s="147" t="s">
        <v>410</v>
      </c>
      <c r="D99" s="127" t="s">
        <v>40</v>
      </c>
      <c r="E99" s="128">
        <v>1</v>
      </c>
      <c r="F99" s="128">
        <v>26861.9</v>
      </c>
      <c r="G99" s="128">
        <f t="shared" si="2"/>
        <v>22764.322033898305</v>
      </c>
      <c r="H99" s="128">
        <f t="shared" si="3"/>
        <v>22764.322033898305</v>
      </c>
    </row>
    <row r="100" spans="1:8" ht="22.9" customHeight="1" x14ac:dyDescent="0.25">
      <c r="A100" s="142" t="s">
        <v>131</v>
      </c>
      <c r="B100" s="143" t="s">
        <v>414</v>
      </c>
      <c r="C100" s="139"/>
      <c r="D100" s="122"/>
      <c r="E100" s="118"/>
      <c r="F100" s="118"/>
      <c r="G100" s="128">
        <f t="shared" si="2"/>
        <v>0</v>
      </c>
      <c r="H100" s="128">
        <f t="shared" si="3"/>
        <v>0</v>
      </c>
    </row>
    <row r="101" spans="1:8" ht="21" customHeight="1" x14ac:dyDescent="0.25">
      <c r="A101" s="112"/>
      <c r="B101" s="114" t="s">
        <v>415</v>
      </c>
      <c r="C101" s="112"/>
      <c r="D101" s="112"/>
      <c r="E101" s="112"/>
      <c r="F101" s="112"/>
      <c r="G101" s="128">
        <f t="shared" si="2"/>
        <v>0</v>
      </c>
      <c r="H101" s="128">
        <f t="shared" si="3"/>
        <v>0</v>
      </c>
    </row>
    <row r="102" spans="1:8" ht="98.25" customHeight="1" x14ac:dyDescent="0.25">
      <c r="A102" s="149">
        <v>1</v>
      </c>
      <c r="B102" s="150" t="s">
        <v>416</v>
      </c>
      <c r="C102" s="115" t="s">
        <v>417</v>
      </c>
      <c r="D102" s="122"/>
      <c r="E102" s="122"/>
      <c r="F102" s="122"/>
      <c r="G102" s="128">
        <f t="shared" si="2"/>
        <v>0</v>
      </c>
      <c r="H102" s="128">
        <f t="shared" si="3"/>
        <v>0</v>
      </c>
    </row>
    <row r="103" spans="1:8" ht="34.9" customHeight="1" x14ac:dyDescent="0.25">
      <c r="A103" s="116"/>
      <c r="B103" s="150" t="s">
        <v>418</v>
      </c>
      <c r="C103" s="126" t="s">
        <v>419</v>
      </c>
      <c r="D103" s="127" t="s">
        <v>48</v>
      </c>
      <c r="E103" s="128">
        <v>39.31</v>
      </c>
      <c r="F103" s="128">
        <v>260.3</v>
      </c>
      <c r="G103" s="128">
        <f t="shared" si="2"/>
        <v>220.59322033898306</v>
      </c>
      <c r="H103" s="128">
        <f t="shared" si="3"/>
        <v>8671.5194915254251</v>
      </c>
    </row>
    <row r="104" spans="1:8" ht="48.75" customHeight="1" x14ac:dyDescent="0.25">
      <c r="A104" s="149">
        <v>2</v>
      </c>
      <c r="B104" s="150">
        <v>2.27</v>
      </c>
      <c r="C104" s="115" t="s">
        <v>420</v>
      </c>
      <c r="D104" s="122" t="s">
        <v>48</v>
      </c>
      <c r="E104" s="118">
        <v>1.82</v>
      </c>
      <c r="F104" s="118">
        <v>2123.75</v>
      </c>
      <c r="G104" s="128">
        <f t="shared" si="2"/>
        <v>1799.7881355932204</v>
      </c>
      <c r="H104" s="128">
        <f t="shared" si="3"/>
        <v>3275.6144067796613</v>
      </c>
    </row>
    <row r="105" spans="1:8" ht="52.5" customHeight="1" x14ac:dyDescent="0.25">
      <c r="A105" s="149">
        <v>3</v>
      </c>
      <c r="B105" s="150" t="s">
        <v>421</v>
      </c>
      <c r="C105" s="115" t="s">
        <v>422</v>
      </c>
      <c r="D105" s="122"/>
      <c r="E105" s="122"/>
      <c r="F105" s="122"/>
      <c r="G105" s="128">
        <f t="shared" si="2"/>
        <v>0</v>
      </c>
      <c r="H105" s="128">
        <f t="shared" si="3"/>
        <v>0</v>
      </c>
    </row>
    <row r="106" spans="1:8" ht="34.9" customHeight="1" x14ac:dyDescent="0.25">
      <c r="A106" s="149"/>
      <c r="B106" s="150" t="s">
        <v>423</v>
      </c>
      <c r="C106" s="121" t="s">
        <v>424</v>
      </c>
      <c r="D106" s="122" t="s">
        <v>48</v>
      </c>
      <c r="E106" s="118">
        <v>1.82</v>
      </c>
      <c r="F106" s="118">
        <v>7878.5</v>
      </c>
      <c r="G106" s="128">
        <f t="shared" si="2"/>
        <v>6676.6949152542375</v>
      </c>
      <c r="H106" s="128">
        <f t="shared" si="3"/>
        <v>12151.584745762713</v>
      </c>
    </row>
    <row r="107" spans="1:8" ht="36.75" customHeight="1" x14ac:dyDescent="0.25">
      <c r="A107" s="149">
        <v>4</v>
      </c>
      <c r="B107" s="150" t="s">
        <v>425</v>
      </c>
      <c r="C107" s="115" t="s">
        <v>426</v>
      </c>
      <c r="D107" s="122"/>
      <c r="E107" s="118"/>
      <c r="F107" s="122"/>
      <c r="G107" s="128">
        <f t="shared" si="2"/>
        <v>0</v>
      </c>
      <c r="H107" s="128">
        <f t="shared" si="3"/>
        <v>0</v>
      </c>
    </row>
    <row r="108" spans="1:8" ht="31.5" x14ac:dyDescent="0.25">
      <c r="A108" s="138"/>
      <c r="B108" s="150" t="s">
        <v>427</v>
      </c>
      <c r="C108" s="115" t="s">
        <v>428</v>
      </c>
      <c r="D108" s="122" t="s">
        <v>48</v>
      </c>
      <c r="E108" s="118">
        <v>10</v>
      </c>
      <c r="F108" s="118">
        <v>7132.25</v>
      </c>
      <c r="G108" s="128">
        <f t="shared" si="2"/>
        <v>6044.2796610169489</v>
      </c>
      <c r="H108" s="128">
        <f t="shared" si="3"/>
        <v>60442.796610169491</v>
      </c>
    </row>
    <row r="109" spans="1:8" ht="32.25" customHeight="1" x14ac:dyDescent="0.25">
      <c r="A109" s="149">
        <v>5</v>
      </c>
      <c r="B109" s="150" t="s">
        <v>429</v>
      </c>
      <c r="C109" s="115" t="s">
        <v>430</v>
      </c>
      <c r="D109" s="122"/>
      <c r="E109" s="122"/>
      <c r="F109" s="118"/>
      <c r="G109" s="128">
        <f t="shared" si="2"/>
        <v>0</v>
      </c>
      <c r="H109" s="128">
        <f t="shared" si="3"/>
        <v>0</v>
      </c>
    </row>
    <row r="110" spans="1:8" ht="31.15" customHeight="1" x14ac:dyDescent="0.25">
      <c r="A110" s="116"/>
      <c r="B110" s="150" t="s">
        <v>431</v>
      </c>
      <c r="C110" s="139" t="s">
        <v>432</v>
      </c>
      <c r="D110" s="127" t="s">
        <v>128</v>
      </c>
      <c r="E110" s="128">
        <v>42.57</v>
      </c>
      <c r="F110" s="128">
        <v>425.55</v>
      </c>
      <c r="G110" s="128">
        <f t="shared" si="2"/>
        <v>360.63559322033899</v>
      </c>
      <c r="H110" s="128">
        <f t="shared" si="3"/>
        <v>15352.25720338983</v>
      </c>
    </row>
    <row r="111" spans="1:8" s="516" customFormat="1" ht="51" customHeight="1" x14ac:dyDescent="0.25">
      <c r="A111" s="563">
        <v>6</v>
      </c>
      <c r="B111" s="564" t="s">
        <v>144</v>
      </c>
      <c r="C111" s="565" t="s">
        <v>433</v>
      </c>
      <c r="D111" s="515" t="s">
        <v>128</v>
      </c>
      <c r="E111" s="517">
        <v>12.12</v>
      </c>
      <c r="F111" s="517">
        <v>377.99</v>
      </c>
      <c r="G111" s="128">
        <f>F111</f>
        <v>377.99</v>
      </c>
      <c r="H111" s="128">
        <f t="shared" si="3"/>
        <v>4581.2388000000001</v>
      </c>
    </row>
    <row r="112" spans="1:8" ht="83.25" customHeight="1" x14ac:dyDescent="0.25">
      <c r="A112" s="149">
        <v>7</v>
      </c>
      <c r="B112" s="150" t="s">
        <v>434</v>
      </c>
      <c r="C112" s="115" t="s">
        <v>435</v>
      </c>
      <c r="D112" s="122" t="s">
        <v>48</v>
      </c>
      <c r="E112" s="118">
        <v>2.46</v>
      </c>
      <c r="F112" s="118">
        <v>11505.5</v>
      </c>
      <c r="G112" s="128">
        <f t="shared" si="2"/>
        <v>9750.4237288135591</v>
      </c>
      <c r="H112" s="128">
        <f t="shared" si="3"/>
        <v>23986.042372881355</v>
      </c>
    </row>
    <row r="113" spans="1:9" ht="31.5" customHeight="1" x14ac:dyDescent="0.25">
      <c r="A113" s="149">
        <v>8</v>
      </c>
      <c r="B113" s="150" t="s">
        <v>436</v>
      </c>
      <c r="C113" s="115" t="s">
        <v>437</v>
      </c>
      <c r="D113" s="122"/>
      <c r="E113" s="122"/>
      <c r="F113" s="118"/>
      <c r="G113" s="128">
        <f t="shared" si="2"/>
        <v>0</v>
      </c>
      <c r="H113" s="128">
        <f t="shared" si="3"/>
        <v>0</v>
      </c>
    </row>
    <row r="114" spans="1:9" ht="35.25" customHeight="1" x14ac:dyDescent="0.25">
      <c r="A114" s="149"/>
      <c r="B114" s="150" t="s">
        <v>438</v>
      </c>
      <c r="C114" s="115" t="s">
        <v>439</v>
      </c>
      <c r="D114" s="122" t="s">
        <v>128</v>
      </c>
      <c r="E114" s="118">
        <v>6.12</v>
      </c>
      <c r="F114" s="118">
        <v>927.25</v>
      </c>
      <c r="G114" s="128">
        <f t="shared" si="2"/>
        <v>785.80508474576266</v>
      </c>
      <c r="H114" s="128">
        <f t="shared" si="3"/>
        <v>4809.1271186440672</v>
      </c>
    </row>
    <row r="115" spans="1:9" ht="31.5" x14ac:dyDescent="0.25">
      <c r="A115" s="151"/>
      <c r="B115" s="152" t="s">
        <v>440</v>
      </c>
      <c r="C115" s="153" t="s">
        <v>441</v>
      </c>
      <c r="D115" s="154" t="s">
        <v>128</v>
      </c>
      <c r="E115" s="155">
        <v>0.19</v>
      </c>
      <c r="F115" s="155">
        <v>736.4</v>
      </c>
      <c r="G115" s="128">
        <f t="shared" si="2"/>
        <v>624.06779661016947</v>
      </c>
      <c r="H115" s="128">
        <f t="shared" si="3"/>
        <v>118.5728813559322</v>
      </c>
    </row>
    <row r="116" spans="1:9" ht="33" customHeight="1" x14ac:dyDescent="0.25">
      <c r="A116" s="149"/>
      <c r="B116" s="150" t="s">
        <v>442</v>
      </c>
      <c r="C116" s="115" t="s">
        <v>443</v>
      </c>
      <c r="D116" s="122" t="s">
        <v>128</v>
      </c>
      <c r="E116" s="118">
        <v>6</v>
      </c>
      <c r="F116" s="118">
        <v>961.3</v>
      </c>
      <c r="G116" s="128">
        <f t="shared" si="2"/>
        <v>814.66101694915255</v>
      </c>
      <c r="H116" s="128">
        <f t="shared" si="3"/>
        <v>4887.9661016949158</v>
      </c>
    </row>
    <row r="117" spans="1:9" ht="52.5" customHeight="1" x14ac:dyDescent="0.25">
      <c r="A117" s="149">
        <v>9</v>
      </c>
      <c r="B117" s="150" t="s">
        <v>444</v>
      </c>
      <c r="C117" s="115" t="s">
        <v>445</v>
      </c>
      <c r="D117" s="122"/>
      <c r="E117" s="122"/>
      <c r="F117" s="118"/>
      <c r="G117" s="128">
        <f t="shared" si="2"/>
        <v>0</v>
      </c>
      <c r="H117" s="128">
        <f t="shared" si="3"/>
        <v>0</v>
      </c>
    </row>
    <row r="118" spans="1:9" ht="31.5" customHeight="1" x14ac:dyDescent="0.25">
      <c r="A118" s="149"/>
      <c r="B118" s="150" t="s">
        <v>446</v>
      </c>
      <c r="C118" s="115" t="s">
        <v>447</v>
      </c>
      <c r="D118" s="122" t="s">
        <v>49</v>
      </c>
      <c r="E118" s="118">
        <v>160</v>
      </c>
      <c r="F118" s="118">
        <v>107.85</v>
      </c>
      <c r="G118" s="128">
        <f t="shared" si="2"/>
        <v>91.398305084745758</v>
      </c>
      <c r="H118" s="128">
        <f t="shared" si="3"/>
        <v>14623.728813559321</v>
      </c>
    </row>
    <row r="119" spans="1:9" ht="33.75" customHeight="1" x14ac:dyDescent="0.25">
      <c r="A119" s="149">
        <v>10</v>
      </c>
      <c r="B119" s="150" t="s">
        <v>448</v>
      </c>
      <c r="C119" s="115" t="s">
        <v>129</v>
      </c>
      <c r="D119" s="122"/>
      <c r="E119" s="122"/>
      <c r="F119" s="122"/>
      <c r="G119" s="128">
        <f t="shared" si="2"/>
        <v>0</v>
      </c>
      <c r="H119" s="128">
        <f t="shared" si="3"/>
        <v>0</v>
      </c>
    </row>
    <row r="120" spans="1:9" ht="36.75" customHeight="1" x14ac:dyDescent="0.25">
      <c r="A120" s="149"/>
      <c r="B120" s="150" t="s">
        <v>449</v>
      </c>
      <c r="C120" s="115" t="s">
        <v>130</v>
      </c>
      <c r="D120" s="122" t="s">
        <v>40</v>
      </c>
      <c r="E120" s="118">
        <v>1</v>
      </c>
      <c r="F120" s="118">
        <v>3441.2</v>
      </c>
      <c r="G120" s="128">
        <f t="shared" si="2"/>
        <v>2916.2711864406779</v>
      </c>
      <c r="H120" s="128">
        <f t="shared" si="3"/>
        <v>2916.2711864406779</v>
      </c>
    </row>
    <row r="121" spans="1:9" ht="46.15" customHeight="1" x14ac:dyDescent="0.25">
      <c r="A121" s="149">
        <v>11</v>
      </c>
      <c r="B121" s="150" t="s">
        <v>450</v>
      </c>
      <c r="C121" s="115" t="s">
        <v>451</v>
      </c>
      <c r="D121" s="122"/>
      <c r="E121" s="122"/>
      <c r="F121" s="122"/>
      <c r="G121" s="128">
        <f t="shared" si="2"/>
        <v>0</v>
      </c>
      <c r="H121" s="128">
        <f t="shared" si="3"/>
        <v>0</v>
      </c>
    </row>
    <row r="122" spans="1:9" ht="36.6" customHeight="1" x14ac:dyDescent="0.25">
      <c r="A122" s="116"/>
      <c r="B122" s="150" t="s">
        <v>452</v>
      </c>
      <c r="C122" s="139" t="s">
        <v>453</v>
      </c>
      <c r="D122" s="122" t="s">
        <v>40</v>
      </c>
      <c r="E122" s="118">
        <v>9</v>
      </c>
      <c r="F122" s="118">
        <v>544.70000000000005</v>
      </c>
      <c r="G122" s="128">
        <f t="shared" si="2"/>
        <v>461.61016949152548</v>
      </c>
      <c r="H122" s="128">
        <f t="shared" si="3"/>
        <v>4154.4915254237294</v>
      </c>
    </row>
    <row r="123" spans="1:9" ht="21" customHeight="1" x14ac:dyDescent="0.2">
      <c r="A123" s="156" t="s">
        <v>135</v>
      </c>
      <c r="B123" s="157" t="s">
        <v>454</v>
      </c>
      <c r="C123" s="158"/>
      <c r="D123" s="159"/>
      <c r="E123" s="159"/>
      <c r="F123" s="160"/>
      <c r="G123" s="128"/>
      <c r="H123" s="128">
        <f t="shared" si="3"/>
        <v>0</v>
      </c>
    </row>
    <row r="124" spans="1:9" ht="15.75" x14ac:dyDescent="0.25">
      <c r="A124" s="161"/>
      <c r="B124" s="114" t="s">
        <v>455</v>
      </c>
      <c r="C124" s="116"/>
      <c r="D124" s="116"/>
      <c r="E124" s="116"/>
      <c r="F124" s="116"/>
      <c r="G124" s="128"/>
      <c r="H124" s="128">
        <f t="shared" si="3"/>
        <v>0</v>
      </c>
      <c r="I124" s="101" t="s">
        <v>456</v>
      </c>
    </row>
    <row r="125" spans="1:9" ht="20.25" customHeight="1" x14ac:dyDescent="0.25">
      <c r="A125" s="116"/>
      <c r="B125" s="162" t="s">
        <v>457</v>
      </c>
      <c r="C125" s="121" t="s">
        <v>458</v>
      </c>
      <c r="D125" s="122"/>
      <c r="E125" s="122"/>
      <c r="F125" s="122"/>
      <c r="G125" s="128"/>
      <c r="H125" s="128">
        <f t="shared" si="3"/>
        <v>0</v>
      </c>
    </row>
    <row r="126" spans="1:9" ht="25.5" x14ac:dyDescent="0.25">
      <c r="A126" s="116"/>
      <c r="B126" s="162" t="s">
        <v>459</v>
      </c>
      <c r="C126" s="126" t="s">
        <v>460</v>
      </c>
      <c r="D126" s="127" t="s">
        <v>99</v>
      </c>
      <c r="E126" s="128">
        <v>135</v>
      </c>
      <c r="F126" s="128">
        <f>'[1]PHE analysis'!F23</f>
        <v>1320</v>
      </c>
      <c r="G126" s="128">
        <f>F126</f>
        <v>1320</v>
      </c>
      <c r="H126" s="128">
        <f t="shared" si="3"/>
        <v>178200</v>
      </c>
    </row>
    <row r="127" spans="1:9" ht="15.75" x14ac:dyDescent="0.25">
      <c r="A127" s="161"/>
      <c r="B127" s="114" t="s">
        <v>461</v>
      </c>
      <c r="C127" s="115"/>
      <c r="D127" s="116"/>
      <c r="E127" s="116"/>
      <c r="F127" s="116"/>
      <c r="G127" s="128"/>
      <c r="H127" s="128">
        <f t="shared" si="3"/>
        <v>0</v>
      </c>
    </row>
    <row r="128" spans="1:9" ht="15.75" x14ac:dyDescent="0.25">
      <c r="A128" s="116"/>
      <c r="B128" s="161" t="s">
        <v>680</v>
      </c>
      <c r="C128" s="137" t="s">
        <v>681</v>
      </c>
      <c r="D128" s="122"/>
      <c r="E128" s="122"/>
      <c r="F128" s="122"/>
      <c r="G128" s="128"/>
      <c r="H128" s="128">
        <f t="shared" si="3"/>
        <v>0</v>
      </c>
    </row>
    <row r="129" spans="1:10" ht="15.75" x14ac:dyDescent="0.25">
      <c r="A129" s="116"/>
      <c r="B129" s="162"/>
      <c r="C129" s="121" t="s">
        <v>460</v>
      </c>
      <c r="D129" s="122" t="s">
        <v>218</v>
      </c>
      <c r="E129" s="118">
        <v>13</v>
      </c>
      <c r="F129" s="118">
        <v>234.15</v>
      </c>
      <c r="G129" s="128">
        <f>F129</f>
        <v>234.15</v>
      </c>
      <c r="H129" s="128">
        <f t="shared" si="3"/>
        <v>3043.9500000000003</v>
      </c>
    </row>
    <row r="130" spans="1:10" ht="15.75" x14ac:dyDescent="0.25">
      <c r="A130" s="116"/>
      <c r="B130" s="161" t="s">
        <v>463</v>
      </c>
      <c r="C130" s="137" t="s">
        <v>464</v>
      </c>
      <c r="D130" s="122"/>
      <c r="E130" s="118"/>
      <c r="F130" s="118"/>
      <c r="G130" s="128"/>
      <c r="H130" s="128">
        <f t="shared" si="3"/>
        <v>0</v>
      </c>
    </row>
    <row r="131" spans="1:10" ht="15.75" x14ac:dyDescent="0.25">
      <c r="A131" s="161"/>
      <c r="B131" s="162"/>
      <c r="C131" s="121" t="s">
        <v>460</v>
      </c>
      <c r="D131" s="122" t="s">
        <v>218</v>
      </c>
      <c r="E131" s="118">
        <v>6</v>
      </c>
      <c r="F131" s="118">
        <f>280*1.15*1.1</f>
        <v>354.20000000000005</v>
      </c>
      <c r="G131" s="128">
        <f>F131</f>
        <v>354.20000000000005</v>
      </c>
      <c r="H131" s="128">
        <f t="shared" si="3"/>
        <v>2125.2000000000003</v>
      </c>
      <c r="I131" s="101">
        <v>1640</v>
      </c>
      <c r="J131" s="101" t="s">
        <v>682</v>
      </c>
    </row>
    <row r="132" spans="1:10" ht="15.75" x14ac:dyDescent="0.25">
      <c r="A132" s="161"/>
      <c r="B132" s="161" t="s">
        <v>465</v>
      </c>
      <c r="C132" s="137" t="s">
        <v>466</v>
      </c>
      <c r="D132" s="122"/>
      <c r="E132" s="122"/>
      <c r="F132" s="122"/>
      <c r="G132" s="128"/>
      <c r="H132" s="128">
        <f t="shared" si="3"/>
        <v>0</v>
      </c>
    </row>
    <row r="133" spans="1:10" ht="15.75" x14ac:dyDescent="0.25">
      <c r="A133" s="161"/>
      <c r="B133" s="162"/>
      <c r="C133" s="121" t="s">
        <v>460</v>
      </c>
      <c r="D133" s="122" t="s">
        <v>218</v>
      </c>
      <c r="E133" s="118">
        <v>77</v>
      </c>
      <c r="F133" s="118">
        <f>16*1.15*1.1</f>
        <v>20.239999999999998</v>
      </c>
      <c r="G133" s="128">
        <f>F133</f>
        <v>20.239999999999998</v>
      </c>
      <c r="H133" s="128">
        <f t="shared" si="3"/>
        <v>1558.4799999999998</v>
      </c>
      <c r="I133" s="101">
        <v>7215</v>
      </c>
      <c r="J133" s="101" t="s">
        <v>682</v>
      </c>
    </row>
    <row r="134" spans="1:10" ht="15.75" x14ac:dyDescent="0.25">
      <c r="A134" s="116"/>
      <c r="B134" s="161" t="s">
        <v>467</v>
      </c>
      <c r="C134" s="137" t="s">
        <v>468</v>
      </c>
      <c r="D134" s="122"/>
      <c r="E134" s="122"/>
      <c r="F134" s="122"/>
      <c r="G134" s="128"/>
      <c r="H134" s="128">
        <f t="shared" si="3"/>
        <v>0</v>
      </c>
    </row>
    <row r="135" spans="1:10" ht="15.75" x14ac:dyDescent="0.25">
      <c r="A135" s="116"/>
      <c r="B135" s="162"/>
      <c r="C135" s="121" t="s">
        <v>469</v>
      </c>
      <c r="D135" s="122" t="s">
        <v>218</v>
      </c>
      <c r="E135" s="118">
        <v>11</v>
      </c>
      <c r="F135" s="118">
        <f>358*1.1*1.15</f>
        <v>452.87</v>
      </c>
      <c r="G135" s="128">
        <f>F135</f>
        <v>452.87</v>
      </c>
      <c r="H135" s="128">
        <f t="shared" si="3"/>
        <v>4981.57</v>
      </c>
      <c r="I135" s="101">
        <v>1890</v>
      </c>
      <c r="J135" s="101" t="s">
        <v>682</v>
      </c>
    </row>
    <row r="136" spans="1:10" ht="15.75" x14ac:dyDescent="0.25">
      <c r="A136" s="116"/>
      <c r="B136" s="161" t="s">
        <v>470</v>
      </c>
      <c r="C136" s="137" t="s">
        <v>471</v>
      </c>
      <c r="D136" s="122"/>
      <c r="E136" s="122"/>
      <c r="F136" s="122"/>
      <c r="G136" s="128"/>
      <c r="H136" s="128">
        <f t="shared" si="3"/>
        <v>0</v>
      </c>
    </row>
    <row r="137" spans="1:10" ht="15.75" x14ac:dyDescent="0.25">
      <c r="A137" s="116"/>
      <c r="B137" s="162" t="s">
        <v>462</v>
      </c>
      <c r="C137" s="121" t="s">
        <v>460</v>
      </c>
      <c r="D137" s="122" t="s">
        <v>218</v>
      </c>
      <c r="E137" s="118">
        <v>1</v>
      </c>
      <c r="F137" s="118">
        <f>471*1.1</f>
        <v>518.1</v>
      </c>
      <c r="G137" s="128">
        <f>F137</f>
        <v>518.1</v>
      </c>
      <c r="H137" s="128">
        <f t="shared" si="3"/>
        <v>518.1</v>
      </c>
    </row>
    <row r="138" spans="1:10" ht="15.75" x14ac:dyDescent="0.25">
      <c r="A138" s="116"/>
      <c r="B138" s="161"/>
      <c r="C138" s="112"/>
      <c r="D138" s="112"/>
      <c r="E138" s="112"/>
      <c r="F138" s="112"/>
      <c r="G138" s="112"/>
      <c r="H138" s="128">
        <f t="shared" si="3"/>
        <v>0</v>
      </c>
    </row>
    <row r="139" spans="1:10" ht="15.75" x14ac:dyDescent="0.25">
      <c r="A139" s="116"/>
      <c r="B139" s="162"/>
      <c r="C139" s="163" t="s">
        <v>683</v>
      </c>
      <c r="D139" s="112"/>
      <c r="E139" s="112"/>
      <c r="F139" s="112"/>
      <c r="G139" s="112"/>
      <c r="H139" s="128">
        <f t="shared" si="3"/>
        <v>0</v>
      </c>
    </row>
    <row r="140" spans="1:10" ht="15.75" x14ac:dyDescent="0.25">
      <c r="A140" s="112"/>
      <c r="B140" s="112"/>
      <c r="C140" s="164" t="s">
        <v>472</v>
      </c>
      <c r="D140" s="112"/>
      <c r="E140" s="112"/>
      <c r="F140" s="112"/>
      <c r="G140" s="112"/>
      <c r="H140" s="165">
        <f>ROUND(H139,0)</f>
        <v>0</v>
      </c>
    </row>
    <row r="141" spans="1:10" ht="27.75" x14ac:dyDescent="0.4">
      <c r="H141" s="566">
        <f>SUM(H13:H139)</f>
        <v>842430.29091864382</v>
      </c>
    </row>
    <row r="143" spans="1:10" ht="15.75" x14ac:dyDescent="0.25">
      <c r="A143" s="166"/>
      <c r="B143" s="166"/>
      <c r="C143" s="167"/>
      <c r="D143" s="168"/>
      <c r="E143" s="168"/>
      <c r="F143" s="169"/>
      <c r="G143" s="169"/>
      <c r="H143" s="170"/>
    </row>
    <row r="144" spans="1:10" ht="15.75" x14ac:dyDescent="0.2">
      <c r="A144" s="166"/>
      <c r="B144" s="166"/>
      <c r="C144" s="171"/>
      <c r="D144" s="172"/>
      <c r="E144" s="172"/>
      <c r="F144" s="173"/>
      <c r="G144" s="173"/>
      <c r="H144" s="174"/>
    </row>
    <row r="145" spans="1:8" ht="15.75" x14ac:dyDescent="0.25">
      <c r="A145" s="166"/>
      <c r="B145" s="166"/>
      <c r="C145" s="175"/>
      <c r="D145" s="176"/>
      <c r="E145" s="176"/>
      <c r="F145" s="177"/>
      <c r="G145" s="177"/>
      <c r="H145" s="170"/>
    </row>
    <row r="146" spans="1:8" ht="15.75" x14ac:dyDescent="0.25">
      <c r="A146" s="166"/>
      <c r="B146" s="166"/>
      <c r="C146" s="167"/>
      <c r="D146" s="176"/>
      <c r="E146" s="176"/>
      <c r="F146" s="177"/>
      <c r="G146" s="177"/>
      <c r="H146" s="170"/>
    </row>
    <row r="147" spans="1:8" ht="15.75" x14ac:dyDescent="0.25">
      <c r="A147" s="166"/>
      <c r="B147" s="166"/>
      <c r="C147" s="175"/>
      <c r="D147" s="168"/>
      <c r="E147" s="168"/>
      <c r="F147" s="169"/>
      <c r="G147" s="169"/>
      <c r="H147" s="170"/>
    </row>
    <row r="148" spans="1:8" ht="15.75" x14ac:dyDescent="0.25">
      <c r="A148" s="178"/>
      <c r="B148" s="166"/>
      <c r="C148" s="171"/>
      <c r="D148" s="172"/>
      <c r="E148" s="172"/>
      <c r="F148" s="173"/>
      <c r="G148" s="173"/>
      <c r="H148" s="174"/>
    </row>
    <row r="149" spans="1:8" ht="15.75" x14ac:dyDescent="0.25">
      <c r="A149" s="166"/>
      <c r="B149" s="166"/>
      <c r="C149" s="175"/>
      <c r="D149" s="179"/>
      <c r="E149" s="170"/>
      <c r="F149" s="170"/>
      <c r="G149" s="170"/>
      <c r="H149" s="170"/>
    </row>
    <row r="150" spans="1:8" ht="15.75" x14ac:dyDescent="0.25">
      <c r="A150" s="178"/>
      <c r="B150" s="166"/>
      <c r="C150" s="171"/>
      <c r="D150" s="172"/>
      <c r="E150" s="172"/>
      <c r="F150" s="173"/>
      <c r="G150" s="173"/>
      <c r="H150" s="174"/>
    </row>
    <row r="151" spans="1:8" ht="15.75" x14ac:dyDescent="0.25">
      <c r="A151" s="166"/>
      <c r="B151" s="166"/>
      <c r="C151" s="175"/>
      <c r="D151" s="179"/>
      <c r="E151" s="170"/>
      <c r="F151" s="170"/>
      <c r="G151" s="170"/>
      <c r="H151" s="170"/>
    </row>
    <row r="152" spans="1:8" ht="15.75" x14ac:dyDescent="0.25">
      <c r="A152" s="178"/>
      <c r="B152" s="166"/>
      <c r="C152" s="171"/>
      <c r="D152" s="172"/>
      <c r="E152" s="172"/>
      <c r="F152" s="173"/>
      <c r="G152" s="173"/>
      <c r="H152" s="174"/>
    </row>
    <row r="153" spans="1:8" ht="15.75" x14ac:dyDescent="0.2">
      <c r="A153" s="180"/>
      <c r="B153" s="181"/>
      <c r="C153" s="182"/>
    </row>
    <row r="154" spans="1:8" ht="15.75" x14ac:dyDescent="0.25">
      <c r="A154" s="183"/>
      <c r="B154" s="184"/>
      <c r="C154" s="182"/>
      <c r="D154" s="185"/>
      <c r="E154" s="185"/>
      <c r="F154" s="186"/>
      <c r="G154" s="186"/>
      <c r="H154" s="186"/>
    </row>
    <row r="155" spans="1:8" ht="15.75" x14ac:dyDescent="0.25">
      <c r="A155" s="187"/>
      <c r="B155" s="188"/>
      <c r="C155" s="182"/>
      <c r="D155" s="189"/>
      <c r="E155" s="190"/>
      <c r="F155" s="190"/>
      <c r="G155" s="190"/>
      <c r="H155" s="190"/>
    </row>
    <row r="156" spans="1:8" ht="15.75" x14ac:dyDescent="0.25">
      <c r="A156" s="187"/>
      <c r="B156" s="188"/>
      <c r="C156" s="191"/>
      <c r="D156" s="189"/>
      <c r="E156" s="190"/>
      <c r="F156" s="190"/>
      <c r="G156" s="190"/>
      <c r="H156" s="190"/>
    </row>
    <row r="157" spans="1:8" ht="15.75" x14ac:dyDescent="0.25">
      <c r="A157" s="187"/>
      <c r="B157" s="188"/>
      <c r="C157" s="182"/>
      <c r="D157" s="189"/>
      <c r="E157" s="190"/>
      <c r="F157" s="190"/>
      <c r="G157" s="190"/>
      <c r="H157" s="190"/>
    </row>
    <row r="158" spans="1:8" ht="15.75" x14ac:dyDescent="0.25">
      <c r="A158" s="187"/>
      <c r="B158" s="188"/>
      <c r="C158" s="182"/>
      <c r="D158" s="189"/>
      <c r="E158" s="190"/>
      <c r="F158" s="190"/>
      <c r="G158" s="190"/>
      <c r="H158" s="190"/>
    </row>
    <row r="159" spans="1:8" ht="15.75" x14ac:dyDescent="0.25">
      <c r="A159" s="187"/>
      <c r="B159" s="188"/>
      <c r="C159" s="182"/>
      <c r="D159" s="103"/>
      <c r="E159" s="103"/>
      <c r="F159" s="103"/>
      <c r="G159" s="103"/>
      <c r="H159" s="103"/>
    </row>
    <row r="160" spans="1:8" ht="15.75" x14ac:dyDescent="0.25">
      <c r="A160" s="103"/>
      <c r="B160" s="188"/>
      <c r="C160" s="192"/>
      <c r="D160" s="189"/>
      <c r="E160" s="190"/>
      <c r="F160" s="190"/>
      <c r="G160" s="190"/>
      <c r="H160" s="190"/>
    </row>
    <row r="161" spans="1:8" ht="15.75" x14ac:dyDescent="0.25">
      <c r="A161" s="187"/>
      <c r="B161" s="188"/>
      <c r="C161" s="182"/>
      <c r="D161" s="103"/>
      <c r="E161" s="103"/>
      <c r="F161" s="103"/>
      <c r="G161" s="103"/>
      <c r="H161" s="103"/>
    </row>
    <row r="162" spans="1:8" ht="15.75" x14ac:dyDescent="0.25">
      <c r="A162" s="187"/>
      <c r="B162" s="188"/>
      <c r="C162" s="182"/>
      <c r="D162" s="189"/>
      <c r="E162" s="190"/>
      <c r="F162" s="190"/>
      <c r="G162" s="190"/>
      <c r="H162" s="190"/>
    </row>
    <row r="163" spans="1:8" ht="15.75" x14ac:dyDescent="0.25">
      <c r="A163" s="187"/>
      <c r="B163" s="188"/>
      <c r="C163" s="182"/>
      <c r="D163" s="103"/>
      <c r="E163" s="103"/>
      <c r="F163" s="103"/>
      <c r="G163" s="103"/>
      <c r="H163" s="103"/>
    </row>
    <row r="164" spans="1:8" ht="15.75" x14ac:dyDescent="0.25">
      <c r="A164" s="187"/>
      <c r="B164" s="188"/>
      <c r="C164" s="193"/>
      <c r="D164" s="189"/>
      <c r="E164" s="190"/>
      <c r="F164" s="190"/>
      <c r="G164" s="190"/>
      <c r="H164" s="190"/>
    </row>
    <row r="165" spans="1:8" ht="15.75" x14ac:dyDescent="0.25">
      <c r="A165" s="187"/>
      <c r="B165" s="188"/>
      <c r="C165" s="182"/>
      <c r="D165" s="189"/>
      <c r="E165" s="190"/>
      <c r="F165" s="190"/>
      <c r="G165" s="190"/>
      <c r="H165" s="190"/>
    </row>
    <row r="166" spans="1:8" ht="15.75" x14ac:dyDescent="0.25">
      <c r="A166" s="187"/>
      <c r="B166" s="188"/>
      <c r="C166" s="182"/>
      <c r="D166" s="189"/>
      <c r="E166" s="189"/>
      <c r="F166" s="190"/>
      <c r="G166" s="190"/>
      <c r="H166" s="190"/>
    </row>
    <row r="167" spans="1:8" ht="15.75" x14ac:dyDescent="0.25">
      <c r="A167" s="103"/>
      <c r="B167" s="188"/>
      <c r="C167" s="182"/>
      <c r="D167" s="189"/>
      <c r="E167" s="190"/>
      <c r="F167" s="190"/>
      <c r="G167" s="190"/>
      <c r="H167" s="190"/>
    </row>
    <row r="168" spans="1:8" ht="15.75" x14ac:dyDescent="0.25">
      <c r="A168" s="187"/>
      <c r="B168" s="188"/>
      <c r="C168" s="182"/>
      <c r="D168" s="189"/>
      <c r="E168" s="189"/>
      <c r="F168" s="189"/>
      <c r="G168" s="189"/>
      <c r="H168" s="190"/>
    </row>
    <row r="169" spans="1:8" ht="15.75" x14ac:dyDescent="0.25">
      <c r="A169" s="187"/>
      <c r="B169" s="188"/>
      <c r="C169" s="182"/>
      <c r="D169" s="189"/>
      <c r="E169" s="190"/>
      <c r="F169" s="190"/>
      <c r="G169" s="190"/>
      <c r="H169" s="190"/>
    </row>
    <row r="170" spans="1:8" ht="15.75" x14ac:dyDescent="0.2">
      <c r="A170" s="187"/>
      <c r="B170" s="166"/>
      <c r="C170" s="167"/>
    </row>
    <row r="171" spans="1:8" ht="15.75" x14ac:dyDescent="0.2">
      <c r="B171" s="166"/>
      <c r="C171" s="171"/>
    </row>
    <row r="172" spans="1:8" ht="33" customHeight="1" x14ac:dyDescent="0.25">
      <c r="B172" s="166"/>
      <c r="C172" s="171"/>
      <c r="D172" s="194"/>
      <c r="E172" s="190"/>
      <c r="F172" s="177"/>
      <c r="G172" s="177"/>
      <c r="H172" s="190"/>
    </row>
    <row r="173" spans="1:8" ht="15.75" x14ac:dyDescent="0.25">
      <c r="A173" s="187"/>
      <c r="B173" s="166"/>
      <c r="C173" s="167"/>
      <c r="D173" s="103"/>
      <c r="E173" s="189"/>
      <c r="F173" s="189"/>
      <c r="G173" s="189"/>
      <c r="H173" s="190"/>
    </row>
    <row r="174" spans="1:8" ht="15.75" x14ac:dyDescent="0.25">
      <c r="A174" s="103"/>
      <c r="B174" s="166"/>
      <c r="C174" s="171"/>
      <c r="D174" s="194"/>
      <c r="E174" s="190"/>
      <c r="F174" s="177"/>
      <c r="G174" s="177"/>
      <c r="H174" s="190"/>
    </row>
    <row r="175" spans="1:8" ht="15.75" x14ac:dyDescent="0.25">
      <c r="A175" s="187"/>
      <c r="B175" s="166"/>
      <c r="C175" s="167"/>
      <c r="D175" s="103"/>
      <c r="E175" s="189"/>
      <c r="F175" s="189"/>
      <c r="G175" s="189"/>
      <c r="H175" s="190"/>
    </row>
    <row r="176" spans="1:8" ht="15.75" x14ac:dyDescent="0.25">
      <c r="A176" s="103"/>
      <c r="B176" s="166"/>
      <c r="C176" s="171"/>
      <c r="D176" s="194"/>
      <c r="E176" s="190"/>
      <c r="F176" s="177"/>
      <c r="G176" s="177"/>
      <c r="H176" s="190"/>
    </row>
    <row r="177" spans="1:8" ht="15.75" x14ac:dyDescent="0.25">
      <c r="A177" s="187"/>
      <c r="B177" s="195"/>
      <c r="C177" s="196"/>
      <c r="D177" s="194"/>
      <c r="E177" s="190"/>
      <c r="F177" s="190"/>
      <c r="G177" s="190"/>
      <c r="H177" s="190"/>
    </row>
    <row r="178" spans="1:8" ht="15.75" x14ac:dyDescent="0.25">
      <c r="A178" s="187"/>
      <c r="B178" s="195"/>
      <c r="C178" s="196"/>
      <c r="D178" s="194"/>
      <c r="E178" s="190"/>
      <c r="F178" s="190"/>
      <c r="G178" s="190"/>
      <c r="H178" s="190"/>
    </row>
    <row r="179" spans="1:8" ht="15.75" x14ac:dyDescent="0.25">
      <c r="A179" s="187"/>
      <c r="B179" s="195"/>
      <c r="C179" s="196"/>
      <c r="D179" s="194"/>
      <c r="E179" s="190"/>
      <c r="F179" s="190"/>
      <c r="G179" s="190"/>
      <c r="H179" s="190"/>
    </row>
    <row r="180" spans="1:8" ht="15.75" x14ac:dyDescent="0.25">
      <c r="A180" s="187"/>
      <c r="B180" s="195"/>
      <c r="C180" s="196"/>
      <c r="D180" s="194"/>
      <c r="E180" s="190"/>
      <c r="F180" s="190"/>
      <c r="G180" s="190"/>
      <c r="H180" s="190"/>
    </row>
    <row r="181" spans="1:8" ht="15.75" x14ac:dyDescent="0.2">
      <c r="A181" s="187"/>
      <c r="B181" s="195"/>
      <c r="C181" s="197"/>
      <c r="D181" s="198"/>
      <c r="E181" s="199"/>
      <c r="F181" s="199"/>
      <c r="G181" s="199"/>
      <c r="H181" s="199"/>
    </row>
    <row r="182" spans="1:8" ht="15.75" x14ac:dyDescent="0.25">
      <c r="A182" s="187"/>
      <c r="B182" s="195"/>
      <c r="C182" s="196"/>
      <c r="D182" s="194"/>
      <c r="E182" s="190"/>
      <c r="F182" s="190"/>
      <c r="G182" s="190"/>
      <c r="H182" s="190"/>
    </row>
    <row r="183" spans="1:8" ht="15.75" x14ac:dyDescent="0.2">
      <c r="A183" s="187"/>
      <c r="B183" s="195"/>
      <c r="C183" s="197"/>
      <c r="D183" s="198"/>
      <c r="E183" s="199"/>
      <c r="F183" s="199"/>
      <c r="G183" s="199"/>
      <c r="H183" s="199"/>
    </row>
    <row r="184" spans="1:8" ht="15.75" x14ac:dyDescent="0.25">
      <c r="A184" s="187"/>
      <c r="B184" s="195"/>
      <c r="C184" s="196"/>
      <c r="D184" s="194"/>
      <c r="E184" s="190"/>
      <c r="F184" s="190"/>
      <c r="G184" s="190"/>
      <c r="H184" s="190"/>
    </row>
    <row r="185" spans="1:8" ht="15.75" x14ac:dyDescent="0.2">
      <c r="A185" s="187"/>
      <c r="B185" s="195"/>
      <c r="C185" s="197"/>
      <c r="D185" s="198"/>
      <c r="E185" s="199"/>
      <c r="F185" s="199"/>
      <c r="G185" s="199"/>
      <c r="H185" s="199"/>
    </row>
    <row r="190" spans="1:8" ht="37.15" customHeight="1" x14ac:dyDescent="0.2"/>
    <row r="192" spans="1:8" ht="22.9" customHeight="1" x14ac:dyDescent="0.2"/>
    <row r="193" spans="11:11" ht="15.6" customHeight="1" x14ac:dyDescent="0.2">
      <c r="K193" s="200"/>
    </row>
    <row r="194" spans="11:11" ht="19.149999999999999" customHeight="1" x14ac:dyDescent="0.2">
      <c r="K194" s="200"/>
    </row>
    <row r="195" spans="11:11" ht="15.6" customHeight="1" x14ac:dyDescent="0.2">
      <c r="K195" s="200"/>
    </row>
    <row r="196" spans="11:11" ht="21" customHeight="1" x14ac:dyDescent="0.2">
      <c r="K196" s="200"/>
    </row>
    <row r="197" spans="11:11" ht="18" customHeight="1" x14ac:dyDescent="0.2">
      <c r="K197" s="200"/>
    </row>
    <row r="198" spans="11:11" ht="15.6" customHeight="1" x14ac:dyDescent="0.2">
      <c r="K198" s="200"/>
    </row>
    <row r="199" spans="11:11" ht="15.6" customHeight="1" x14ac:dyDescent="0.2">
      <c r="K199" s="200"/>
    </row>
    <row r="200" spans="11:11" ht="15.6" customHeight="1" x14ac:dyDescent="0.2">
      <c r="K200" s="200"/>
    </row>
    <row r="201" spans="11:11" ht="15.6" customHeight="1" x14ac:dyDescent="0.2">
      <c r="K201" s="200"/>
    </row>
    <row r="207" spans="11:11" ht="18" customHeight="1" x14ac:dyDescent="0.2"/>
    <row r="208" spans="11:11" ht="24.6" customHeight="1" x14ac:dyDescent="0.2"/>
    <row r="211" spans="1:8" ht="36.6" customHeight="1" x14ac:dyDescent="0.25">
      <c r="A211" s="187"/>
      <c r="B211" s="188"/>
      <c r="C211" s="182"/>
      <c r="D211" s="189"/>
      <c r="E211" s="190"/>
      <c r="F211" s="190"/>
      <c r="G211" s="190"/>
      <c r="H211" s="190"/>
    </row>
    <row r="223" spans="1:8" ht="21" customHeight="1" x14ac:dyDescent="0.2"/>
    <row r="235" spans="1:8" ht="15.75" x14ac:dyDescent="0.25">
      <c r="A235" s="187"/>
      <c r="B235" s="188"/>
      <c r="C235" s="182"/>
      <c r="D235" s="189"/>
      <c r="E235" s="189"/>
      <c r="F235" s="190"/>
      <c r="G235" s="190"/>
      <c r="H235" s="190"/>
    </row>
    <row r="236" spans="1:8" ht="15.75" x14ac:dyDescent="0.25">
      <c r="B236" s="188"/>
      <c r="C236" s="182"/>
      <c r="D236" s="189"/>
      <c r="E236" s="190"/>
      <c r="F236" s="190"/>
      <c r="G236" s="190"/>
      <c r="H236" s="190"/>
    </row>
    <row r="237" spans="1:8" ht="15.75" x14ac:dyDescent="0.25">
      <c r="B237" s="188"/>
      <c r="C237" s="182"/>
      <c r="D237" s="189"/>
      <c r="E237" s="190"/>
      <c r="F237" s="190"/>
      <c r="G237" s="190"/>
      <c r="H237" s="190"/>
    </row>
    <row r="238" spans="1:8" ht="15.75" x14ac:dyDescent="0.25">
      <c r="A238" s="187"/>
      <c r="B238" s="188"/>
      <c r="C238" s="182"/>
      <c r="D238" s="189"/>
      <c r="E238" s="189"/>
      <c r="F238" s="189"/>
      <c r="G238" s="189"/>
      <c r="H238" s="190"/>
    </row>
    <row r="239" spans="1:8" ht="15.75" x14ac:dyDescent="0.25">
      <c r="A239" s="187"/>
      <c r="B239" s="188"/>
      <c r="C239" s="201"/>
      <c r="D239" s="189"/>
      <c r="E239" s="190"/>
      <c r="F239" s="190"/>
      <c r="G239" s="190"/>
      <c r="H239" s="190"/>
    </row>
    <row r="240" spans="1:8" ht="15.75" x14ac:dyDescent="0.25">
      <c r="A240" s="187"/>
      <c r="B240" s="166"/>
      <c r="C240" s="167"/>
      <c r="D240" s="194"/>
      <c r="E240" s="103"/>
      <c r="F240" s="103"/>
      <c r="G240" s="103"/>
      <c r="H240" s="190"/>
    </row>
    <row r="241" spans="1:8" ht="15.75" x14ac:dyDescent="0.25">
      <c r="A241" s="103"/>
      <c r="B241" s="166"/>
      <c r="C241" s="167"/>
      <c r="D241" s="103"/>
      <c r="E241" s="103"/>
      <c r="F241" s="103"/>
      <c r="G241" s="103"/>
      <c r="H241" s="103"/>
    </row>
    <row r="242" spans="1:8" ht="15.75" x14ac:dyDescent="0.25">
      <c r="A242" s="103"/>
      <c r="B242" s="166"/>
      <c r="C242" s="167"/>
      <c r="D242" s="198"/>
      <c r="E242" s="199"/>
      <c r="F242" s="169"/>
      <c r="G242" s="169"/>
      <c r="H242" s="199"/>
    </row>
    <row r="243" spans="1:8" ht="15.75" x14ac:dyDescent="0.25">
      <c r="A243" s="187"/>
      <c r="B243" s="166"/>
      <c r="C243" s="167"/>
      <c r="D243" s="103"/>
      <c r="E243" s="189"/>
      <c r="F243" s="189"/>
      <c r="G243" s="189"/>
      <c r="H243" s="190"/>
    </row>
    <row r="244" spans="1:8" ht="15.75" x14ac:dyDescent="0.25">
      <c r="A244" s="103"/>
      <c r="B244" s="166"/>
      <c r="C244" s="167"/>
      <c r="D244" s="198"/>
      <c r="E244" s="199"/>
      <c r="F244" s="169"/>
      <c r="G244" s="169"/>
      <c r="H244" s="199"/>
    </row>
    <row r="245" spans="1:8" ht="15.75" x14ac:dyDescent="0.25">
      <c r="A245" s="187"/>
      <c r="B245" s="166"/>
      <c r="C245" s="167"/>
      <c r="D245" s="103"/>
      <c r="E245" s="189"/>
      <c r="F245" s="189"/>
      <c r="G245" s="189"/>
      <c r="H245" s="190"/>
    </row>
    <row r="246" spans="1:8" ht="15.75" x14ac:dyDescent="0.25">
      <c r="A246" s="103"/>
      <c r="B246" s="166"/>
      <c r="C246" s="167"/>
      <c r="D246" s="198"/>
      <c r="E246" s="199"/>
      <c r="F246" s="169"/>
      <c r="G246" s="169"/>
      <c r="H246" s="199"/>
    </row>
    <row r="247" spans="1:8" ht="15.75" x14ac:dyDescent="0.25">
      <c r="A247" s="187"/>
      <c r="B247" s="195"/>
      <c r="C247" s="196"/>
      <c r="D247" s="194"/>
      <c r="E247" s="190"/>
      <c r="F247" s="190"/>
      <c r="G247" s="190"/>
      <c r="H247" s="190"/>
    </row>
    <row r="248" spans="1:8" ht="15.75" x14ac:dyDescent="0.25">
      <c r="A248" s="187"/>
      <c r="B248" s="195"/>
      <c r="C248" s="196"/>
      <c r="D248" s="194"/>
      <c r="E248" s="190"/>
      <c r="F248" s="190"/>
      <c r="G248" s="190"/>
      <c r="H248" s="190"/>
    </row>
    <row r="249" spans="1:8" ht="15.75" x14ac:dyDescent="0.25">
      <c r="A249" s="187"/>
      <c r="B249" s="195"/>
      <c r="C249" s="196"/>
      <c r="D249" s="194"/>
      <c r="E249" s="190"/>
      <c r="F249" s="190"/>
      <c r="G249" s="190"/>
      <c r="H249" s="190"/>
    </row>
    <row r="250" spans="1:8" ht="84" customHeight="1" x14ac:dyDescent="0.25">
      <c r="A250" s="187"/>
      <c r="B250" s="195"/>
      <c r="C250" s="196"/>
      <c r="D250" s="194"/>
      <c r="E250" s="190"/>
      <c r="F250" s="190"/>
      <c r="G250" s="190"/>
      <c r="H250" s="190"/>
    </row>
    <row r="251" spans="1:8" ht="15.75" x14ac:dyDescent="0.2">
      <c r="A251" s="187"/>
      <c r="B251" s="195"/>
      <c r="C251" s="197"/>
      <c r="D251" s="198"/>
      <c r="E251" s="199"/>
      <c r="F251" s="199"/>
      <c r="G251" s="199"/>
      <c r="H251" s="199"/>
    </row>
    <row r="252" spans="1:8" ht="15.75" x14ac:dyDescent="0.25">
      <c r="A252" s="187"/>
      <c r="B252" s="195"/>
      <c r="C252" s="196"/>
      <c r="D252" s="194"/>
      <c r="E252" s="190"/>
      <c r="F252" s="190"/>
      <c r="G252" s="190"/>
      <c r="H252" s="190"/>
    </row>
    <row r="253" spans="1:8" ht="15.75" x14ac:dyDescent="0.2">
      <c r="A253" s="187"/>
      <c r="B253" s="195"/>
      <c r="C253" s="197"/>
      <c r="D253" s="198"/>
      <c r="E253" s="199"/>
      <c r="F253" s="199"/>
      <c r="G253" s="199"/>
      <c r="H253" s="199"/>
    </row>
    <row r="254" spans="1:8" ht="15.75" x14ac:dyDescent="0.25">
      <c r="A254" s="187"/>
      <c r="B254" s="195"/>
      <c r="C254" s="196"/>
      <c r="D254" s="194"/>
      <c r="E254" s="190"/>
      <c r="F254" s="190"/>
      <c r="G254" s="190"/>
      <c r="H254" s="190"/>
    </row>
    <row r="255" spans="1:8" ht="15.75" x14ac:dyDescent="0.2">
      <c r="A255" s="187"/>
      <c r="B255" s="195"/>
      <c r="C255" s="197"/>
      <c r="D255" s="198"/>
      <c r="E255" s="199"/>
      <c r="F255" s="199"/>
      <c r="G255" s="199"/>
      <c r="H255" s="199"/>
    </row>
    <row r="261" ht="20.25" customHeight="1" x14ac:dyDescent="0.2"/>
    <row r="275" ht="17.25" customHeight="1" x14ac:dyDescent="0.2"/>
    <row r="290" ht="99.75" customHeight="1" x14ac:dyDescent="0.2"/>
    <row r="292" ht="68.25" customHeight="1" x14ac:dyDescent="0.2"/>
    <row r="294" ht="66" customHeight="1" x14ac:dyDescent="0.2"/>
    <row r="296" ht="53.25" customHeight="1" x14ac:dyDescent="0.2"/>
    <row r="301" ht="129.75" customHeight="1" x14ac:dyDescent="0.2"/>
    <row r="302" ht="69" customHeight="1" x14ac:dyDescent="0.2"/>
    <row r="307" ht="177.75" customHeight="1" x14ac:dyDescent="0.2"/>
    <row r="315" ht="99" customHeight="1" x14ac:dyDescent="0.2"/>
    <row r="317" ht="81" customHeight="1" x14ac:dyDescent="0.2"/>
    <row r="321" spans="1:13" ht="81" customHeight="1" x14ac:dyDescent="0.2"/>
    <row r="323" spans="1:13" ht="15.75" x14ac:dyDescent="0.25">
      <c r="A323" s="103"/>
      <c r="B323" s="103"/>
      <c r="C323" s="103"/>
      <c r="D323" s="103"/>
      <c r="E323" s="103"/>
      <c r="F323" s="103"/>
      <c r="G323" s="103"/>
      <c r="H323" s="190"/>
    </row>
    <row r="324" spans="1:13" ht="15.75" x14ac:dyDescent="0.2">
      <c r="A324" s="202"/>
      <c r="B324" s="203"/>
      <c r="C324" s="182"/>
      <c r="D324" s="204"/>
      <c r="E324" s="204"/>
      <c r="F324" s="205"/>
      <c r="G324" s="205"/>
      <c r="H324" s="206"/>
    </row>
    <row r="329" spans="1:13" ht="15.75" x14ac:dyDescent="0.25">
      <c r="A329" s="103"/>
      <c r="B329" s="103"/>
      <c r="C329" s="103"/>
      <c r="D329" s="103"/>
      <c r="E329" s="103"/>
      <c r="F329" s="103"/>
      <c r="G329" s="103"/>
      <c r="H329" s="103"/>
    </row>
    <row r="331" spans="1:13" ht="15.75" x14ac:dyDescent="0.25">
      <c r="A331" s="187"/>
      <c r="B331" s="188"/>
      <c r="C331" s="182"/>
      <c r="D331" s="189"/>
      <c r="E331" s="189"/>
      <c r="F331" s="189"/>
      <c r="G331" s="189"/>
      <c r="H331" s="190"/>
    </row>
    <row r="332" spans="1:13" ht="15.75" x14ac:dyDescent="0.25">
      <c r="A332" s="103"/>
      <c r="B332" s="188"/>
      <c r="C332" s="191"/>
      <c r="D332" s="207"/>
      <c r="E332" s="199"/>
      <c r="F332" s="199"/>
      <c r="G332" s="199"/>
      <c r="H332" s="199"/>
    </row>
    <row r="333" spans="1:13" ht="15.75" x14ac:dyDescent="0.25">
      <c r="A333" s="187"/>
      <c r="B333" s="188"/>
      <c r="C333" s="182"/>
      <c r="D333" s="189"/>
      <c r="E333" s="190"/>
      <c r="F333" s="190"/>
      <c r="G333" s="190"/>
      <c r="H333" s="190"/>
    </row>
    <row r="334" spans="1:13" ht="15.75" x14ac:dyDescent="0.25">
      <c r="A334" s="187"/>
      <c r="B334" s="188"/>
      <c r="C334" s="182"/>
      <c r="D334" s="189"/>
      <c r="E334" s="189"/>
      <c r="F334" s="189"/>
      <c r="G334" s="189"/>
      <c r="H334" s="190"/>
    </row>
    <row r="335" spans="1:13" ht="15.75" x14ac:dyDescent="0.25">
      <c r="A335" s="187"/>
      <c r="B335" s="188"/>
      <c r="C335" s="192"/>
      <c r="D335" s="189"/>
      <c r="E335" s="190"/>
      <c r="F335" s="190"/>
      <c r="G335" s="190"/>
      <c r="H335" s="190"/>
    </row>
    <row r="336" spans="1:13" ht="15.75" x14ac:dyDescent="0.25">
      <c r="A336" s="187"/>
      <c r="B336" s="188"/>
      <c r="C336" s="182"/>
      <c r="D336" s="189"/>
      <c r="E336" s="190"/>
      <c r="F336" s="189"/>
      <c r="G336" s="189"/>
      <c r="H336" s="190"/>
      <c r="M336" s="208"/>
    </row>
    <row r="337" spans="1:8" ht="15.75" x14ac:dyDescent="0.25">
      <c r="A337" s="209"/>
      <c r="B337" s="188"/>
      <c r="C337" s="182"/>
      <c r="D337" s="189"/>
      <c r="E337" s="190"/>
      <c r="F337" s="190"/>
      <c r="G337" s="190"/>
      <c r="H337" s="190"/>
    </row>
    <row r="338" spans="1:8" ht="15.75" x14ac:dyDescent="0.25">
      <c r="A338" s="187"/>
      <c r="B338" s="188"/>
      <c r="C338" s="182"/>
      <c r="D338" s="189"/>
      <c r="E338" s="189"/>
      <c r="F338" s="190"/>
      <c r="G338" s="190"/>
      <c r="H338" s="190"/>
    </row>
    <row r="339" spans="1:8" ht="15.75" x14ac:dyDescent="0.25">
      <c r="A339" s="103"/>
      <c r="B339" s="188"/>
      <c r="C339" s="182"/>
      <c r="D339" s="189"/>
      <c r="E339" s="190"/>
      <c r="F339" s="190"/>
      <c r="G339" s="190"/>
      <c r="H339" s="190"/>
    </row>
    <row r="340" spans="1:8" ht="15.75" x14ac:dyDescent="0.25">
      <c r="A340" s="187"/>
      <c r="B340" s="188"/>
      <c r="C340" s="182"/>
      <c r="D340" s="189"/>
      <c r="E340" s="190"/>
      <c r="F340" s="190"/>
      <c r="G340" s="190"/>
      <c r="H340" s="190"/>
    </row>
    <row r="341" spans="1:8" ht="15.75" x14ac:dyDescent="0.25">
      <c r="A341" s="187"/>
      <c r="B341" s="188"/>
      <c r="C341" s="182"/>
      <c r="D341" s="189"/>
      <c r="E341" s="190"/>
      <c r="F341" s="190"/>
      <c r="G341" s="190"/>
      <c r="H341" s="190"/>
    </row>
    <row r="342" spans="1:8" ht="15.75" x14ac:dyDescent="0.25">
      <c r="A342" s="187"/>
      <c r="B342" s="188"/>
      <c r="C342" s="182"/>
      <c r="D342" s="189"/>
      <c r="E342" s="190"/>
      <c r="F342" s="190"/>
      <c r="G342" s="190"/>
      <c r="H342" s="190"/>
    </row>
    <row r="343" spans="1:8" ht="15.75" x14ac:dyDescent="0.25">
      <c r="A343" s="187"/>
      <c r="B343" s="188"/>
      <c r="C343" s="182"/>
      <c r="D343" s="189"/>
      <c r="E343" s="189"/>
      <c r="F343" s="190"/>
      <c r="G343" s="190"/>
      <c r="H343" s="190"/>
    </row>
    <row r="344" spans="1:8" ht="15.75" x14ac:dyDescent="0.25">
      <c r="A344" s="187"/>
      <c r="B344" s="188"/>
      <c r="C344" s="182"/>
      <c r="D344" s="189"/>
      <c r="E344" s="190"/>
      <c r="F344" s="190"/>
      <c r="G344" s="190"/>
      <c r="H344" s="190"/>
    </row>
    <row r="345" spans="1:8" ht="15.75" x14ac:dyDescent="0.25">
      <c r="A345" s="187"/>
      <c r="B345" s="188"/>
      <c r="C345" s="182"/>
      <c r="D345" s="189"/>
      <c r="E345" s="190"/>
      <c r="F345" s="190"/>
      <c r="G345" s="190"/>
      <c r="H345" s="190"/>
    </row>
    <row r="346" spans="1:8" ht="15.75" x14ac:dyDescent="0.25">
      <c r="A346" s="187"/>
      <c r="B346" s="188"/>
      <c r="C346" s="182"/>
      <c r="D346" s="189"/>
      <c r="E346" s="190"/>
      <c r="F346" s="190"/>
      <c r="G346" s="190"/>
      <c r="H346" s="190"/>
    </row>
    <row r="347" spans="1:8" ht="15.75" x14ac:dyDescent="0.25">
      <c r="A347" s="187"/>
      <c r="B347" s="188"/>
      <c r="C347" s="182"/>
      <c r="D347" s="189"/>
      <c r="E347" s="189"/>
      <c r="F347" s="190"/>
      <c r="G347" s="190"/>
      <c r="H347" s="190"/>
    </row>
    <row r="348" spans="1:8" ht="15.75" x14ac:dyDescent="0.25">
      <c r="A348" s="187"/>
      <c r="B348" s="188"/>
      <c r="C348" s="182"/>
      <c r="D348" s="189"/>
      <c r="E348" s="190"/>
      <c r="F348" s="190"/>
      <c r="G348" s="190"/>
      <c r="H348" s="190"/>
    </row>
    <row r="349" spans="1:8" ht="15.75" x14ac:dyDescent="0.25">
      <c r="A349" s="187"/>
      <c r="B349" s="188"/>
      <c r="C349" s="182"/>
      <c r="D349" s="189"/>
      <c r="E349" s="190"/>
      <c r="F349" s="190"/>
      <c r="G349" s="190"/>
      <c r="H349" s="190"/>
    </row>
    <row r="350" spans="1:8" ht="15.75" x14ac:dyDescent="0.2">
      <c r="A350" s="210"/>
    </row>
    <row r="351" spans="1:8" ht="15.75" x14ac:dyDescent="0.25">
      <c r="A351" s="178"/>
    </row>
    <row r="352" spans="1:8" ht="15.75" x14ac:dyDescent="0.25">
      <c r="A352" s="178"/>
    </row>
    <row r="353" spans="1:8" ht="15.75" x14ac:dyDescent="0.25">
      <c r="A353" s="210"/>
      <c r="B353" s="166"/>
      <c r="C353" s="167"/>
      <c r="D353" s="168"/>
      <c r="E353" s="168"/>
      <c r="F353" s="169"/>
      <c r="G353" s="169"/>
      <c r="H353" s="170"/>
    </row>
    <row r="354" spans="1:8" ht="15.75" x14ac:dyDescent="0.25">
      <c r="A354" s="178"/>
      <c r="B354" s="166"/>
      <c r="C354" s="167"/>
      <c r="D354" s="168"/>
      <c r="E354" s="168"/>
      <c r="F354" s="169"/>
      <c r="G354" s="169"/>
      <c r="H354" s="170"/>
    </row>
    <row r="355" spans="1:8" ht="15.75" x14ac:dyDescent="0.25">
      <c r="A355" s="178"/>
      <c r="B355" s="166"/>
      <c r="C355" s="167"/>
      <c r="D355" s="168"/>
      <c r="E355" s="169"/>
      <c r="F355" s="169"/>
      <c r="G355" s="169"/>
      <c r="H355" s="170"/>
    </row>
    <row r="356" spans="1:8" ht="15.75" x14ac:dyDescent="0.2">
      <c r="A356" s="166"/>
    </row>
    <row r="357" spans="1:8" ht="15.75" x14ac:dyDescent="0.2">
      <c r="A357" s="166"/>
    </row>
    <row r="358" spans="1:8" ht="15.75" x14ac:dyDescent="0.25">
      <c r="A358" s="178"/>
      <c r="B358" s="166"/>
      <c r="C358" s="167"/>
      <c r="D358" s="168"/>
      <c r="E358" s="168"/>
      <c r="F358" s="169"/>
      <c r="G358" s="169"/>
      <c r="H358" s="170"/>
    </row>
    <row r="359" spans="1:8" ht="15.75" x14ac:dyDescent="0.2">
      <c r="A359" s="166"/>
    </row>
    <row r="360" spans="1:8" ht="15.75" x14ac:dyDescent="0.2">
      <c r="A360" s="166"/>
    </row>
    <row r="361" spans="1:8" ht="15.75" x14ac:dyDescent="0.25">
      <c r="A361" s="166"/>
      <c r="B361" s="166"/>
      <c r="C361" s="175"/>
      <c r="D361" s="176"/>
      <c r="E361" s="176"/>
      <c r="F361" s="177"/>
      <c r="G361" s="177"/>
      <c r="H361" s="170"/>
    </row>
    <row r="362" spans="1:8" ht="15.75" x14ac:dyDescent="0.25">
      <c r="A362" s="166"/>
      <c r="B362" s="166"/>
      <c r="C362" s="167"/>
      <c r="D362" s="176"/>
      <c r="E362" s="176"/>
      <c r="F362" s="177"/>
      <c r="G362" s="177"/>
      <c r="H362" s="170"/>
    </row>
    <row r="363" spans="1:8" ht="15.75" x14ac:dyDescent="0.25">
      <c r="A363" s="166"/>
      <c r="B363" s="166"/>
      <c r="C363" s="175"/>
      <c r="D363" s="168"/>
      <c r="E363" s="168"/>
      <c r="F363" s="169"/>
      <c r="G363" s="169"/>
      <c r="H363" s="170"/>
    </row>
    <row r="364" spans="1:8" ht="15.75" x14ac:dyDescent="0.25">
      <c r="A364" s="178"/>
      <c r="B364" s="166"/>
      <c r="C364" s="167"/>
      <c r="D364" s="168"/>
      <c r="E364" s="168"/>
      <c r="F364" s="169"/>
      <c r="G364" s="169"/>
      <c r="H364" s="170"/>
    </row>
    <row r="365" spans="1:8" ht="15.75" x14ac:dyDescent="0.25">
      <c r="A365" s="166"/>
      <c r="B365" s="166"/>
      <c r="C365" s="175"/>
      <c r="D365" s="179"/>
      <c r="E365" s="170"/>
      <c r="F365" s="170"/>
      <c r="G365" s="170"/>
      <c r="H365" s="170"/>
    </row>
    <row r="366" spans="1:8" ht="15.75" x14ac:dyDescent="0.25">
      <c r="A366" s="178"/>
      <c r="B366" s="166"/>
      <c r="C366" s="167"/>
      <c r="D366" s="168"/>
      <c r="E366" s="168"/>
      <c r="F366" s="169"/>
      <c r="G366" s="169"/>
      <c r="H366" s="170"/>
    </row>
    <row r="367" spans="1:8" ht="15.75" x14ac:dyDescent="0.25">
      <c r="A367" s="166"/>
      <c r="B367" s="166"/>
      <c r="C367" s="175"/>
      <c r="D367" s="179"/>
      <c r="E367" s="170"/>
      <c r="F367" s="170"/>
      <c r="G367" s="170"/>
      <c r="H367" s="170"/>
    </row>
    <row r="368" spans="1:8" ht="15.75" x14ac:dyDescent="0.25">
      <c r="A368" s="178"/>
      <c r="B368" s="166"/>
      <c r="C368" s="167"/>
      <c r="D368" s="168"/>
      <c r="E368" s="168"/>
      <c r="F368" s="169"/>
      <c r="G368" s="169"/>
      <c r="H368" s="170"/>
    </row>
    <row r="369" spans="1:12" ht="15.75" x14ac:dyDescent="0.25">
      <c r="A369" s="103"/>
      <c r="B369" s="211"/>
      <c r="C369" s="209"/>
      <c r="D369" s="189"/>
      <c r="E369" s="190"/>
      <c r="F369" s="190"/>
      <c r="G369" s="190"/>
      <c r="H369" s="190"/>
    </row>
    <row r="370" spans="1:12" ht="15.75" x14ac:dyDescent="0.25">
      <c r="A370" s="103"/>
      <c r="B370" s="211"/>
      <c r="C370" s="209"/>
      <c r="D370" s="189"/>
      <c r="E370" s="190"/>
      <c r="F370" s="190"/>
      <c r="G370" s="190"/>
      <c r="H370" s="190"/>
    </row>
    <row r="371" spans="1:12" ht="15.75" x14ac:dyDescent="0.25">
      <c r="A371" s="178"/>
      <c r="B371" s="183"/>
      <c r="C371" s="212"/>
      <c r="D371" s="103"/>
      <c r="E371" s="103"/>
      <c r="F371" s="103"/>
      <c r="G371" s="103"/>
      <c r="H371" s="103"/>
    </row>
    <row r="378" spans="1:12" ht="15.75" x14ac:dyDescent="0.25">
      <c r="I378" s="103"/>
      <c r="L378" s="101" t="s">
        <v>684</v>
      </c>
    </row>
    <row r="379" spans="1:12" ht="15.75" x14ac:dyDescent="0.25">
      <c r="I379" s="103"/>
    </row>
    <row r="380" spans="1:12" ht="15.75" x14ac:dyDescent="0.25">
      <c r="I380" s="190"/>
    </row>
    <row r="390" spans="1:8" ht="15.75" x14ac:dyDescent="0.25">
      <c r="A390" s="183"/>
      <c r="B390" s="213"/>
      <c r="C390" s="182"/>
      <c r="D390" s="194"/>
      <c r="E390" s="194"/>
      <c r="F390" s="214"/>
      <c r="G390" s="214"/>
      <c r="H390" s="190"/>
    </row>
    <row r="391" spans="1:8" ht="15.75" x14ac:dyDescent="0.25">
      <c r="A391" s="204"/>
      <c r="B391" s="215"/>
      <c r="C391" s="182"/>
      <c r="D391" s="189"/>
      <c r="E391" s="190"/>
      <c r="F391" s="190"/>
      <c r="G391" s="190"/>
      <c r="H391" s="190"/>
    </row>
    <row r="392" spans="1:8" ht="15.75" x14ac:dyDescent="0.25">
      <c r="A392" s="103"/>
      <c r="B392" s="183"/>
      <c r="C392" s="103"/>
      <c r="D392" s="103"/>
      <c r="E392" s="103"/>
      <c r="F392" s="103"/>
      <c r="G392" s="103"/>
      <c r="H392" s="103"/>
    </row>
    <row r="393" spans="1:8" ht="15.75" x14ac:dyDescent="0.25">
      <c r="A393" s="103"/>
      <c r="B393" s="213"/>
    </row>
    <row r="394" spans="1:8" ht="15.75" x14ac:dyDescent="0.25">
      <c r="A394" s="216"/>
      <c r="B394" s="183"/>
      <c r="D394" s="189"/>
      <c r="E394" s="189"/>
      <c r="F394" s="189"/>
      <c r="G394" s="189"/>
      <c r="H394" s="190"/>
    </row>
    <row r="395" spans="1:8" ht="15.75" x14ac:dyDescent="0.25">
      <c r="A395" s="216"/>
      <c r="B395" s="213"/>
      <c r="C395" s="192"/>
      <c r="D395" s="189"/>
      <c r="E395" s="190"/>
      <c r="H395" s="217"/>
    </row>
    <row r="396" spans="1:8" ht="15.75" x14ac:dyDescent="0.25">
      <c r="B396" s="218"/>
      <c r="D396" s="189"/>
      <c r="E396" s="190"/>
      <c r="F396" s="190"/>
      <c r="G396" s="190"/>
      <c r="H396" s="190"/>
    </row>
    <row r="397" spans="1:8" ht="15.75" x14ac:dyDescent="0.25">
      <c r="B397" s="219"/>
      <c r="C397" s="220"/>
      <c r="D397" s="189"/>
      <c r="E397" s="190"/>
      <c r="F397" s="190"/>
      <c r="G397" s="190"/>
      <c r="H397" s="190"/>
    </row>
    <row r="398" spans="1:8" ht="15.75" x14ac:dyDescent="0.25">
      <c r="B398" s="218"/>
      <c r="C398" s="182"/>
      <c r="D398" s="189"/>
      <c r="E398" s="190"/>
      <c r="F398" s="190"/>
      <c r="G398" s="190"/>
      <c r="H398" s="190"/>
    </row>
    <row r="399" spans="1:8" ht="15.75" x14ac:dyDescent="0.25">
      <c r="B399" s="219"/>
      <c r="C399" s="220"/>
      <c r="D399" s="189"/>
      <c r="E399" s="190"/>
      <c r="F399" s="190"/>
      <c r="G399" s="190"/>
      <c r="H399" s="190"/>
    </row>
    <row r="400" spans="1:8" ht="15.75" x14ac:dyDescent="0.25">
      <c r="B400" s="219"/>
      <c r="C400" s="182"/>
      <c r="D400" s="189"/>
      <c r="E400" s="190"/>
      <c r="F400" s="190"/>
      <c r="G400" s="190"/>
      <c r="H400" s="190"/>
    </row>
    <row r="401" spans="1:8" ht="15.75" x14ac:dyDescent="0.25">
      <c r="B401" s="219"/>
      <c r="C401" s="220"/>
      <c r="D401" s="189"/>
      <c r="E401" s="190"/>
      <c r="F401" s="190"/>
      <c r="G401" s="190"/>
      <c r="H401" s="190"/>
    </row>
    <row r="402" spans="1:8" ht="15.75" x14ac:dyDescent="0.25">
      <c r="A402" s="216"/>
      <c r="B402" s="219"/>
      <c r="C402" s="182"/>
      <c r="D402" s="178"/>
      <c r="E402" s="178"/>
      <c r="F402" s="178"/>
      <c r="G402" s="178"/>
      <c r="H402" s="178"/>
    </row>
    <row r="403" spans="1:8" ht="15.75" x14ac:dyDescent="0.25">
      <c r="A403" s="216"/>
      <c r="B403" s="219"/>
      <c r="C403" s="220"/>
      <c r="D403" s="189"/>
      <c r="E403" s="190"/>
      <c r="F403" s="190"/>
      <c r="G403" s="190"/>
      <c r="H403" s="190"/>
    </row>
    <row r="404" spans="1:8" ht="22.5" customHeight="1" x14ac:dyDescent="0.25">
      <c r="C404" s="182"/>
      <c r="D404" s="189"/>
      <c r="E404" s="190"/>
      <c r="F404" s="190"/>
      <c r="G404" s="190"/>
      <c r="H404" s="190"/>
    </row>
    <row r="405" spans="1:8" ht="15.75" x14ac:dyDescent="0.25">
      <c r="A405" s="183"/>
      <c r="B405" s="221"/>
      <c r="C405" s="222"/>
      <c r="D405" s="189"/>
      <c r="E405" s="190"/>
      <c r="F405" s="190"/>
      <c r="G405" s="190"/>
      <c r="H405" s="190"/>
    </row>
    <row r="406" spans="1:8" ht="15.75" x14ac:dyDescent="0.25">
      <c r="B406" s="203"/>
      <c r="C406" s="182"/>
      <c r="D406" s="189"/>
      <c r="E406" s="190"/>
      <c r="F406" s="190"/>
      <c r="G406" s="190"/>
      <c r="H406" s="190"/>
    </row>
    <row r="407" spans="1:8" ht="15.75" x14ac:dyDescent="0.25">
      <c r="F407" s="223"/>
      <c r="G407" s="223"/>
      <c r="H407" s="224"/>
    </row>
    <row r="408" spans="1:8" ht="15.75" x14ac:dyDescent="0.25">
      <c r="F408" s="225"/>
      <c r="G408" s="225"/>
      <c r="H408" s="224"/>
    </row>
    <row r="410" spans="1:8" ht="14.25" x14ac:dyDescent="0.2">
      <c r="D410" s="226"/>
    </row>
    <row r="415" spans="1:8" ht="15.75" x14ac:dyDescent="0.25">
      <c r="A415" s="216"/>
      <c r="B415" s="216"/>
      <c r="C415" s="192"/>
      <c r="D415" s="189"/>
      <c r="E415" s="189"/>
      <c r="F415" s="189"/>
      <c r="G415" s="189"/>
      <c r="H415" s="103"/>
    </row>
    <row r="416" spans="1:8" ht="15.75" x14ac:dyDescent="0.2">
      <c r="A416" s="209"/>
      <c r="B416" s="202"/>
      <c r="C416" s="196"/>
      <c r="D416" s="207"/>
      <c r="E416" s="199"/>
      <c r="F416" s="199"/>
      <c r="G416" s="199"/>
      <c r="H416" s="199"/>
    </row>
    <row r="417" spans="1:10" ht="15.75" x14ac:dyDescent="0.2">
      <c r="A417" s="209"/>
      <c r="B417" s="202"/>
      <c r="C417" s="196"/>
      <c r="D417" s="207"/>
      <c r="E417" s="199"/>
      <c r="F417" s="199"/>
      <c r="G417" s="199"/>
      <c r="H417" s="199"/>
    </row>
    <row r="418" spans="1:10" ht="15.75" x14ac:dyDescent="0.25">
      <c r="A418" s="227"/>
      <c r="B418" s="228"/>
      <c r="C418" s="209"/>
      <c r="D418" s="189"/>
      <c r="E418" s="190"/>
      <c r="F418" s="190"/>
      <c r="G418" s="190"/>
      <c r="H418" s="103"/>
    </row>
    <row r="419" spans="1:10" ht="15.75" x14ac:dyDescent="0.25">
      <c r="A419" s="227"/>
      <c r="B419" s="228"/>
      <c r="H419" s="103"/>
    </row>
    <row r="420" spans="1:10" ht="15.75" x14ac:dyDescent="0.25">
      <c r="A420" s="187"/>
      <c r="B420" s="188"/>
      <c r="C420" s="182"/>
      <c r="D420" s="103"/>
      <c r="E420" s="189"/>
      <c r="F420" s="189"/>
      <c r="G420" s="189"/>
      <c r="H420" s="217"/>
    </row>
    <row r="421" spans="1:10" ht="15.75" x14ac:dyDescent="0.25">
      <c r="A421" s="103"/>
      <c r="B421" s="188"/>
      <c r="C421" s="197"/>
      <c r="D421" s="207"/>
      <c r="E421" s="199"/>
      <c r="F421" s="199"/>
      <c r="G421" s="199"/>
      <c r="H421" s="199"/>
    </row>
    <row r="422" spans="1:10" ht="15.75" x14ac:dyDescent="0.25">
      <c r="A422" s="103"/>
      <c r="B422" s="188"/>
      <c r="C422" s="197"/>
      <c r="D422" s="207"/>
      <c r="E422" s="199"/>
      <c r="F422" s="199"/>
      <c r="G422" s="199"/>
      <c r="H422" s="199"/>
    </row>
    <row r="423" spans="1:10" ht="15.75" x14ac:dyDescent="0.2">
      <c r="A423" s="187"/>
      <c r="B423" s="188"/>
      <c r="C423" s="182"/>
      <c r="D423" s="207"/>
      <c r="E423" s="199"/>
      <c r="F423" s="199"/>
      <c r="G423" s="199"/>
      <c r="H423" s="199"/>
    </row>
    <row r="424" spans="1:10" ht="15.75" x14ac:dyDescent="0.2">
      <c r="A424" s="187"/>
      <c r="B424" s="188"/>
      <c r="C424" s="182"/>
      <c r="D424" s="207"/>
      <c r="E424" s="199"/>
      <c r="F424" s="199"/>
      <c r="G424" s="199"/>
      <c r="H424" s="199"/>
    </row>
    <row r="425" spans="1:10" ht="15.75" x14ac:dyDescent="0.25">
      <c r="A425" s="187"/>
      <c r="B425" s="188"/>
      <c r="C425" s="182"/>
      <c r="D425" s="103"/>
      <c r="E425" s="199"/>
      <c r="F425" s="229"/>
      <c r="G425" s="229"/>
      <c r="H425" s="217"/>
    </row>
    <row r="426" spans="1:10" ht="15.75" x14ac:dyDescent="0.2">
      <c r="A426" s="187"/>
      <c r="B426" s="188"/>
      <c r="C426" s="196"/>
      <c r="D426" s="207"/>
      <c r="E426" s="199"/>
      <c r="F426" s="199"/>
      <c r="G426" s="199"/>
      <c r="H426" s="199"/>
      <c r="I426" s="230"/>
      <c r="J426" s="230"/>
    </row>
    <row r="427" spans="1:10" ht="15.75" x14ac:dyDescent="0.2">
      <c r="A427" s="187"/>
      <c r="B427" s="188"/>
      <c r="C427" s="196"/>
      <c r="D427" s="207"/>
      <c r="E427" s="199"/>
      <c r="F427" s="199"/>
      <c r="G427" s="199"/>
      <c r="H427" s="199"/>
      <c r="I427" s="230"/>
      <c r="J427" s="230"/>
    </row>
    <row r="428" spans="1:10" ht="15.75" x14ac:dyDescent="0.25">
      <c r="A428" s="187"/>
      <c r="B428" s="188"/>
      <c r="C428" s="182"/>
      <c r="D428" s="229"/>
      <c r="E428" s="199"/>
      <c r="F428" s="229"/>
      <c r="G428" s="229"/>
      <c r="H428" s="217"/>
    </row>
    <row r="429" spans="1:10" ht="15.75" x14ac:dyDescent="0.2">
      <c r="A429" s="209"/>
      <c r="B429" s="188"/>
      <c r="C429" s="182"/>
      <c r="D429" s="207"/>
      <c r="E429" s="199"/>
      <c r="F429" s="199"/>
      <c r="G429" s="199"/>
      <c r="H429" s="199"/>
    </row>
    <row r="430" spans="1:10" ht="15.75" x14ac:dyDescent="0.2">
      <c r="A430" s="209"/>
      <c r="B430" s="188"/>
      <c r="C430" s="182"/>
      <c r="D430" s="207"/>
      <c r="E430" s="199"/>
      <c r="F430" s="199"/>
      <c r="G430" s="199"/>
      <c r="H430" s="199"/>
    </row>
    <row r="431" spans="1:10" ht="15.75" x14ac:dyDescent="0.25">
      <c r="A431" s="187"/>
      <c r="B431" s="188"/>
      <c r="C431" s="182"/>
      <c r="D431" s="207"/>
      <c r="E431" s="199"/>
      <c r="F431" s="199"/>
      <c r="G431" s="199"/>
      <c r="H431" s="217"/>
    </row>
    <row r="432" spans="1:10" ht="15.75" x14ac:dyDescent="0.25">
      <c r="A432" s="103"/>
      <c r="B432" s="188"/>
      <c r="C432" s="193"/>
      <c r="D432" s="207"/>
      <c r="E432" s="199"/>
      <c r="F432" s="199"/>
      <c r="G432" s="199"/>
      <c r="H432" s="199"/>
    </row>
    <row r="433" spans="1:8" ht="15.75" x14ac:dyDescent="0.25">
      <c r="A433" s="103"/>
      <c r="B433" s="188"/>
      <c r="C433" s="193"/>
      <c r="D433" s="207"/>
      <c r="E433" s="199"/>
      <c r="F433" s="199"/>
      <c r="G433" s="199"/>
      <c r="H433" s="199"/>
    </row>
    <row r="434" spans="1:8" ht="15.75" x14ac:dyDescent="0.2">
      <c r="A434" s="187"/>
      <c r="B434" s="188"/>
      <c r="C434" s="193"/>
      <c r="D434" s="207"/>
      <c r="E434" s="199"/>
      <c r="F434" s="199"/>
      <c r="G434" s="199"/>
      <c r="H434" s="199"/>
    </row>
    <row r="435" spans="1:8" ht="15.75" x14ac:dyDescent="0.2">
      <c r="A435" s="187"/>
      <c r="B435" s="188"/>
      <c r="C435" s="193"/>
      <c r="D435" s="207"/>
      <c r="E435" s="199"/>
      <c r="F435" s="199"/>
      <c r="G435" s="199"/>
      <c r="H435" s="199"/>
    </row>
    <row r="436" spans="1:8" ht="15.75" x14ac:dyDescent="0.2">
      <c r="A436" s="187"/>
      <c r="B436" s="188"/>
      <c r="C436" s="231"/>
      <c r="D436" s="207"/>
      <c r="E436" s="199"/>
      <c r="F436" s="199"/>
      <c r="G436" s="199"/>
      <c r="H436" s="199"/>
    </row>
    <row r="437" spans="1:8" ht="15.75" x14ac:dyDescent="0.2">
      <c r="A437" s="187"/>
      <c r="B437" s="188"/>
      <c r="C437" s="231"/>
      <c r="D437" s="207"/>
      <c r="E437" s="199"/>
      <c r="F437" s="199"/>
      <c r="G437" s="199"/>
      <c r="H437" s="199"/>
    </row>
    <row r="438" spans="1:8" ht="15.75" x14ac:dyDescent="0.25">
      <c r="A438" s="187"/>
      <c r="B438" s="188"/>
      <c r="C438" s="182"/>
      <c r="D438" s="189"/>
      <c r="E438" s="190"/>
      <c r="F438" s="190"/>
      <c r="G438" s="190"/>
      <c r="H438" s="190"/>
    </row>
    <row r="439" spans="1:8" ht="15.75" x14ac:dyDescent="0.25">
      <c r="A439" s="187"/>
      <c r="B439" s="188"/>
      <c r="C439" s="182"/>
      <c r="D439" s="189"/>
      <c r="E439" s="190"/>
      <c r="F439" s="190"/>
      <c r="G439" s="190"/>
      <c r="H439" s="190"/>
    </row>
    <row r="440" spans="1:8" ht="15.75" x14ac:dyDescent="0.2">
      <c r="A440" s="187"/>
      <c r="B440" s="188"/>
      <c r="C440" s="182"/>
      <c r="D440" s="207"/>
      <c r="E440" s="199"/>
      <c r="F440" s="199"/>
      <c r="G440" s="199"/>
      <c r="H440" s="232"/>
    </row>
    <row r="441" spans="1:8" ht="15.75" x14ac:dyDescent="0.2">
      <c r="A441" s="187"/>
      <c r="B441" s="188"/>
      <c r="C441" s="182"/>
      <c r="D441" s="207"/>
      <c r="E441" s="199"/>
      <c r="F441" s="199"/>
      <c r="G441" s="199"/>
      <c r="H441" s="199"/>
    </row>
    <row r="442" spans="1:8" ht="15.75" x14ac:dyDescent="0.2">
      <c r="A442" s="187"/>
      <c r="B442" s="188"/>
      <c r="C442" s="182"/>
      <c r="D442" s="207"/>
      <c r="E442" s="199"/>
      <c r="F442" s="199"/>
      <c r="G442" s="199"/>
      <c r="H442" s="199"/>
    </row>
    <row r="443" spans="1:8" ht="15.75" x14ac:dyDescent="0.2">
      <c r="A443" s="187"/>
      <c r="B443" s="188"/>
      <c r="C443" s="182"/>
      <c r="D443" s="207"/>
      <c r="E443" s="199"/>
      <c r="F443" s="199"/>
      <c r="G443" s="199"/>
      <c r="H443" s="199"/>
    </row>
    <row r="444" spans="1:8" ht="15.75" x14ac:dyDescent="0.2">
      <c r="A444" s="187"/>
      <c r="B444" s="188"/>
      <c r="C444" s="182"/>
      <c r="D444" s="207"/>
      <c r="E444" s="199"/>
      <c r="F444" s="199"/>
      <c r="G444" s="199"/>
      <c r="H444" s="199"/>
    </row>
    <row r="445" spans="1:8" ht="15.75" x14ac:dyDescent="0.2">
      <c r="A445" s="187"/>
      <c r="B445" s="188"/>
      <c r="C445" s="231"/>
      <c r="D445" s="229"/>
      <c r="E445" s="199"/>
      <c r="F445" s="199"/>
      <c r="G445" s="199"/>
      <c r="H445" s="233"/>
    </row>
    <row r="446" spans="1:8" ht="15.75" x14ac:dyDescent="0.2">
      <c r="A446" s="187"/>
      <c r="B446" s="188"/>
      <c r="C446" s="188"/>
      <c r="D446" s="207"/>
      <c r="E446" s="199"/>
      <c r="F446" s="199"/>
      <c r="G446" s="199"/>
      <c r="H446" s="199"/>
    </row>
    <row r="447" spans="1:8" ht="15.75" x14ac:dyDescent="0.2">
      <c r="A447" s="187"/>
      <c r="B447" s="188"/>
      <c r="C447" s="234"/>
      <c r="D447" s="207"/>
      <c r="E447" s="199"/>
      <c r="F447" s="199"/>
      <c r="G447" s="199"/>
      <c r="H447" s="199"/>
    </row>
    <row r="448" spans="1:8" ht="15.75" x14ac:dyDescent="0.2">
      <c r="A448" s="187"/>
      <c r="B448" s="188"/>
      <c r="C448" s="234"/>
      <c r="D448" s="207"/>
      <c r="E448" s="199"/>
      <c r="F448" s="199"/>
      <c r="G448" s="199"/>
      <c r="H448" s="199"/>
    </row>
    <row r="449" spans="1:8" ht="15.75" x14ac:dyDescent="0.2">
      <c r="A449" s="187"/>
      <c r="B449" s="188"/>
      <c r="C449" s="182"/>
      <c r="D449" s="229"/>
      <c r="E449" s="199"/>
      <c r="F449" s="229"/>
      <c r="G449" s="229"/>
      <c r="H449" s="233"/>
    </row>
    <row r="450" spans="1:8" ht="15.75" x14ac:dyDescent="0.2">
      <c r="A450" s="187"/>
      <c r="B450" s="188"/>
      <c r="C450" s="182"/>
      <c r="D450" s="207"/>
      <c r="E450" s="199"/>
      <c r="F450" s="199"/>
      <c r="G450" s="199"/>
      <c r="H450" s="199"/>
    </row>
    <row r="451" spans="1:8" ht="15.75" x14ac:dyDescent="0.2">
      <c r="A451" s="187"/>
      <c r="B451" s="188"/>
      <c r="C451" s="182"/>
      <c r="D451" s="207"/>
      <c r="E451" s="199"/>
      <c r="F451" s="199"/>
      <c r="G451" s="199"/>
      <c r="H451" s="199"/>
    </row>
    <row r="452" spans="1:8" ht="15.75" x14ac:dyDescent="0.2">
      <c r="A452" s="187"/>
      <c r="B452" s="188"/>
      <c r="C452" s="182"/>
      <c r="D452" s="229"/>
      <c r="E452" s="199"/>
      <c r="F452" s="229"/>
      <c r="G452" s="229"/>
      <c r="H452" s="233"/>
    </row>
    <row r="453" spans="1:8" ht="15.75" x14ac:dyDescent="0.25">
      <c r="A453" s="103"/>
      <c r="B453" s="188"/>
      <c r="C453" s="182"/>
      <c r="D453" s="207"/>
      <c r="E453" s="199"/>
      <c r="F453" s="199"/>
      <c r="G453" s="199"/>
      <c r="H453" s="199"/>
    </row>
    <row r="454" spans="1:8" ht="15.75" x14ac:dyDescent="0.25">
      <c r="A454" s="103"/>
      <c r="B454" s="103"/>
      <c r="C454" s="103"/>
      <c r="D454" s="103"/>
      <c r="E454" s="103"/>
      <c r="F454" s="103"/>
      <c r="G454" s="103"/>
      <c r="H454" s="103"/>
    </row>
    <row r="455" spans="1:8" ht="15.75" x14ac:dyDescent="0.25">
      <c r="A455" s="103"/>
      <c r="B455" s="103"/>
      <c r="C455" s="103"/>
      <c r="D455" s="103"/>
      <c r="E455" s="103"/>
      <c r="H455" s="224"/>
    </row>
    <row r="456" spans="1:8" ht="15.75" x14ac:dyDescent="0.25">
      <c r="A456" s="103"/>
      <c r="B456" s="103"/>
      <c r="C456" s="103"/>
      <c r="D456" s="103"/>
      <c r="E456" s="103"/>
      <c r="H456" s="235"/>
    </row>
    <row r="457" spans="1:8" ht="15.75" x14ac:dyDescent="0.25">
      <c r="A457" s="103"/>
      <c r="B457" s="103"/>
      <c r="C457" s="103"/>
      <c r="D457" s="103"/>
      <c r="E457" s="103"/>
      <c r="H457" s="217"/>
    </row>
    <row r="458" spans="1:8" ht="15.75" x14ac:dyDescent="0.25">
      <c r="A458" s="202"/>
      <c r="B458" s="203"/>
      <c r="C458" s="236"/>
      <c r="D458" s="103"/>
      <c r="E458" s="103"/>
      <c r="F458" s="103"/>
      <c r="G458" s="103"/>
      <c r="H458" s="190"/>
    </row>
    <row r="459" spans="1:8" ht="15.75" x14ac:dyDescent="0.25">
      <c r="A459" s="103"/>
      <c r="B459" s="203"/>
      <c r="C459" s="196"/>
      <c r="E459" s="190"/>
      <c r="F459" s="190"/>
      <c r="G459" s="190"/>
      <c r="H459" s="190"/>
    </row>
    <row r="465" spans="1:8" ht="15.75" x14ac:dyDescent="0.25">
      <c r="A465" s="202"/>
      <c r="B465" s="203"/>
      <c r="C465" s="192"/>
      <c r="D465" s="189"/>
      <c r="E465" s="190"/>
      <c r="F465" s="190"/>
      <c r="G465" s="190"/>
      <c r="H465" s="190"/>
    </row>
    <row r="479" spans="1:8" ht="15.75" x14ac:dyDescent="0.25">
      <c r="A479" s="216"/>
      <c r="B479" s="237"/>
      <c r="C479" s="236"/>
      <c r="D479" s="189"/>
      <c r="E479" s="190"/>
      <c r="F479" s="190"/>
      <c r="G479" s="190"/>
      <c r="H479" s="190"/>
    </row>
    <row r="481" spans="1:8" ht="15.75" x14ac:dyDescent="0.25">
      <c r="A481" s="187"/>
      <c r="B481" s="203"/>
      <c r="C481" s="192"/>
      <c r="D481" s="189"/>
      <c r="E481" s="190"/>
      <c r="F481" s="190"/>
      <c r="G481" s="190"/>
      <c r="H481" s="190"/>
    </row>
    <row r="482" spans="1:8" ht="15.75" x14ac:dyDescent="0.25">
      <c r="A482" s="216"/>
      <c r="B482" s="238"/>
      <c r="C482" s="236"/>
      <c r="D482" s="225"/>
      <c r="E482" s="239"/>
      <c r="F482" s="239"/>
      <c r="G482" s="239"/>
      <c r="H482" s="239"/>
    </row>
    <row r="484" spans="1:8" ht="15.75" x14ac:dyDescent="0.25">
      <c r="B484" s="103"/>
      <c r="C484" s="240"/>
    </row>
    <row r="485" spans="1:8" ht="15.75" x14ac:dyDescent="0.2">
      <c r="B485" s="227"/>
      <c r="C485" s="228"/>
      <c r="D485" s="228"/>
    </row>
    <row r="486" spans="1:8" ht="15.75" x14ac:dyDescent="0.25">
      <c r="A486" s="187"/>
      <c r="B486" s="188"/>
      <c r="C486" s="182"/>
      <c r="D486" s="103"/>
      <c r="E486" s="103"/>
      <c r="F486" s="103"/>
      <c r="G486" s="103"/>
      <c r="H486" s="103"/>
    </row>
    <row r="487" spans="1:8" ht="15.75" x14ac:dyDescent="0.25">
      <c r="A487" s="103"/>
      <c r="B487" s="188"/>
      <c r="C487" s="196"/>
      <c r="D487" s="189"/>
      <c r="E487" s="190"/>
      <c r="F487" s="190"/>
      <c r="G487" s="190"/>
      <c r="H487" s="190"/>
    </row>
    <row r="488" spans="1:8" ht="15.75" x14ac:dyDescent="0.25">
      <c r="A488" s="187"/>
      <c r="B488" s="188"/>
      <c r="C488" s="182"/>
      <c r="D488" s="189"/>
      <c r="E488" s="190"/>
      <c r="F488" s="190"/>
      <c r="G488" s="190"/>
      <c r="H488" s="190"/>
    </row>
    <row r="489" spans="1:8" ht="15.75" x14ac:dyDescent="0.25">
      <c r="A489" s="187"/>
      <c r="B489" s="188"/>
      <c r="C489" s="182"/>
      <c r="D489" s="103"/>
      <c r="E489" s="103"/>
      <c r="F489" s="103"/>
      <c r="G489" s="103"/>
      <c r="H489" s="103"/>
    </row>
    <row r="490" spans="1:8" ht="15.75" x14ac:dyDescent="0.25">
      <c r="A490" s="187"/>
      <c r="B490" s="188"/>
      <c r="C490" s="196"/>
      <c r="D490" s="189"/>
      <c r="E490" s="190"/>
      <c r="F490" s="190"/>
      <c r="G490" s="190"/>
      <c r="H490" s="190"/>
    </row>
    <row r="491" spans="1:8" ht="15.75" x14ac:dyDescent="0.25">
      <c r="A491" s="187"/>
      <c r="B491" s="188"/>
      <c r="C491" s="182"/>
      <c r="D491" s="103"/>
      <c r="E491" s="103"/>
      <c r="F491" s="103"/>
      <c r="G491" s="103"/>
      <c r="H491" s="103"/>
    </row>
    <row r="492" spans="1:8" ht="15.75" x14ac:dyDescent="0.25">
      <c r="A492" s="209"/>
      <c r="B492" s="188"/>
      <c r="C492" s="182"/>
      <c r="D492" s="189"/>
      <c r="E492" s="190"/>
      <c r="F492" s="190"/>
      <c r="G492" s="190"/>
      <c r="H492" s="190"/>
    </row>
    <row r="493" spans="1:8" ht="15.75" x14ac:dyDescent="0.25">
      <c r="A493" s="187"/>
      <c r="B493" s="188"/>
      <c r="C493" s="182"/>
      <c r="D493" s="189"/>
      <c r="E493" s="190"/>
      <c r="F493" s="190"/>
      <c r="G493" s="190"/>
      <c r="H493" s="190"/>
    </row>
    <row r="494" spans="1:8" ht="15.75" x14ac:dyDescent="0.25">
      <c r="A494" s="103"/>
      <c r="B494" s="188"/>
      <c r="C494" s="182"/>
      <c r="D494" s="189"/>
      <c r="E494" s="190"/>
      <c r="F494" s="190"/>
      <c r="G494" s="190"/>
      <c r="H494" s="190"/>
    </row>
    <row r="495" spans="1:8" ht="15.75" x14ac:dyDescent="0.25">
      <c r="A495" s="187"/>
      <c r="B495" s="188"/>
      <c r="C495" s="182"/>
      <c r="D495" s="189"/>
      <c r="E495" s="190"/>
      <c r="F495" s="190"/>
      <c r="G495" s="190"/>
      <c r="H495" s="190"/>
    </row>
    <row r="496" spans="1:8" ht="15.75" x14ac:dyDescent="0.25">
      <c r="A496" s="187"/>
      <c r="B496" s="188"/>
      <c r="C496" s="182"/>
      <c r="D496" s="103"/>
      <c r="E496" s="103"/>
      <c r="F496" s="103"/>
      <c r="G496" s="103"/>
      <c r="H496" s="103"/>
    </row>
    <row r="497" spans="1:8" ht="15.75" x14ac:dyDescent="0.25">
      <c r="A497" s="187"/>
      <c r="B497" s="188"/>
      <c r="C497" s="182"/>
      <c r="D497" s="189"/>
      <c r="E497" s="190"/>
      <c r="F497" s="190"/>
      <c r="G497" s="190"/>
      <c r="H497" s="190"/>
    </row>
    <row r="498" spans="1:8" ht="15.75" x14ac:dyDescent="0.25">
      <c r="A498" s="187"/>
      <c r="B498" s="188"/>
      <c r="C498" s="182"/>
      <c r="D498" s="189"/>
      <c r="E498" s="190"/>
      <c r="F498" s="190"/>
      <c r="G498" s="190"/>
      <c r="H498" s="190"/>
    </row>
    <row r="499" spans="1:8" ht="15.75" x14ac:dyDescent="0.25">
      <c r="A499" s="187"/>
      <c r="B499" s="188"/>
      <c r="C499" s="182"/>
      <c r="D499" s="189"/>
      <c r="E499" s="190"/>
      <c r="F499" s="190"/>
      <c r="G499" s="190"/>
      <c r="H499" s="190"/>
    </row>
    <row r="500" spans="1:8" ht="15.75" x14ac:dyDescent="0.25">
      <c r="A500" s="187"/>
      <c r="B500" s="188"/>
      <c r="C500" s="182"/>
      <c r="D500" s="189"/>
      <c r="E500" s="190"/>
      <c r="F500" s="190"/>
      <c r="G500" s="190"/>
      <c r="H500" s="190"/>
    </row>
    <row r="501" spans="1:8" ht="15.75" x14ac:dyDescent="0.25">
      <c r="A501" s="187"/>
      <c r="B501" s="188"/>
      <c r="C501" s="182"/>
      <c r="D501" s="189"/>
      <c r="E501" s="190"/>
      <c r="F501" s="190"/>
      <c r="G501" s="190"/>
      <c r="H501" s="190"/>
    </row>
    <row r="502" spans="1:8" ht="15.75" x14ac:dyDescent="0.25">
      <c r="A502" s="187"/>
      <c r="B502" s="188"/>
      <c r="C502" s="182"/>
      <c r="D502" s="189"/>
      <c r="E502" s="190"/>
      <c r="F502" s="190"/>
      <c r="G502" s="190"/>
      <c r="H502" s="190"/>
    </row>
    <row r="503" spans="1:8" ht="15.75" x14ac:dyDescent="0.25">
      <c r="A503" s="187"/>
      <c r="B503" s="188"/>
      <c r="C503" s="182"/>
      <c r="D503" s="103"/>
      <c r="E503" s="103"/>
      <c r="F503" s="103"/>
      <c r="G503" s="103"/>
      <c r="H503" s="224"/>
    </row>
    <row r="504" spans="1:8" ht="15.75" x14ac:dyDescent="0.25">
      <c r="A504" s="187"/>
      <c r="B504" s="188"/>
      <c r="C504" s="182"/>
      <c r="D504" s="189"/>
      <c r="E504" s="190"/>
      <c r="F504" s="190"/>
      <c r="G504" s="190"/>
      <c r="H504" s="190"/>
    </row>
    <row r="505" spans="1:8" ht="15.75" x14ac:dyDescent="0.25">
      <c r="A505" s="187"/>
      <c r="B505" s="188"/>
      <c r="C505" s="182"/>
      <c r="D505" s="103"/>
      <c r="E505" s="103"/>
      <c r="F505" s="103"/>
      <c r="G505" s="103"/>
      <c r="H505" s="103"/>
    </row>
    <row r="506" spans="1:8" ht="15.75" x14ac:dyDescent="0.25">
      <c r="A506" s="103"/>
      <c r="B506" s="188"/>
      <c r="C506" s="182"/>
      <c r="D506" s="189"/>
      <c r="E506" s="190"/>
      <c r="F506" s="190"/>
      <c r="G506" s="190"/>
      <c r="H506" s="190"/>
    </row>
    <row r="508" spans="1:8" ht="15.75" x14ac:dyDescent="0.25">
      <c r="C508" s="241"/>
      <c r="H508" s="235"/>
    </row>
    <row r="510" spans="1:8" ht="14.25" x14ac:dyDescent="0.2">
      <c r="D510" s="226"/>
    </row>
    <row r="512" spans="1:8" ht="15.75" x14ac:dyDescent="0.25">
      <c r="A512" s="187"/>
      <c r="B512" s="188"/>
      <c r="C512" s="182"/>
      <c r="D512" s="189"/>
      <c r="E512" s="190"/>
      <c r="F512" s="190"/>
      <c r="G512" s="190"/>
      <c r="H512" s="190"/>
    </row>
    <row r="515" spans="1:8" ht="15.75" x14ac:dyDescent="0.25">
      <c r="A515" s="187"/>
      <c r="B515" s="188"/>
      <c r="C515" s="182"/>
      <c r="D515" s="189"/>
      <c r="E515" s="190"/>
      <c r="F515" s="190"/>
      <c r="G515" s="190"/>
      <c r="H515" s="190"/>
    </row>
    <row r="518" spans="1:8" ht="15.75" x14ac:dyDescent="0.25">
      <c r="A518" s="103"/>
      <c r="B518" s="103"/>
      <c r="C518" s="103"/>
      <c r="D518" s="103"/>
      <c r="E518" s="103"/>
      <c r="F518" s="103"/>
      <c r="G518" s="103"/>
      <c r="H518" s="103"/>
    </row>
    <row r="519" spans="1:8" ht="15.75" x14ac:dyDescent="0.25">
      <c r="A519" s="187"/>
      <c r="B519" s="188"/>
      <c r="C519" s="182"/>
      <c r="D519" s="103"/>
      <c r="E519" s="190"/>
      <c r="F519" s="103"/>
      <c r="G519" s="103"/>
      <c r="H519" s="103"/>
    </row>
    <row r="520" spans="1:8" ht="15.75" x14ac:dyDescent="0.25">
      <c r="A520" s="103"/>
      <c r="B520" s="188"/>
      <c r="C520" s="182"/>
      <c r="D520" s="189"/>
      <c r="E520" s="190"/>
      <c r="F520" s="190"/>
      <c r="G520" s="190"/>
      <c r="H520" s="190"/>
    </row>
    <row r="521" spans="1:8" ht="15.75" x14ac:dyDescent="0.25">
      <c r="A521" s="187"/>
      <c r="B521" s="188"/>
      <c r="C521" s="241"/>
      <c r="D521" s="103"/>
      <c r="E521" s="103"/>
      <c r="F521" s="103"/>
      <c r="G521" s="103"/>
      <c r="H521" s="217"/>
    </row>
    <row r="523" spans="1:8" ht="15.75" x14ac:dyDescent="0.25">
      <c r="A523" s="103"/>
      <c r="B523" s="188"/>
      <c r="C523" s="241"/>
      <c r="D523" s="189"/>
      <c r="E523" s="190"/>
      <c r="F523" s="190"/>
      <c r="G523" s="190"/>
      <c r="H523" s="190"/>
    </row>
    <row r="524" spans="1:8" ht="15.75" x14ac:dyDescent="0.2">
      <c r="A524" s="242"/>
      <c r="B524" s="242"/>
      <c r="C524" s="240"/>
      <c r="E524" s="204"/>
      <c r="F524" s="243"/>
      <c r="G524" s="243"/>
      <c r="H524" s="233"/>
    </row>
    <row r="525" spans="1:8" ht="15.75" x14ac:dyDescent="0.2">
      <c r="A525" s="242"/>
      <c r="B525" s="242"/>
      <c r="C525" s="240"/>
      <c r="D525" s="204"/>
      <c r="E525" s="204"/>
      <c r="F525" s="243"/>
      <c r="G525" s="243"/>
      <c r="H525" s="233"/>
    </row>
    <row r="526" spans="1:8" ht="15.75" x14ac:dyDescent="0.2">
      <c r="A526" s="242"/>
      <c r="B526" s="242"/>
      <c r="C526" s="240"/>
      <c r="D526" s="204"/>
      <c r="E526" s="204"/>
      <c r="F526" s="243"/>
      <c r="G526" s="243"/>
      <c r="H526" s="233"/>
    </row>
    <row r="527" spans="1:8" ht="15.75" x14ac:dyDescent="0.25">
      <c r="A527" s="103"/>
      <c r="B527" s="180"/>
      <c r="C527" s="244"/>
      <c r="D527" s="103"/>
      <c r="E527" s="103"/>
      <c r="F527" s="103"/>
      <c r="G527" s="103"/>
      <c r="H527" s="103"/>
    </row>
    <row r="528" spans="1:8" ht="15.75" x14ac:dyDescent="0.2">
      <c r="A528" s="242"/>
      <c r="B528" s="242"/>
      <c r="C528" s="240"/>
      <c r="D528" s="204"/>
      <c r="E528" s="204"/>
      <c r="F528" s="243"/>
      <c r="G528" s="243"/>
      <c r="H528" s="233"/>
    </row>
    <row r="529" spans="1:15" ht="15.75" x14ac:dyDescent="0.25">
      <c r="A529" s="245"/>
      <c r="B529" s="216"/>
      <c r="C529" s="209"/>
      <c r="D529" s="189"/>
      <c r="E529" s="190"/>
      <c r="F529" s="190"/>
      <c r="G529" s="190"/>
      <c r="H529" s="190"/>
    </row>
    <row r="531" spans="1:15" ht="15.75" x14ac:dyDescent="0.2">
      <c r="B531" s="242"/>
      <c r="C531" s="240"/>
    </row>
    <row r="532" spans="1:15" ht="15.75" x14ac:dyDescent="0.2">
      <c r="B532" s="180"/>
      <c r="C532" s="181"/>
    </row>
    <row r="533" spans="1:15" ht="15.75" x14ac:dyDescent="0.2">
      <c r="A533" s="242"/>
      <c r="B533" s="242"/>
      <c r="C533" s="240"/>
      <c r="D533" s="204"/>
      <c r="E533" s="204"/>
      <c r="F533" s="243"/>
      <c r="G533" s="243"/>
      <c r="H533" s="233"/>
    </row>
    <row r="534" spans="1:15" ht="15.75" x14ac:dyDescent="0.25">
      <c r="B534" s="221"/>
      <c r="C534" s="182"/>
      <c r="D534" s="189"/>
      <c r="E534" s="190"/>
      <c r="F534" s="190"/>
      <c r="G534" s="190"/>
      <c r="H534" s="190"/>
    </row>
    <row r="535" spans="1:15" x14ac:dyDescent="0.2">
      <c r="O535" s="567"/>
    </row>
    <row r="536" spans="1:15" ht="15.75" x14ac:dyDescent="0.2">
      <c r="A536" s="242"/>
      <c r="B536" s="242"/>
      <c r="C536" s="240"/>
      <c r="D536" s="204"/>
      <c r="E536" s="204"/>
      <c r="F536" s="243"/>
      <c r="G536" s="243"/>
      <c r="H536" s="243"/>
    </row>
    <row r="537" spans="1:15" ht="15.75" x14ac:dyDescent="0.25">
      <c r="A537" s="103"/>
      <c r="B537" s="227"/>
      <c r="C537" s="244"/>
      <c r="D537" s="204"/>
      <c r="E537" s="204"/>
      <c r="F537" s="243"/>
      <c r="G537" s="243"/>
      <c r="H537" s="233"/>
    </row>
    <row r="538" spans="1:15" ht="15.75" x14ac:dyDescent="0.25">
      <c r="A538" s="246"/>
      <c r="B538" s="216"/>
      <c r="C538" s="192"/>
      <c r="D538" s="189"/>
      <c r="E538" s="190"/>
      <c r="F538" s="190"/>
      <c r="G538" s="190"/>
      <c r="H538" s="190"/>
    </row>
    <row r="539" spans="1:15" ht="15.75" x14ac:dyDescent="0.25">
      <c r="A539" s="209"/>
      <c r="B539" s="202"/>
      <c r="C539" s="196"/>
      <c r="D539" s="189"/>
      <c r="E539" s="190"/>
      <c r="F539" s="190"/>
      <c r="G539" s="190"/>
      <c r="H539" s="190"/>
    </row>
    <row r="541" spans="1:15" ht="15.75" x14ac:dyDescent="0.25">
      <c r="A541" s="246"/>
      <c r="B541" s="202"/>
      <c r="C541" s="192"/>
      <c r="D541" s="189"/>
      <c r="E541" s="190"/>
      <c r="F541" s="190"/>
      <c r="G541" s="190"/>
      <c r="H541" s="190"/>
    </row>
    <row r="542" spans="1:15" ht="15.75" x14ac:dyDescent="0.25">
      <c r="A542" s="209"/>
      <c r="B542" s="202"/>
      <c r="C542" s="196"/>
      <c r="D542" s="103"/>
      <c r="E542" s="103"/>
      <c r="F542" s="103"/>
      <c r="G542" s="103"/>
      <c r="H542" s="103"/>
    </row>
    <row r="543" spans="1:15" ht="15.75" x14ac:dyDescent="0.25">
      <c r="A543" s="216"/>
      <c r="B543" s="202"/>
      <c r="C543" s="196"/>
      <c r="D543" s="189"/>
      <c r="E543" s="190"/>
      <c r="F543" s="190"/>
      <c r="G543" s="190"/>
      <c r="H543" s="190"/>
    </row>
    <row r="545" spans="1:8" ht="15.75" x14ac:dyDescent="0.25">
      <c r="C545" s="223"/>
      <c r="D545" s="200"/>
      <c r="E545" s="200"/>
      <c r="F545" s="200"/>
      <c r="G545" s="200"/>
      <c r="H545" s="217"/>
    </row>
    <row r="546" spans="1:8" ht="15.75" x14ac:dyDescent="0.25">
      <c r="C546" s="223"/>
      <c r="D546" s="200"/>
      <c r="E546" s="200"/>
      <c r="F546" s="200"/>
      <c r="G546" s="200"/>
      <c r="H546" s="189"/>
    </row>
    <row r="547" spans="1:8" ht="15.75" x14ac:dyDescent="0.25">
      <c r="C547" s="200"/>
      <c r="D547" s="200"/>
      <c r="E547" s="200"/>
      <c r="F547" s="200"/>
      <c r="G547" s="200"/>
      <c r="H547" s="103"/>
    </row>
    <row r="548" spans="1:8" ht="15.75" x14ac:dyDescent="0.25">
      <c r="C548" s="241"/>
      <c r="D548" s="200"/>
      <c r="E548" s="200"/>
      <c r="F548" s="200"/>
      <c r="G548" s="200"/>
      <c r="H548" s="217"/>
    </row>
    <row r="549" spans="1:8" ht="15.75" x14ac:dyDescent="0.25">
      <c r="C549" s="196"/>
      <c r="D549" s="200"/>
      <c r="E549" s="200"/>
      <c r="F549" s="200"/>
      <c r="G549" s="200"/>
      <c r="H549" s="103"/>
    </row>
    <row r="550" spans="1:8" ht="15.75" x14ac:dyDescent="0.25">
      <c r="C550" s="241"/>
      <c r="D550" s="200"/>
      <c r="E550" s="200"/>
      <c r="F550" s="200"/>
      <c r="G550" s="200"/>
      <c r="H550" s="217"/>
    </row>
    <row r="551" spans="1:8" ht="15.75" x14ac:dyDescent="0.25">
      <c r="C551" s="200"/>
      <c r="D551" s="200"/>
      <c r="E551" s="200"/>
      <c r="F551" s="241"/>
      <c r="G551" s="241"/>
      <c r="H551" s="247"/>
    </row>
    <row r="552" spans="1:8" ht="15.75" x14ac:dyDescent="0.25">
      <c r="A552" s="103"/>
      <c r="B552" s="180"/>
      <c r="C552" s="247"/>
      <c r="E552" s="204"/>
      <c r="F552" s="243"/>
      <c r="G552" s="243"/>
      <c r="H552" s="243"/>
    </row>
    <row r="553" spans="1:8" ht="14.25" x14ac:dyDescent="0.2">
      <c r="D553" s="226"/>
    </row>
    <row r="561" spans="1:8" ht="15.75" x14ac:dyDescent="0.25">
      <c r="A561" s="103"/>
      <c r="B561" s="103"/>
      <c r="H561" s="103"/>
    </row>
    <row r="564" spans="1:8" ht="15.75" x14ac:dyDescent="0.25">
      <c r="A564" s="209"/>
      <c r="B564" s="202"/>
      <c r="C564" s="196"/>
      <c r="D564" s="189"/>
      <c r="E564" s="190"/>
      <c r="F564" s="190"/>
      <c r="G564" s="190"/>
      <c r="H564" s="190"/>
    </row>
    <row r="573" spans="1:8" ht="15.75" x14ac:dyDescent="0.2">
      <c r="A573" s="242"/>
      <c r="B573" s="242"/>
      <c r="D573" s="248"/>
      <c r="E573" s="568"/>
      <c r="F573" s="249"/>
      <c r="G573" s="249"/>
      <c r="H573" s="249"/>
    </row>
    <row r="574" spans="1:8" ht="15.75" x14ac:dyDescent="0.2">
      <c r="D574" s="204"/>
      <c r="E574" s="204"/>
      <c r="F574" s="243"/>
      <c r="G574" s="243"/>
      <c r="H574" s="233"/>
    </row>
    <row r="575" spans="1:8" ht="15.75" x14ac:dyDescent="0.2">
      <c r="B575" s="242"/>
      <c r="C575" s="209"/>
      <c r="D575" s="204"/>
      <c r="E575" s="204"/>
      <c r="F575" s="243"/>
      <c r="G575" s="243"/>
      <c r="H575" s="233"/>
    </row>
    <row r="576" spans="1:8" ht="15.75" x14ac:dyDescent="0.2">
      <c r="C576" s="248"/>
      <c r="D576" s="248"/>
      <c r="E576" s="568"/>
      <c r="F576" s="243"/>
      <c r="G576" s="243"/>
      <c r="H576" s="243"/>
    </row>
    <row r="577" spans="1:8" ht="15.75" x14ac:dyDescent="0.2">
      <c r="C577" s="250"/>
      <c r="D577" s="248"/>
      <c r="E577" s="568"/>
      <c r="F577" s="243"/>
      <c r="G577" s="243"/>
      <c r="H577" s="243"/>
    </row>
    <row r="578" spans="1:8" ht="15.75" x14ac:dyDescent="0.2">
      <c r="C578" s="248"/>
      <c r="D578" s="248"/>
      <c r="E578" s="568"/>
      <c r="F578" s="249"/>
      <c r="G578" s="249"/>
      <c r="H578" s="243"/>
    </row>
    <row r="579" spans="1:8" ht="15.75" x14ac:dyDescent="0.25">
      <c r="C579" s="223"/>
      <c r="D579" s="248"/>
      <c r="E579" s="568"/>
      <c r="F579" s="251"/>
      <c r="G579" s="251"/>
      <c r="H579" s="251"/>
    </row>
    <row r="580" spans="1:8" ht="15.75" x14ac:dyDescent="0.25">
      <c r="C580" s="223"/>
    </row>
    <row r="582" spans="1:8" ht="15.75" x14ac:dyDescent="0.2">
      <c r="C582" s="241"/>
    </row>
    <row r="586" spans="1:8" ht="18.75" x14ac:dyDescent="0.2">
      <c r="A586" s="638"/>
      <c r="B586" s="639"/>
      <c r="C586" s="639"/>
      <c r="D586" s="639"/>
      <c r="E586" s="639"/>
      <c r="F586" s="639"/>
      <c r="G586" s="639"/>
      <c r="H586" s="639"/>
    </row>
    <row r="588" spans="1:8" ht="15.75" x14ac:dyDescent="0.2">
      <c r="A588" s="242"/>
      <c r="B588" s="242"/>
      <c r="C588" s="196"/>
      <c r="D588" s="248"/>
      <c r="E588" s="568"/>
      <c r="F588" s="249"/>
      <c r="G588" s="249"/>
      <c r="H588" s="249"/>
    </row>
    <row r="589" spans="1:8" ht="15.75" x14ac:dyDescent="0.2">
      <c r="C589" s="209"/>
      <c r="D589" s="204"/>
      <c r="E589" s="204"/>
      <c r="F589" s="243"/>
      <c r="G589" s="243"/>
      <c r="H589" s="233"/>
    </row>
    <row r="590" spans="1:8" ht="15.75" x14ac:dyDescent="0.2">
      <c r="C590" s="196"/>
      <c r="D590" s="204"/>
      <c r="E590" s="204"/>
      <c r="F590" s="243"/>
      <c r="G590" s="243"/>
      <c r="H590" s="233"/>
    </row>
    <row r="591" spans="1:8" ht="15.75" x14ac:dyDescent="0.2">
      <c r="C591" s="209"/>
      <c r="D591" s="204"/>
      <c r="E591" s="204"/>
      <c r="F591" s="251"/>
      <c r="G591" s="251"/>
      <c r="H591" s="252"/>
    </row>
    <row r="615" spans="1:8" ht="15.75" x14ac:dyDescent="0.2">
      <c r="C615" s="253"/>
    </row>
    <row r="616" spans="1:8" ht="15.75" x14ac:dyDescent="0.2">
      <c r="C616" s="181"/>
      <c r="D616" s="248"/>
      <c r="E616" s="568"/>
      <c r="F616" s="249"/>
      <c r="G616" s="249"/>
      <c r="H616" s="249"/>
    </row>
    <row r="617" spans="1:8" ht="15.75" x14ac:dyDescent="0.2">
      <c r="A617" s="254"/>
      <c r="B617" s="254"/>
      <c r="C617" s="192"/>
      <c r="D617" s="204"/>
      <c r="E617" s="204"/>
      <c r="F617" s="243"/>
      <c r="G617" s="243"/>
      <c r="H617" s="242"/>
    </row>
    <row r="618" spans="1:8" ht="15.75" x14ac:dyDescent="0.2">
      <c r="A618" s="254"/>
      <c r="B618" s="254"/>
      <c r="C618" s="209"/>
      <c r="D618" s="204"/>
      <c r="E618" s="204"/>
      <c r="F618" s="243"/>
      <c r="G618" s="243"/>
      <c r="H618" s="233"/>
    </row>
    <row r="619" spans="1:8" ht="15.75" x14ac:dyDescent="0.2">
      <c r="C619" s="209"/>
      <c r="D619" s="204"/>
      <c r="E619" s="204"/>
      <c r="F619" s="243"/>
      <c r="G619" s="243"/>
      <c r="H619" s="233"/>
    </row>
    <row r="620" spans="1:8" ht="15.75" x14ac:dyDescent="0.2">
      <c r="A620" s="254"/>
      <c r="B620" s="254"/>
      <c r="C620" s="209"/>
      <c r="D620" s="204"/>
      <c r="E620" s="204"/>
      <c r="F620" s="243"/>
      <c r="G620" s="243"/>
      <c r="H620" s="233"/>
    </row>
    <row r="621" spans="1:8" ht="15.75" x14ac:dyDescent="0.2">
      <c r="C621" s="209"/>
      <c r="D621" s="204"/>
      <c r="E621" s="204"/>
      <c r="F621" s="243"/>
      <c r="G621" s="243"/>
      <c r="H621" s="233"/>
    </row>
    <row r="622" spans="1:8" ht="15.75" x14ac:dyDescent="0.2">
      <c r="A622" s="254"/>
      <c r="B622" s="254"/>
      <c r="C622" s="209"/>
      <c r="D622" s="204"/>
      <c r="E622" s="204"/>
      <c r="F622" s="243"/>
      <c r="G622" s="243"/>
      <c r="H622" s="233"/>
    </row>
    <row r="623" spans="1:8" ht="15.75" x14ac:dyDescent="0.2">
      <c r="C623" s="209"/>
      <c r="D623" s="204"/>
      <c r="E623" s="204"/>
      <c r="F623" s="243"/>
      <c r="G623" s="243"/>
      <c r="H623" s="233"/>
    </row>
    <row r="624" spans="1:8" ht="15.75" x14ac:dyDescent="0.2">
      <c r="A624" s="254"/>
      <c r="B624" s="254"/>
      <c r="C624" s="192"/>
      <c r="D624" s="248"/>
      <c r="E624" s="568"/>
      <c r="F624" s="249"/>
      <c r="G624" s="249"/>
      <c r="H624" s="249"/>
    </row>
    <row r="625" spans="1:8" x14ac:dyDescent="0.2">
      <c r="C625" s="248"/>
      <c r="D625" s="248"/>
      <c r="E625" s="568"/>
      <c r="F625" s="249"/>
      <c r="G625" s="249"/>
      <c r="H625" s="249"/>
    </row>
    <row r="626" spans="1:8" ht="15.75" x14ac:dyDescent="0.2">
      <c r="A626" s="254"/>
      <c r="B626" s="254"/>
      <c r="C626" s="192"/>
      <c r="D626" s="204"/>
      <c r="E626" s="204"/>
      <c r="F626" s="243"/>
      <c r="G626" s="243"/>
      <c r="H626" s="233"/>
    </row>
    <row r="627" spans="1:8" ht="15.75" x14ac:dyDescent="0.2">
      <c r="C627" s="196"/>
      <c r="D627" s="204"/>
      <c r="E627" s="204"/>
      <c r="F627" s="243"/>
      <c r="G627" s="243"/>
      <c r="H627" s="233"/>
    </row>
    <row r="628" spans="1:8" x14ac:dyDescent="0.2">
      <c r="C628" s="248"/>
      <c r="D628" s="248"/>
      <c r="E628" s="568"/>
      <c r="F628" s="249"/>
      <c r="G628" s="249"/>
      <c r="H628" s="249"/>
    </row>
    <row r="629" spans="1:8" ht="15.75" x14ac:dyDescent="0.2">
      <c r="A629" s="254"/>
      <c r="B629" s="254"/>
      <c r="C629" s="192"/>
      <c r="D629" s="204"/>
      <c r="E629" s="204"/>
      <c r="F629" s="243"/>
      <c r="G629" s="243"/>
      <c r="H629" s="242"/>
    </row>
    <row r="630" spans="1:8" ht="15.75" x14ac:dyDescent="0.2">
      <c r="C630" s="196"/>
      <c r="D630" s="204"/>
      <c r="E630" s="204"/>
      <c r="F630" s="243"/>
      <c r="G630" s="243"/>
      <c r="H630" s="233"/>
    </row>
    <row r="631" spans="1:8" ht="15.75" x14ac:dyDescent="0.2">
      <c r="C631" s="248"/>
      <c r="D631" s="204"/>
      <c r="E631" s="204"/>
      <c r="F631" s="243"/>
      <c r="G631" s="243"/>
      <c r="H631" s="242"/>
    </row>
    <row r="632" spans="1:8" ht="15.75" x14ac:dyDescent="0.2">
      <c r="A632" s="254"/>
      <c r="B632" s="254"/>
      <c r="C632" s="182"/>
      <c r="D632" s="248"/>
      <c r="E632" s="568"/>
      <c r="F632" s="249"/>
      <c r="G632" s="249"/>
      <c r="H632" s="249"/>
    </row>
    <row r="633" spans="1:8" ht="15.75" x14ac:dyDescent="0.2">
      <c r="C633" s="196"/>
      <c r="D633" s="248"/>
      <c r="E633" s="568"/>
      <c r="F633" s="249"/>
      <c r="G633" s="249"/>
      <c r="H633" s="249"/>
    </row>
    <row r="634" spans="1:8" ht="15.75" x14ac:dyDescent="0.2">
      <c r="C634" s="196"/>
      <c r="D634" s="204"/>
      <c r="E634" s="204"/>
      <c r="F634" s="243"/>
      <c r="G634" s="243"/>
      <c r="H634" s="233"/>
    </row>
    <row r="635" spans="1:8" x14ac:dyDescent="0.2">
      <c r="C635" s="248"/>
      <c r="D635" s="248"/>
      <c r="E635" s="568"/>
      <c r="F635" s="249"/>
      <c r="G635" s="249"/>
      <c r="H635" s="249"/>
    </row>
    <row r="636" spans="1:8" ht="15.75" x14ac:dyDescent="0.2">
      <c r="A636" s="254"/>
      <c r="B636" s="242"/>
      <c r="C636" s="182"/>
      <c r="D636" s="248"/>
      <c r="E636" s="568"/>
      <c r="F636" s="249"/>
      <c r="G636" s="249"/>
      <c r="H636" s="249"/>
    </row>
    <row r="637" spans="1:8" ht="15.75" x14ac:dyDescent="0.2">
      <c r="C637" s="196"/>
      <c r="D637" s="204"/>
      <c r="E637" s="204"/>
      <c r="F637" s="243"/>
      <c r="G637" s="243"/>
      <c r="H637" s="233"/>
    </row>
    <row r="638" spans="1:8" ht="15.75" x14ac:dyDescent="0.2">
      <c r="C638" s="248"/>
      <c r="D638" s="248"/>
      <c r="E638" s="568"/>
      <c r="F638" s="243"/>
      <c r="G638" s="243"/>
      <c r="H638" s="233"/>
    </row>
    <row r="639" spans="1:8" ht="15.75" x14ac:dyDescent="0.2">
      <c r="C639" s="250"/>
      <c r="D639" s="248"/>
      <c r="E639" s="568"/>
      <c r="F639" s="243"/>
      <c r="G639" s="243"/>
      <c r="H639" s="233"/>
    </row>
    <row r="640" spans="1:8" ht="15.75" x14ac:dyDescent="0.2">
      <c r="C640" s="248"/>
      <c r="D640" s="248"/>
      <c r="E640" s="568"/>
      <c r="F640" s="249"/>
      <c r="G640" s="249"/>
      <c r="H640" s="233"/>
    </row>
    <row r="641" spans="1:8" ht="15.75" x14ac:dyDescent="0.2">
      <c r="C641" s="248"/>
      <c r="D641" s="248"/>
      <c r="E641" s="568"/>
      <c r="F641" s="251"/>
      <c r="G641" s="251"/>
      <c r="H641" s="252"/>
    </row>
    <row r="646" spans="1:8" x14ac:dyDescent="0.2">
      <c r="C646" s="248"/>
      <c r="D646" s="248"/>
      <c r="E646" s="568"/>
      <c r="F646" s="249"/>
      <c r="G646" s="249"/>
      <c r="H646" s="249"/>
    </row>
    <row r="647" spans="1:8" x14ac:dyDescent="0.2">
      <c r="C647" s="248"/>
      <c r="D647" s="248"/>
      <c r="E647" s="568"/>
      <c r="F647" s="249"/>
      <c r="G647" s="249"/>
      <c r="H647" s="249"/>
    </row>
    <row r="648" spans="1:8" ht="15.75" x14ac:dyDescent="0.2">
      <c r="C648" s="253"/>
    </row>
    <row r="649" spans="1:8" ht="15.75" x14ac:dyDescent="0.2">
      <c r="C649" s="181"/>
      <c r="D649" s="248"/>
      <c r="E649" s="568"/>
      <c r="F649" s="249"/>
      <c r="G649" s="249"/>
      <c r="H649" s="249"/>
    </row>
    <row r="650" spans="1:8" ht="15.75" x14ac:dyDescent="0.2">
      <c r="C650" s="209"/>
      <c r="D650" s="248"/>
      <c r="E650" s="568"/>
      <c r="F650" s="249"/>
      <c r="G650" s="249"/>
      <c r="H650" s="249"/>
    </row>
    <row r="651" spans="1:8" ht="15.75" x14ac:dyDescent="0.2">
      <c r="A651" s="254"/>
      <c r="B651" s="254"/>
      <c r="C651" s="182"/>
      <c r="D651" s="204"/>
      <c r="E651" s="204"/>
      <c r="F651" s="243"/>
      <c r="G651" s="243"/>
      <c r="H651" s="243"/>
    </row>
    <row r="652" spans="1:8" ht="15.75" x14ac:dyDescent="0.25">
      <c r="C652" s="196"/>
      <c r="D652" s="189"/>
      <c r="E652" s="190"/>
      <c r="F652" s="190"/>
      <c r="G652" s="190"/>
      <c r="H652" s="190"/>
    </row>
    <row r="653" spans="1:8" ht="15.75" x14ac:dyDescent="0.25">
      <c r="C653" s="196"/>
      <c r="D653" s="189"/>
      <c r="E653" s="190"/>
      <c r="F653" s="190"/>
      <c r="G653" s="190"/>
      <c r="H653" s="190"/>
    </row>
    <row r="654" spans="1:8" ht="15.75" x14ac:dyDescent="0.25">
      <c r="A654" s="254"/>
      <c r="B654" s="242"/>
      <c r="C654" s="182"/>
      <c r="D654" s="189"/>
      <c r="E654" s="190"/>
      <c r="F654" s="190"/>
      <c r="G654" s="190"/>
      <c r="H654" s="190"/>
    </row>
    <row r="655" spans="1:8" ht="15.75" x14ac:dyDescent="0.25">
      <c r="C655" s="182"/>
      <c r="D655" s="189"/>
      <c r="E655" s="190"/>
      <c r="F655" s="190"/>
      <c r="G655" s="190"/>
      <c r="H655" s="190"/>
    </row>
    <row r="656" spans="1:8" ht="15.75" x14ac:dyDescent="0.25">
      <c r="A656" s="254"/>
      <c r="B656" s="254"/>
      <c r="C656" s="182"/>
      <c r="D656" s="103"/>
      <c r="E656" s="103"/>
      <c r="F656" s="103"/>
      <c r="G656" s="103"/>
      <c r="H656" s="103"/>
    </row>
    <row r="657" spans="1:8" ht="15.75" x14ac:dyDescent="0.25">
      <c r="C657" s="196"/>
      <c r="D657" s="189"/>
      <c r="E657" s="190"/>
      <c r="F657" s="190"/>
      <c r="G657" s="190"/>
      <c r="H657" s="190"/>
    </row>
    <row r="658" spans="1:8" ht="15.75" x14ac:dyDescent="0.25">
      <c r="C658" s="196"/>
      <c r="D658" s="189"/>
      <c r="E658" s="190"/>
      <c r="F658" s="190"/>
      <c r="G658" s="190"/>
      <c r="H658" s="190"/>
    </row>
    <row r="659" spans="1:8" ht="15.75" x14ac:dyDescent="0.25">
      <c r="A659" s="254"/>
      <c r="B659" s="254"/>
      <c r="C659" s="182"/>
      <c r="D659" s="103"/>
      <c r="E659" s="103"/>
      <c r="F659" s="103"/>
      <c r="G659" s="103"/>
      <c r="H659" s="103"/>
    </row>
    <row r="660" spans="1:8" ht="15.75" x14ac:dyDescent="0.25">
      <c r="C660" s="182"/>
      <c r="D660" s="189"/>
      <c r="E660" s="190"/>
      <c r="F660" s="190"/>
      <c r="G660" s="190"/>
      <c r="H660" s="190"/>
    </row>
    <row r="661" spans="1:8" ht="15.75" x14ac:dyDescent="0.25">
      <c r="C661" s="182"/>
      <c r="D661" s="189"/>
      <c r="E661" s="190"/>
      <c r="F661" s="190"/>
      <c r="G661" s="190"/>
      <c r="H661" s="190"/>
    </row>
    <row r="662" spans="1:8" ht="15.75" x14ac:dyDescent="0.25">
      <c r="A662" s="254"/>
      <c r="B662" s="254"/>
      <c r="C662" s="182"/>
      <c r="D662" s="189"/>
      <c r="E662" s="190"/>
      <c r="F662" s="190"/>
      <c r="G662" s="190"/>
      <c r="H662" s="190"/>
    </row>
    <row r="663" spans="1:8" ht="15.75" x14ac:dyDescent="0.25">
      <c r="C663" s="182"/>
      <c r="D663" s="189"/>
      <c r="E663" s="190"/>
      <c r="F663" s="190"/>
      <c r="G663" s="190"/>
      <c r="H663" s="190"/>
    </row>
    <row r="664" spans="1:8" ht="15.75" x14ac:dyDescent="0.25">
      <c r="C664" s="182"/>
      <c r="D664" s="189"/>
      <c r="E664" s="190"/>
      <c r="F664" s="190"/>
      <c r="G664" s="190"/>
      <c r="H664" s="190"/>
    </row>
    <row r="665" spans="1:8" ht="15.75" x14ac:dyDescent="0.25">
      <c r="A665" s="254"/>
      <c r="B665" s="254"/>
      <c r="C665" s="182"/>
      <c r="D665" s="103"/>
      <c r="E665" s="103"/>
      <c r="F665" s="103"/>
      <c r="G665" s="103"/>
      <c r="H665" s="103"/>
    </row>
    <row r="666" spans="1:8" ht="15.75" x14ac:dyDescent="0.25">
      <c r="C666" s="182"/>
      <c r="D666" s="189"/>
      <c r="E666" s="190"/>
      <c r="F666" s="190"/>
      <c r="G666" s="190"/>
      <c r="H666" s="190"/>
    </row>
    <row r="667" spans="1:8" ht="15.75" x14ac:dyDescent="0.25">
      <c r="C667" s="182"/>
      <c r="D667" s="189"/>
      <c r="E667" s="190"/>
      <c r="F667" s="190"/>
      <c r="G667" s="190"/>
      <c r="H667" s="190"/>
    </row>
    <row r="668" spans="1:8" ht="15.75" x14ac:dyDescent="0.25">
      <c r="A668" s="254"/>
      <c r="B668" s="254"/>
      <c r="C668" s="182"/>
      <c r="D668" s="189"/>
      <c r="E668" s="190"/>
      <c r="F668" s="190"/>
      <c r="G668" s="190"/>
      <c r="H668" s="190"/>
    </row>
    <row r="669" spans="1:8" ht="15.75" x14ac:dyDescent="0.25">
      <c r="C669" s="182"/>
      <c r="D669" s="189"/>
      <c r="E669" s="190"/>
      <c r="F669" s="190"/>
      <c r="G669" s="190"/>
      <c r="H669" s="190"/>
    </row>
    <row r="670" spans="1:8" ht="15.75" x14ac:dyDescent="0.25">
      <c r="A670" s="254"/>
      <c r="B670" s="254"/>
      <c r="C670" s="182"/>
      <c r="D670" s="189"/>
      <c r="E670" s="190"/>
      <c r="F670" s="190"/>
      <c r="G670" s="190"/>
      <c r="H670" s="190"/>
    </row>
    <row r="671" spans="1:8" ht="15.75" x14ac:dyDescent="0.25">
      <c r="A671" s="254"/>
      <c r="B671" s="254"/>
      <c r="C671" s="182"/>
      <c r="D671" s="189"/>
      <c r="E671" s="190"/>
      <c r="F671" s="190"/>
      <c r="G671" s="190"/>
      <c r="H671" s="190"/>
    </row>
    <row r="672" spans="1:8" ht="15.75" x14ac:dyDescent="0.25">
      <c r="A672" s="254"/>
      <c r="B672" s="254"/>
      <c r="C672" s="182"/>
      <c r="D672" s="189"/>
      <c r="E672" s="190"/>
      <c r="F672" s="190"/>
      <c r="G672" s="190"/>
      <c r="H672" s="190"/>
    </row>
    <row r="673" spans="1:8" ht="15.75" x14ac:dyDescent="0.25">
      <c r="A673" s="254"/>
      <c r="B673" s="254"/>
      <c r="C673" s="182"/>
      <c r="D673" s="189"/>
      <c r="E673" s="190"/>
      <c r="F673" s="190"/>
      <c r="G673" s="190"/>
      <c r="H673" s="190"/>
    </row>
    <row r="674" spans="1:8" ht="15.75" x14ac:dyDescent="0.25">
      <c r="C674" s="182"/>
      <c r="D674" s="189"/>
      <c r="E674" s="190"/>
      <c r="F674" s="190"/>
      <c r="G674" s="190"/>
      <c r="H674" s="190"/>
    </row>
    <row r="675" spans="1:8" ht="15.75" x14ac:dyDescent="0.25">
      <c r="A675" s="254"/>
      <c r="B675" s="242"/>
      <c r="C675" s="182"/>
      <c r="D675" s="103"/>
      <c r="E675" s="103"/>
      <c r="F675" s="103"/>
      <c r="G675" s="103"/>
      <c r="H675" s="224"/>
    </row>
    <row r="676" spans="1:8" ht="15.75" x14ac:dyDescent="0.25">
      <c r="C676" s="182"/>
      <c r="D676" s="189"/>
      <c r="E676" s="190"/>
      <c r="F676" s="190"/>
      <c r="G676" s="190"/>
      <c r="H676" s="190"/>
    </row>
    <row r="677" spans="1:8" ht="15.75" x14ac:dyDescent="0.25">
      <c r="C677" s="182"/>
      <c r="D677" s="189"/>
      <c r="E677" s="190"/>
      <c r="F677" s="190"/>
      <c r="G677" s="190"/>
      <c r="H677" s="190"/>
    </row>
    <row r="678" spans="1:8" ht="15.75" x14ac:dyDescent="0.25">
      <c r="A678" s="242"/>
      <c r="B678" s="242"/>
      <c r="C678" s="182"/>
      <c r="D678" s="103"/>
      <c r="E678" s="103"/>
      <c r="F678" s="103"/>
      <c r="G678" s="103"/>
      <c r="H678" s="103"/>
    </row>
    <row r="679" spans="1:8" ht="15.75" x14ac:dyDescent="0.25">
      <c r="C679" s="182"/>
      <c r="D679" s="189"/>
      <c r="E679" s="190"/>
      <c r="F679" s="190"/>
      <c r="G679" s="190"/>
      <c r="H679" s="190"/>
    </row>
    <row r="680" spans="1:8" ht="15.75" x14ac:dyDescent="0.25">
      <c r="C680" s="182"/>
      <c r="D680" s="189"/>
      <c r="E680" s="190"/>
      <c r="F680" s="190"/>
      <c r="G680" s="190"/>
      <c r="H680" s="190"/>
    </row>
    <row r="681" spans="1:8" ht="15.75" x14ac:dyDescent="0.25">
      <c r="A681" s="242"/>
      <c r="B681" s="242"/>
      <c r="C681" s="182"/>
      <c r="D681" s="103"/>
      <c r="E681" s="103"/>
      <c r="F681" s="103"/>
      <c r="G681" s="103"/>
      <c r="H681" s="103"/>
    </row>
    <row r="682" spans="1:8" ht="15.75" x14ac:dyDescent="0.25">
      <c r="C682" s="182"/>
      <c r="D682" s="189"/>
      <c r="E682" s="190"/>
      <c r="F682" s="190"/>
      <c r="G682" s="190"/>
      <c r="H682" s="190"/>
    </row>
    <row r="683" spans="1:8" ht="15.75" x14ac:dyDescent="0.2">
      <c r="C683" s="204"/>
      <c r="D683" s="204"/>
      <c r="E683" s="204"/>
      <c r="F683" s="243"/>
      <c r="G683" s="243"/>
      <c r="H683" s="243"/>
    </row>
    <row r="684" spans="1:8" ht="15.75" x14ac:dyDescent="0.2">
      <c r="C684" s="248"/>
      <c r="D684" s="248"/>
      <c r="E684" s="568"/>
      <c r="F684" s="243"/>
      <c r="G684" s="243"/>
      <c r="H684" s="205"/>
    </row>
    <row r="685" spans="1:8" ht="15.75" x14ac:dyDescent="0.2">
      <c r="C685" s="250"/>
      <c r="D685" s="248"/>
      <c r="E685" s="568"/>
      <c r="F685" s="243"/>
      <c r="G685" s="243"/>
      <c r="H685" s="242"/>
    </row>
    <row r="686" spans="1:8" ht="15.75" x14ac:dyDescent="0.2">
      <c r="C686" s="248"/>
      <c r="D686" s="248"/>
      <c r="E686" s="568"/>
      <c r="F686" s="249"/>
      <c r="G686" s="249"/>
      <c r="H686" s="233"/>
    </row>
    <row r="687" spans="1:8" ht="15.75" x14ac:dyDescent="0.2">
      <c r="C687" s="248"/>
      <c r="D687" s="248"/>
      <c r="E687" s="568"/>
      <c r="F687" s="251"/>
      <c r="G687" s="251"/>
      <c r="H687" s="205"/>
    </row>
    <row r="688" spans="1:8" ht="15.75" x14ac:dyDescent="0.25">
      <c r="C688" s="255"/>
      <c r="D688" s="204"/>
      <c r="E688" s="204"/>
      <c r="F688" s="251"/>
      <c r="G688" s="251"/>
      <c r="H688" s="205"/>
    </row>
    <row r="689" spans="3:8" ht="15.75" x14ac:dyDescent="0.2">
      <c r="C689" s="209"/>
      <c r="D689" s="204"/>
      <c r="E689" s="204"/>
      <c r="F689" s="251"/>
      <c r="G689" s="251"/>
      <c r="H689" s="205"/>
    </row>
    <row r="723" spans="1:8" ht="15.75" x14ac:dyDescent="0.2">
      <c r="C723" s="253"/>
    </row>
    <row r="724" spans="1:8" ht="15.75" x14ac:dyDescent="0.2">
      <c r="C724" s="256"/>
    </row>
    <row r="725" spans="1:8" ht="18.75" x14ac:dyDescent="0.2">
      <c r="A725" s="638"/>
      <c r="B725" s="639"/>
      <c r="C725" s="639"/>
      <c r="D725" s="639"/>
      <c r="E725" s="639"/>
      <c r="F725" s="639"/>
      <c r="G725" s="639"/>
      <c r="H725" s="639"/>
    </row>
    <row r="726" spans="1:8" ht="18.75" x14ac:dyDescent="0.2">
      <c r="A726" s="254"/>
      <c r="B726" s="242"/>
      <c r="C726" s="182"/>
      <c r="D726" s="257"/>
      <c r="E726" s="258"/>
      <c r="F726" s="259"/>
      <c r="G726" s="259"/>
      <c r="H726" s="259"/>
    </row>
    <row r="727" spans="1:8" ht="15.75" x14ac:dyDescent="0.2">
      <c r="C727" s="182"/>
      <c r="D727" s="207"/>
      <c r="E727" s="260"/>
      <c r="F727" s="261"/>
      <c r="G727" s="261"/>
      <c r="H727" s="261"/>
    </row>
    <row r="728" spans="1:8" ht="15.75" x14ac:dyDescent="0.2">
      <c r="A728" s="254"/>
      <c r="C728" s="262"/>
      <c r="D728" s="204"/>
      <c r="E728" s="204"/>
      <c r="F728" s="243"/>
      <c r="G728" s="243"/>
      <c r="H728" s="242"/>
    </row>
    <row r="729" spans="1:8" ht="15.75" x14ac:dyDescent="0.2">
      <c r="C729" s="182"/>
      <c r="D729" s="207"/>
      <c r="E729" s="260"/>
      <c r="F729" s="261"/>
      <c r="G729" s="261"/>
      <c r="H729" s="261"/>
    </row>
    <row r="730" spans="1:8" ht="15.75" x14ac:dyDescent="0.2">
      <c r="C730" s="182"/>
      <c r="D730" s="207"/>
      <c r="E730" s="260"/>
      <c r="F730" s="261"/>
      <c r="G730" s="261"/>
      <c r="H730" s="261"/>
    </row>
    <row r="731" spans="1:8" ht="15.75" x14ac:dyDescent="0.2">
      <c r="C731" s="182"/>
      <c r="D731" s="260"/>
      <c r="E731" s="260"/>
      <c r="F731" s="261"/>
      <c r="G731" s="261"/>
      <c r="H731" s="261"/>
    </row>
    <row r="734" spans="1:8" ht="15.75" x14ac:dyDescent="0.2">
      <c r="A734" s="254"/>
      <c r="C734" s="262"/>
      <c r="D734" s="263"/>
      <c r="E734" s="260"/>
      <c r="F734" s="261"/>
      <c r="G734" s="261"/>
      <c r="H734" s="261"/>
    </row>
    <row r="735" spans="1:8" ht="15.75" x14ac:dyDescent="0.2">
      <c r="C735" s="182"/>
      <c r="D735" s="207"/>
      <c r="E735" s="260"/>
      <c r="F735" s="261"/>
      <c r="G735" s="261"/>
      <c r="H735" s="261"/>
    </row>
    <row r="736" spans="1:8" ht="15.75" x14ac:dyDescent="0.2">
      <c r="C736" s="182"/>
      <c r="D736" s="207"/>
      <c r="E736" s="260"/>
      <c r="F736" s="261"/>
      <c r="G736" s="261"/>
      <c r="H736" s="261"/>
    </row>
    <row r="737" spans="1:8" ht="15.75" x14ac:dyDescent="0.2">
      <c r="C737" s="182"/>
      <c r="D737" s="260"/>
      <c r="E737" s="260"/>
      <c r="F737" s="261"/>
      <c r="G737" s="261"/>
      <c r="H737" s="261"/>
    </row>
    <row r="740" spans="1:8" ht="15.75" x14ac:dyDescent="0.2">
      <c r="A740" s="254"/>
      <c r="C740" s="262"/>
    </row>
    <row r="741" spans="1:8" ht="15.75" x14ac:dyDescent="0.2">
      <c r="C741" s="182"/>
      <c r="D741" s="207"/>
      <c r="E741" s="260"/>
      <c r="F741" s="261"/>
      <c r="G741" s="261"/>
      <c r="H741" s="261"/>
    </row>
    <row r="742" spans="1:8" ht="15.75" x14ac:dyDescent="0.2">
      <c r="C742" s="182"/>
      <c r="D742" s="207"/>
      <c r="E742" s="260"/>
      <c r="F742" s="261"/>
      <c r="G742" s="261"/>
      <c r="H742" s="261"/>
    </row>
    <row r="743" spans="1:8" ht="15.75" x14ac:dyDescent="0.2">
      <c r="C743" s="182"/>
      <c r="D743" s="260"/>
      <c r="E743" s="260"/>
      <c r="F743" s="261"/>
      <c r="G743" s="261"/>
      <c r="H743" s="261"/>
    </row>
    <row r="746" spans="1:8" ht="18.75" x14ac:dyDescent="0.2">
      <c r="A746" s="254"/>
      <c r="B746" s="200"/>
      <c r="C746" s="264"/>
      <c r="D746" s="200"/>
      <c r="E746" s="200"/>
      <c r="F746" s="200"/>
      <c r="G746" s="200"/>
      <c r="H746" s="200"/>
    </row>
    <row r="747" spans="1:8" ht="15.75" x14ac:dyDescent="0.2">
      <c r="B747" s="200"/>
      <c r="C747" s="182"/>
      <c r="D747" s="200"/>
      <c r="E747" s="200"/>
      <c r="F747" s="200"/>
      <c r="G747" s="200"/>
      <c r="H747" s="200"/>
    </row>
    <row r="748" spans="1:8" ht="15.75" x14ac:dyDescent="0.25">
      <c r="B748" s="200"/>
      <c r="C748" s="182"/>
      <c r="D748" s="189"/>
      <c r="E748" s="190"/>
      <c r="F748" s="190"/>
      <c r="G748" s="190"/>
      <c r="H748" s="190"/>
    </row>
    <row r="749" spans="1:8" ht="18.75" x14ac:dyDescent="0.3">
      <c r="C749" s="265"/>
      <c r="H749" s="266"/>
    </row>
    <row r="750" spans="1:8" ht="15.75" x14ac:dyDescent="0.2">
      <c r="D750" s="207"/>
      <c r="E750" s="260"/>
      <c r="F750" s="261"/>
      <c r="G750" s="261"/>
      <c r="H750" s="261"/>
    </row>
    <row r="751" spans="1:8" ht="15.75" x14ac:dyDescent="0.2">
      <c r="C751" s="253"/>
      <c r="D751" s="207"/>
      <c r="E751" s="260"/>
      <c r="F751" s="261"/>
      <c r="G751" s="261"/>
      <c r="H751" s="261"/>
    </row>
    <row r="752" spans="1:8" ht="15.75" x14ac:dyDescent="0.2">
      <c r="C752" s="253"/>
      <c r="D752" s="207"/>
      <c r="E752" s="260"/>
      <c r="F752" s="261"/>
      <c r="G752" s="261"/>
      <c r="H752" s="261"/>
    </row>
    <row r="753" spans="1:8" ht="15.75" x14ac:dyDescent="0.2">
      <c r="C753" s="256"/>
      <c r="D753" s="263"/>
      <c r="E753" s="260"/>
      <c r="F753" s="261"/>
      <c r="G753" s="261"/>
      <c r="H753" s="261"/>
    </row>
    <row r="754" spans="1:8" ht="15.75" x14ac:dyDescent="0.2">
      <c r="A754" s="254"/>
      <c r="B754" s="242"/>
      <c r="C754" s="182"/>
      <c r="D754" s="204"/>
      <c r="E754" s="204"/>
      <c r="F754" s="243"/>
      <c r="G754" s="243"/>
      <c r="H754" s="242"/>
    </row>
    <row r="755" spans="1:8" ht="15.75" x14ac:dyDescent="0.2">
      <c r="A755" s="254"/>
      <c r="B755" s="242"/>
      <c r="C755" s="182"/>
      <c r="D755" s="267"/>
      <c r="E755" s="267"/>
      <c r="F755" s="268"/>
      <c r="G755" s="268"/>
      <c r="H755" s="261"/>
    </row>
    <row r="756" spans="1:8" ht="15.75" x14ac:dyDescent="0.2">
      <c r="C756" s="182"/>
      <c r="D756" s="267"/>
      <c r="E756" s="267"/>
      <c r="F756" s="268"/>
      <c r="G756" s="268"/>
      <c r="H756" s="261"/>
    </row>
    <row r="758" spans="1:8" ht="15.75" x14ac:dyDescent="0.2">
      <c r="C758" s="182"/>
      <c r="D758" s="267"/>
      <c r="E758" s="267"/>
      <c r="F758" s="268"/>
      <c r="G758" s="268"/>
      <c r="H758" s="261"/>
    </row>
    <row r="759" spans="1:8" ht="15.75" x14ac:dyDescent="0.2">
      <c r="C759" s="182"/>
      <c r="D759" s="234"/>
      <c r="E759" s="234"/>
      <c r="F759" s="261"/>
      <c r="G759" s="261"/>
      <c r="H759" s="261"/>
    </row>
    <row r="760" spans="1:8" ht="15.75" x14ac:dyDescent="0.2">
      <c r="C760" s="265"/>
      <c r="D760" s="267"/>
      <c r="E760" s="267"/>
      <c r="F760" s="268"/>
      <c r="G760" s="268"/>
      <c r="H760" s="268"/>
    </row>
    <row r="761" spans="1:8" ht="15.75" x14ac:dyDescent="0.2">
      <c r="C761" s="182"/>
      <c r="D761" s="269"/>
      <c r="E761" s="270"/>
      <c r="F761" s="271"/>
      <c r="G761" s="271"/>
      <c r="H761" s="271"/>
    </row>
    <row r="762" spans="1:8" ht="15.75" x14ac:dyDescent="0.2">
      <c r="C762" s="182"/>
      <c r="D762" s="269"/>
      <c r="E762" s="270"/>
      <c r="F762" s="271"/>
      <c r="G762" s="271"/>
      <c r="H762" s="271"/>
    </row>
    <row r="763" spans="1:8" ht="15.75" x14ac:dyDescent="0.2">
      <c r="C763" s="182"/>
      <c r="D763" s="269"/>
      <c r="E763" s="270"/>
      <c r="F763" s="271"/>
      <c r="G763" s="271"/>
      <c r="H763" s="271"/>
    </row>
    <row r="764" spans="1:8" ht="15.75" x14ac:dyDescent="0.2">
      <c r="C764" s="182"/>
      <c r="D764" s="263"/>
      <c r="E764" s="270"/>
      <c r="F764" s="271"/>
      <c r="G764" s="271"/>
      <c r="H764" s="271"/>
    </row>
    <row r="765" spans="1:8" ht="15.75" x14ac:dyDescent="0.2">
      <c r="C765" s="182"/>
      <c r="D765" s="263"/>
      <c r="E765" s="270"/>
      <c r="F765" s="271"/>
      <c r="G765" s="271"/>
      <c r="H765" s="271"/>
    </row>
    <row r="766" spans="1:8" ht="15.75" x14ac:dyDescent="0.2">
      <c r="C766" s="182"/>
      <c r="D766" s="263"/>
      <c r="E766" s="270"/>
      <c r="F766" s="271"/>
      <c r="G766" s="271"/>
      <c r="H766" s="271"/>
    </row>
    <row r="767" spans="1:8" ht="15.75" x14ac:dyDescent="0.2">
      <c r="C767" s="182"/>
      <c r="D767" s="207"/>
      <c r="E767" s="270"/>
      <c r="F767" s="271"/>
      <c r="G767" s="271"/>
      <c r="H767" s="271"/>
    </row>
    <row r="768" spans="1:8" ht="15.75" x14ac:dyDescent="0.2">
      <c r="C768" s="182"/>
      <c r="D768" s="263"/>
      <c r="E768" s="270"/>
      <c r="F768" s="271"/>
      <c r="G768" s="271"/>
      <c r="H768" s="271"/>
    </row>
    <row r="769" spans="1:8" ht="15.75" x14ac:dyDescent="0.2">
      <c r="A769" s="254"/>
      <c r="B769" s="242"/>
      <c r="C769" s="262"/>
    </row>
    <row r="770" spans="1:8" ht="15.75" x14ac:dyDescent="0.2">
      <c r="C770" s="182"/>
      <c r="D770" s="263"/>
      <c r="E770" s="270"/>
      <c r="F770" s="271"/>
      <c r="G770" s="271"/>
      <c r="H770" s="271"/>
    </row>
    <row r="771" spans="1:8" ht="15.75" x14ac:dyDescent="0.2">
      <c r="C771" s="182"/>
      <c r="D771" s="207"/>
      <c r="E771" s="270"/>
      <c r="F771" s="271"/>
      <c r="G771" s="271"/>
      <c r="H771" s="271"/>
    </row>
    <row r="772" spans="1:8" ht="15.75" x14ac:dyDescent="0.2">
      <c r="C772" s="182"/>
      <c r="D772" s="263"/>
      <c r="E772" s="270"/>
      <c r="F772" s="271"/>
      <c r="G772" s="271"/>
      <c r="H772" s="271"/>
    </row>
    <row r="773" spans="1:8" ht="15.75" x14ac:dyDescent="0.2">
      <c r="C773" s="182"/>
      <c r="D773" s="263"/>
      <c r="E773" s="270"/>
      <c r="F773" s="271"/>
      <c r="G773" s="271"/>
      <c r="H773" s="271"/>
    </row>
    <row r="774" spans="1:8" ht="15.75" x14ac:dyDescent="0.2">
      <c r="C774" s="182"/>
      <c r="D774" s="269"/>
      <c r="E774" s="270"/>
      <c r="F774" s="271"/>
      <c r="G774" s="271"/>
      <c r="H774" s="271"/>
    </row>
    <row r="775" spans="1:8" ht="15.75" x14ac:dyDescent="0.2">
      <c r="C775" s="182"/>
      <c r="D775" s="207"/>
      <c r="E775" s="260"/>
      <c r="F775" s="261"/>
      <c r="G775" s="261"/>
      <c r="H775" s="261"/>
    </row>
    <row r="776" spans="1:8" ht="15.75" x14ac:dyDescent="0.2">
      <c r="A776" s="254"/>
      <c r="B776" s="242"/>
      <c r="C776" s="182"/>
      <c r="D776" s="207"/>
      <c r="E776" s="260"/>
      <c r="F776" s="261"/>
      <c r="G776" s="261"/>
      <c r="H776" s="261"/>
    </row>
    <row r="777" spans="1:8" ht="15.75" x14ac:dyDescent="0.2">
      <c r="A777" s="254"/>
      <c r="C777" s="182"/>
      <c r="D777" s="207"/>
      <c r="E777" s="260"/>
      <c r="F777" s="261"/>
      <c r="G777" s="261"/>
      <c r="H777" s="261"/>
    </row>
    <row r="778" spans="1:8" ht="15.75" x14ac:dyDescent="0.2">
      <c r="A778" s="254"/>
      <c r="C778" s="182"/>
      <c r="D778" s="207"/>
      <c r="E778" s="260"/>
      <c r="F778" s="261"/>
      <c r="G778" s="261"/>
      <c r="H778" s="271"/>
    </row>
    <row r="779" spans="1:8" ht="15.75" x14ac:dyDescent="0.2">
      <c r="C779" s="182"/>
      <c r="D779" s="207"/>
      <c r="E779" s="260"/>
      <c r="F779" s="261"/>
      <c r="G779" s="261"/>
      <c r="H779" s="261"/>
    </row>
    <row r="780" spans="1:8" ht="15.75" x14ac:dyDescent="0.2">
      <c r="A780" s="254"/>
      <c r="B780" s="242"/>
      <c r="C780" s="182"/>
      <c r="D780" s="207"/>
      <c r="E780" s="260"/>
      <c r="F780" s="261"/>
      <c r="G780" s="261"/>
      <c r="H780" s="261"/>
    </row>
    <row r="781" spans="1:8" ht="15.75" x14ac:dyDescent="0.2">
      <c r="A781" s="254"/>
      <c r="C781" s="182"/>
      <c r="D781" s="207"/>
      <c r="E781" s="260"/>
      <c r="F781" s="261"/>
      <c r="G781" s="261"/>
      <c r="H781" s="261"/>
    </row>
    <row r="782" spans="1:8" ht="15.75" x14ac:dyDescent="0.2">
      <c r="A782" s="254"/>
      <c r="C782" s="182"/>
      <c r="D782" s="207"/>
      <c r="E782" s="260"/>
      <c r="F782" s="261"/>
      <c r="G782" s="261"/>
      <c r="H782" s="271"/>
    </row>
    <row r="783" spans="1:8" ht="15.75" x14ac:dyDescent="0.2">
      <c r="C783" s="182"/>
      <c r="D783" s="207"/>
      <c r="E783" s="260"/>
      <c r="F783" s="261"/>
      <c r="G783" s="261"/>
      <c r="H783" s="261"/>
    </row>
    <row r="784" spans="1:8" ht="15.75" x14ac:dyDescent="0.2">
      <c r="A784" s="254"/>
      <c r="B784" s="242"/>
      <c r="C784" s="182"/>
      <c r="D784" s="207"/>
      <c r="E784" s="260"/>
      <c r="F784" s="261"/>
      <c r="G784" s="261"/>
      <c r="H784" s="261"/>
    </row>
    <row r="785" spans="3:8" ht="15.75" x14ac:dyDescent="0.2">
      <c r="C785" s="182"/>
      <c r="D785" s="207"/>
      <c r="E785" s="260"/>
      <c r="F785" s="261"/>
      <c r="G785" s="261"/>
      <c r="H785" s="261"/>
    </row>
    <row r="786" spans="3:8" ht="15.75" x14ac:dyDescent="0.2">
      <c r="C786" s="182"/>
      <c r="D786" s="207"/>
      <c r="E786" s="260"/>
      <c r="F786" s="261"/>
      <c r="G786" s="261"/>
      <c r="H786" s="261"/>
    </row>
    <row r="787" spans="3:8" ht="15.75" x14ac:dyDescent="0.2">
      <c r="C787" s="267"/>
      <c r="D787" s="267"/>
      <c r="E787" s="267"/>
      <c r="F787" s="268"/>
      <c r="G787" s="268"/>
      <c r="H787" s="261"/>
    </row>
    <row r="788" spans="3:8" ht="15.75" x14ac:dyDescent="0.2">
      <c r="D788" s="267"/>
      <c r="E788" s="267"/>
      <c r="F788" s="268"/>
      <c r="G788" s="268"/>
      <c r="H788" s="261"/>
    </row>
    <row r="796" spans="3:8" ht="12.75" customHeight="1" x14ac:dyDescent="0.2"/>
    <row r="801" spans="1:8" ht="15.75" x14ac:dyDescent="0.2">
      <c r="C801" s="253"/>
    </row>
    <row r="802" spans="1:8" ht="15.75" x14ac:dyDescent="0.2">
      <c r="C802" s="256"/>
    </row>
    <row r="803" spans="1:8" ht="18.75" x14ac:dyDescent="0.2">
      <c r="A803" s="638"/>
      <c r="B803" s="638"/>
      <c r="C803" s="638"/>
      <c r="D803" s="638"/>
      <c r="E803" s="638"/>
      <c r="F803" s="638"/>
      <c r="G803" s="638"/>
      <c r="H803" s="638"/>
    </row>
    <row r="805" spans="1:8" ht="15.75" x14ac:dyDescent="0.2">
      <c r="A805" s="254"/>
      <c r="B805" s="242"/>
      <c r="C805" s="182"/>
      <c r="D805" s="248"/>
      <c r="E805" s="568"/>
      <c r="F805" s="249"/>
      <c r="G805" s="249"/>
      <c r="H805" s="249"/>
    </row>
    <row r="806" spans="1:8" ht="15.75" x14ac:dyDescent="0.2">
      <c r="A806" s="254"/>
      <c r="C806" s="193"/>
      <c r="D806" s="193"/>
      <c r="E806" s="260"/>
      <c r="F806" s="272"/>
      <c r="G806" s="272"/>
      <c r="H806" s="261"/>
    </row>
    <row r="807" spans="1:8" ht="15.75" x14ac:dyDescent="0.2">
      <c r="A807" s="254"/>
      <c r="C807" s="193"/>
      <c r="D807" s="182"/>
      <c r="E807" s="182"/>
      <c r="F807" s="261"/>
      <c r="G807" s="261"/>
      <c r="H807" s="261"/>
    </row>
    <row r="808" spans="1:8" ht="15.75" x14ac:dyDescent="0.2">
      <c r="A808" s="254"/>
      <c r="C808" s="182"/>
      <c r="D808" s="182"/>
      <c r="E808" s="182"/>
      <c r="F808" s="261"/>
      <c r="G808" s="261"/>
      <c r="H808" s="261"/>
    </row>
    <row r="809" spans="1:8" ht="15.75" x14ac:dyDescent="0.2">
      <c r="A809" s="254"/>
      <c r="C809" s="182"/>
      <c r="D809" s="182"/>
      <c r="E809" s="182"/>
      <c r="F809" s="261"/>
      <c r="G809" s="261"/>
      <c r="H809" s="261"/>
    </row>
    <row r="810" spans="1:8" ht="15.75" x14ac:dyDescent="0.2">
      <c r="A810" s="254"/>
      <c r="C810" s="182"/>
      <c r="D810" s="182"/>
      <c r="E810" s="182"/>
      <c r="F810" s="261"/>
      <c r="G810" s="261"/>
      <c r="H810" s="261"/>
    </row>
    <row r="811" spans="1:8" ht="15.75" x14ac:dyDescent="0.2">
      <c r="A811" s="254"/>
      <c r="C811" s="182"/>
      <c r="D811" s="182"/>
      <c r="E811" s="182"/>
      <c r="F811" s="261"/>
      <c r="G811" s="261"/>
      <c r="H811" s="261"/>
    </row>
    <row r="812" spans="1:8" ht="15.75" x14ac:dyDescent="0.2">
      <c r="A812" s="254"/>
      <c r="C812" s="182"/>
      <c r="D812" s="182"/>
      <c r="E812" s="182"/>
      <c r="F812" s="261"/>
      <c r="G812" s="261"/>
      <c r="H812" s="261"/>
    </row>
    <row r="813" spans="1:8" ht="15.75" x14ac:dyDescent="0.2">
      <c r="A813" s="254"/>
      <c r="C813" s="182"/>
      <c r="D813" s="182"/>
      <c r="E813" s="182"/>
      <c r="F813" s="261"/>
      <c r="G813" s="261"/>
      <c r="H813" s="261"/>
    </row>
    <row r="814" spans="1:8" ht="15.75" x14ac:dyDescent="0.2">
      <c r="A814" s="254"/>
      <c r="C814" s="182"/>
      <c r="D814" s="182"/>
      <c r="E814" s="182"/>
      <c r="F814" s="261"/>
      <c r="G814" s="261"/>
      <c r="H814" s="261"/>
    </row>
    <row r="816" spans="1:8" ht="15.75" x14ac:dyDescent="0.2">
      <c r="A816" s="254"/>
      <c r="C816" s="182"/>
      <c r="D816" s="193"/>
      <c r="E816" s="193"/>
      <c r="F816" s="261"/>
      <c r="G816" s="261"/>
      <c r="H816" s="261"/>
    </row>
    <row r="817" spans="1:8" ht="15.75" x14ac:dyDescent="0.2">
      <c r="C817" s="182"/>
      <c r="D817" s="193"/>
      <c r="E817" s="193"/>
      <c r="F817" s="261"/>
      <c r="G817" s="261"/>
      <c r="H817" s="261"/>
    </row>
    <row r="818" spans="1:8" ht="15.75" x14ac:dyDescent="0.2">
      <c r="A818" s="254"/>
      <c r="C818" s="265"/>
      <c r="D818" s="182"/>
      <c r="E818" s="182"/>
      <c r="F818" s="261"/>
      <c r="G818" s="261"/>
      <c r="H818" s="268"/>
    </row>
    <row r="819" spans="1:8" ht="15.75" x14ac:dyDescent="0.2">
      <c r="A819" s="254"/>
      <c r="C819" s="182"/>
      <c r="D819" s="182"/>
      <c r="E819" s="182"/>
      <c r="F819" s="261"/>
      <c r="G819" s="261"/>
      <c r="H819" s="261"/>
    </row>
    <row r="822" spans="1:8" ht="12.75" customHeight="1" x14ac:dyDescent="0.2"/>
    <row r="825" spans="1:8" ht="15.75" x14ac:dyDescent="0.2">
      <c r="C825" s="253"/>
    </row>
    <row r="826" spans="1:8" ht="15.75" x14ac:dyDescent="0.2">
      <c r="C826" s="256"/>
    </row>
    <row r="827" spans="1:8" ht="18.75" x14ac:dyDescent="0.2">
      <c r="A827" s="638"/>
      <c r="B827" s="638"/>
      <c r="C827" s="638"/>
      <c r="D827" s="638"/>
      <c r="E827" s="638"/>
      <c r="F827" s="638"/>
      <c r="G827" s="638"/>
      <c r="H827" s="638"/>
    </row>
    <row r="829" spans="1:8" ht="15.75" x14ac:dyDescent="0.2">
      <c r="A829" s="254"/>
      <c r="B829" s="242"/>
      <c r="C829" s="273"/>
    </row>
    <row r="830" spans="1:8" ht="15.75" x14ac:dyDescent="0.2">
      <c r="C830" s="273"/>
      <c r="D830" s="207"/>
      <c r="E830" s="260"/>
      <c r="F830" s="261"/>
      <c r="G830" s="261"/>
      <c r="H830" s="261"/>
    </row>
    <row r="831" spans="1:8" ht="15.75" x14ac:dyDescent="0.25">
      <c r="C831" s="103"/>
    </row>
    <row r="832" spans="1:8" ht="15.75" x14ac:dyDescent="0.25">
      <c r="A832" s="254"/>
      <c r="B832" s="242"/>
      <c r="C832" s="273"/>
      <c r="D832" s="103"/>
      <c r="E832" s="189"/>
      <c r="F832" s="224"/>
      <c r="G832" s="224"/>
      <c r="H832" s="274"/>
    </row>
    <row r="833" spans="1:8" ht="15.75" x14ac:dyDescent="0.25">
      <c r="C833" s="103"/>
    </row>
    <row r="834" spans="1:8" ht="15.75" x14ac:dyDescent="0.25">
      <c r="A834" s="254"/>
      <c r="B834" s="242"/>
      <c r="C834" s="273"/>
      <c r="D834" s="103"/>
      <c r="E834" s="189"/>
      <c r="F834" s="224"/>
      <c r="G834" s="224"/>
      <c r="H834" s="274"/>
    </row>
    <row r="835" spans="1:8" ht="15.75" x14ac:dyDescent="0.25">
      <c r="C835" s="103"/>
    </row>
    <row r="836" spans="1:8" ht="15.75" x14ac:dyDescent="0.25">
      <c r="A836" s="254"/>
      <c r="B836" s="242"/>
      <c r="C836" s="273"/>
      <c r="D836" s="103"/>
      <c r="E836" s="189"/>
      <c r="F836" s="224"/>
      <c r="G836" s="224"/>
      <c r="H836" s="274"/>
    </row>
    <row r="837" spans="1:8" ht="15.75" x14ac:dyDescent="0.2">
      <c r="C837" s="273"/>
    </row>
    <row r="838" spans="1:8" ht="15.75" x14ac:dyDescent="0.25">
      <c r="A838" s="254"/>
      <c r="B838" s="242"/>
      <c r="C838" s="273"/>
      <c r="D838" s="103"/>
      <c r="E838" s="189"/>
      <c r="F838" s="224"/>
      <c r="G838" s="224"/>
      <c r="H838" s="274"/>
    </row>
    <row r="839" spans="1:8" ht="15.75" x14ac:dyDescent="0.2">
      <c r="C839" s="273"/>
    </row>
    <row r="840" spans="1:8" ht="15.75" x14ac:dyDescent="0.25">
      <c r="A840" s="254"/>
      <c r="B840" s="242"/>
      <c r="C840" s="273"/>
      <c r="D840" s="103"/>
      <c r="E840" s="189"/>
      <c r="F840" s="224"/>
      <c r="G840" s="224"/>
      <c r="H840" s="274"/>
    </row>
    <row r="842" spans="1:8" ht="15.75" x14ac:dyDescent="0.25">
      <c r="A842" s="254"/>
      <c r="B842" s="242"/>
      <c r="C842" s="273"/>
      <c r="D842" s="103"/>
      <c r="E842" s="189"/>
      <c r="F842" s="224"/>
      <c r="G842" s="224"/>
      <c r="H842" s="274"/>
    </row>
    <row r="844" spans="1:8" ht="15.75" x14ac:dyDescent="0.25">
      <c r="A844" s="254"/>
      <c r="C844" s="273"/>
      <c r="D844" s="103"/>
      <c r="E844" s="189"/>
      <c r="F844" s="224"/>
      <c r="G844" s="224"/>
      <c r="H844" s="274"/>
    </row>
    <row r="846" spans="1:8" ht="15.75" x14ac:dyDescent="0.25">
      <c r="A846" s="254"/>
      <c r="B846" s="242"/>
      <c r="C846" s="273"/>
      <c r="D846" s="103"/>
      <c r="E846" s="189"/>
      <c r="F846" s="224"/>
      <c r="G846" s="224"/>
      <c r="H846" s="274"/>
    </row>
    <row r="847" spans="1:8" ht="15.75" x14ac:dyDescent="0.25">
      <c r="A847" s="254"/>
      <c r="C847" s="103"/>
      <c r="D847" s="103"/>
      <c r="E847" s="189"/>
      <c r="F847" s="224"/>
      <c r="G847" s="224"/>
      <c r="H847" s="274"/>
    </row>
    <row r="848" spans="1:8" ht="15.75" x14ac:dyDescent="0.25">
      <c r="A848" s="242"/>
      <c r="B848" s="242"/>
      <c r="C848" s="273"/>
      <c r="D848" s="103"/>
      <c r="E848" s="189"/>
      <c r="F848" s="224"/>
      <c r="G848" s="224"/>
      <c r="H848" s="274"/>
    </row>
    <row r="849" spans="1:8" ht="15.75" x14ac:dyDescent="0.2">
      <c r="A849" s="254"/>
    </row>
    <row r="850" spans="1:8" ht="15.75" x14ac:dyDescent="0.2">
      <c r="A850" s="242"/>
      <c r="C850" s="275"/>
      <c r="D850" s="182"/>
      <c r="E850" s="182"/>
      <c r="F850" s="261"/>
      <c r="G850" s="261"/>
      <c r="H850" s="261"/>
    </row>
    <row r="851" spans="1:8" ht="15.75" x14ac:dyDescent="0.2">
      <c r="A851" s="242"/>
      <c r="C851" s="275"/>
      <c r="D851" s="182"/>
      <c r="E851" s="182"/>
      <c r="F851" s="261"/>
      <c r="G851" s="261"/>
      <c r="H851" s="261"/>
    </row>
    <row r="852" spans="1:8" ht="15.75" x14ac:dyDescent="0.2">
      <c r="A852" s="242"/>
      <c r="C852" s="275"/>
      <c r="D852" s="182"/>
      <c r="E852" s="182"/>
      <c r="F852" s="261"/>
      <c r="G852" s="261"/>
      <c r="H852" s="261"/>
    </row>
    <row r="854" spans="1:8" ht="15.75" x14ac:dyDescent="0.25">
      <c r="A854" s="242"/>
      <c r="B854" s="242"/>
      <c r="C854" s="273"/>
      <c r="D854" s="103"/>
      <c r="E854" s="189"/>
      <c r="F854" s="224"/>
      <c r="G854" s="224"/>
      <c r="H854" s="274"/>
    </row>
    <row r="855" spans="1:8" ht="15.75" x14ac:dyDescent="0.25">
      <c r="A855" s="242"/>
      <c r="C855" s="275"/>
      <c r="D855" s="103"/>
      <c r="E855" s="189"/>
      <c r="F855" s="224"/>
      <c r="G855" s="224"/>
      <c r="H855" s="274"/>
    </row>
    <row r="856" spans="1:8" ht="15.75" x14ac:dyDescent="0.25">
      <c r="D856" s="103"/>
      <c r="E856" s="189"/>
      <c r="F856" s="224"/>
      <c r="G856" s="224"/>
      <c r="H856" s="274"/>
    </row>
    <row r="857" spans="1:8" ht="15.75" x14ac:dyDescent="0.25">
      <c r="A857" s="242"/>
      <c r="C857" s="275"/>
      <c r="D857" s="103"/>
      <c r="E857" s="189"/>
      <c r="F857" s="224"/>
      <c r="G857" s="224"/>
      <c r="H857" s="274"/>
    </row>
    <row r="858" spans="1:8" ht="15.75" x14ac:dyDescent="0.2">
      <c r="A858" s="242"/>
      <c r="B858" s="242"/>
    </row>
    <row r="859" spans="1:8" ht="15.75" x14ac:dyDescent="0.25">
      <c r="A859" s="242"/>
      <c r="C859" s="275"/>
      <c r="D859" s="103"/>
      <c r="E859" s="189"/>
      <c r="F859" s="224"/>
      <c r="G859" s="224"/>
      <c r="H859" s="274"/>
    </row>
    <row r="860" spans="1:8" ht="15.75" x14ac:dyDescent="0.25">
      <c r="C860" s="103"/>
    </row>
    <row r="861" spans="1:8" ht="15.75" x14ac:dyDescent="0.2">
      <c r="C861" s="276"/>
    </row>
    <row r="862" spans="1:8" ht="15.75" x14ac:dyDescent="0.2">
      <c r="C862" s="273"/>
    </row>
    <row r="863" spans="1:8" ht="15.75" x14ac:dyDescent="0.2">
      <c r="A863" s="242"/>
      <c r="B863" s="242"/>
      <c r="C863" s="273"/>
    </row>
    <row r="864" spans="1:8" ht="15.75" x14ac:dyDescent="0.25">
      <c r="C864" s="273"/>
      <c r="D864" s="103"/>
      <c r="E864" s="189"/>
      <c r="F864" s="224"/>
      <c r="G864" s="224"/>
      <c r="H864" s="274"/>
    </row>
    <row r="865" spans="1:8" ht="15.75" x14ac:dyDescent="0.2">
      <c r="C865" s="273"/>
    </row>
    <row r="866" spans="1:8" ht="15.75" x14ac:dyDescent="0.25">
      <c r="C866" s="273"/>
      <c r="D866" s="103"/>
    </row>
    <row r="867" spans="1:8" ht="15.75" x14ac:dyDescent="0.25">
      <c r="C867" s="273"/>
      <c r="E867" s="189"/>
      <c r="F867" s="224"/>
      <c r="G867" s="224"/>
      <c r="H867" s="274"/>
    </row>
    <row r="868" spans="1:8" ht="15.75" x14ac:dyDescent="0.25">
      <c r="C868" s="273"/>
      <c r="D868" s="103"/>
    </row>
    <row r="869" spans="1:8" ht="15.75" x14ac:dyDescent="0.25">
      <c r="C869" s="273"/>
      <c r="D869" s="103"/>
    </row>
    <row r="870" spans="1:8" ht="15.75" x14ac:dyDescent="0.2">
      <c r="C870" s="276"/>
    </row>
    <row r="871" spans="1:8" ht="15.75" x14ac:dyDescent="0.2">
      <c r="A871" s="242"/>
      <c r="B871" s="242"/>
      <c r="C871" s="273"/>
    </row>
    <row r="872" spans="1:8" ht="15.75" x14ac:dyDescent="0.2">
      <c r="A872" s="242"/>
      <c r="C872" s="275"/>
      <c r="D872" s="182"/>
      <c r="E872" s="182"/>
      <c r="F872" s="261"/>
      <c r="G872" s="261"/>
      <c r="H872" s="261"/>
    </row>
    <row r="873" spans="1:8" ht="15.75" x14ac:dyDescent="0.2">
      <c r="C873" s="273"/>
    </row>
    <row r="874" spans="1:8" ht="15.75" x14ac:dyDescent="0.2">
      <c r="A874" s="242"/>
      <c r="C874" s="275"/>
      <c r="D874" s="182"/>
      <c r="E874" s="182"/>
      <c r="F874" s="261"/>
      <c r="G874" s="261"/>
      <c r="H874" s="261"/>
    </row>
    <row r="875" spans="1:8" ht="15.75" x14ac:dyDescent="0.2">
      <c r="A875" s="242"/>
      <c r="B875" s="242"/>
      <c r="C875" s="275"/>
    </row>
    <row r="876" spans="1:8" ht="15.75" x14ac:dyDescent="0.2">
      <c r="A876" s="242"/>
      <c r="C876" s="275"/>
      <c r="D876" s="182"/>
      <c r="E876" s="182"/>
      <c r="F876" s="261"/>
      <c r="G876" s="261"/>
      <c r="H876" s="261"/>
    </row>
    <row r="877" spans="1:8" ht="15.75" x14ac:dyDescent="0.2">
      <c r="C877" s="275"/>
    </row>
    <row r="878" spans="1:8" ht="15.75" x14ac:dyDescent="0.2">
      <c r="A878" s="242"/>
      <c r="C878" s="275"/>
      <c r="D878" s="182"/>
      <c r="E878" s="182"/>
      <c r="F878" s="261"/>
      <c r="G878" s="261"/>
      <c r="H878" s="261"/>
    </row>
    <row r="880" spans="1:8" ht="15.75" x14ac:dyDescent="0.2">
      <c r="A880" s="242"/>
      <c r="B880" s="242"/>
      <c r="C880" s="273"/>
    </row>
    <row r="881" spans="1:8" ht="15.75" x14ac:dyDescent="0.2">
      <c r="A881" s="242"/>
      <c r="C881" s="275"/>
      <c r="D881" s="182"/>
      <c r="E881" s="182"/>
      <c r="F881" s="261"/>
      <c r="G881" s="261"/>
      <c r="H881" s="261"/>
    </row>
    <row r="882" spans="1:8" ht="15.75" x14ac:dyDescent="0.2">
      <c r="A882" s="242"/>
      <c r="B882" s="242"/>
    </row>
    <row r="883" spans="1:8" ht="15.75" x14ac:dyDescent="0.2">
      <c r="A883" s="242"/>
      <c r="C883" s="275"/>
      <c r="D883" s="182"/>
      <c r="E883" s="182"/>
      <c r="F883" s="261"/>
      <c r="G883" s="261"/>
      <c r="H883" s="261"/>
    </row>
    <row r="884" spans="1:8" ht="15.75" x14ac:dyDescent="0.25">
      <c r="D884" s="103"/>
      <c r="E884" s="189"/>
      <c r="F884" s="224"/>
      <c r="G884" s="224"/>
      <c r="H884" s="274"/>
    </row>
    <row r="885" spans="1:8" ht="15.75" x14ac:dyDescent="0.2">
      <c r="A885" s="242"/>
      <c r="B885" s="242"/>
      <c r="C885" s="275"/>
      <c r="D885" s="182"/>
      <c r="E885" s="182"/>
      <c r="F885" s="261"/>
      <c r="G885" s="261"/>
      <c r="H885" s="261"/>
    </row>
    <row r="887" spans="1:8" ht="15.75" x14ac:dyDescent="0.2">
      <c r="A887" s="242"/>
      <c r="C887" s="275"/>
      <c r="D887" s="182"/>
      <c r="E887" s="182"/>
      <c r="F887" s="261"/>
      <c r="G887" s="261"/>
      <c r="H887" s="261"/>
    </row>
    <row r="888" spans="1:8" ht="15.75" x14ac:dyDescent="0.2">
      <c r="C888" s="275"/>
      <c r="D888" s="182"/>
      <c r="E888" s="182"/>
      <c r="F888" s="261"/>
      <c r="G888" s="261"/>
      <c r="H888" s="261"/>
    </row>
    <row r="889" spans="1:8" ht="15.75" x14ac:dyDescent="0.2">
      <c r="A889" s="242"/>
      <c r="B889" s="242"/>
      <c r="C889" s="275"/>
      <c r="D889" s="182"/>
      <c r="E889" s="182"/>
      <c r="F889" s="261"/>
      <c r="G889" s="261"/>
      <c r="H889" s="261"/>
    </row>
    <row r="891" spans="1:8" ht="15.75" x14ac:dyDescent="0.2">
      <c r="A891" s="242"/>
      <c r="B891" s="242"/>
      <c r="C891" s="273"/>
    </row>
    <row r="892" spans="1:8" ht="15.75" x14ac:dyDescent="0.25">
      <c r="A892" s="242"/>
      <c r="C892" s="275"/>
      <c r="D892" s="103"/>
      <c r="E892" s="189"/>
      <c r="F892" s="224"/>
      <c r="G892" s="224"/>
      <c r="H892" s="274"/>
    </row>
    <row r="893" spans="1:8" ht="15.75" x14ac:dyDescent="0.2">
      <c r="C893" s="275"/>
    </row>
    <row r="894" spans="1:8" ht="15.75" x14ac:dyDescent="0.25">
      <c r="A894" s="242"/>
      <c r="C894" s="275"/>
      <c r="D894" s="103"/>
      <c r="E894" s="189"/>
      <c r="F894" s="224"/>
      <c r="G894" s="224"/>
      <c r="H894" s="274"/>
    </row>
    <row r="895" spans="1:8" ht="15.75" x14ac:dyDescent="0.2">
      <c r="A895" s="242"/>
    </row>
    <row r="896" spans="1:8" ht="15.75" x14ac:dyDescent="0.25">
      <c r="A896" s="242"/>
      <c r="B896" s="242"/>
      <c r="C896" s="273"/>
      <c r="D896" s="103"/>
      <c r="E896" s="189"/>
      <c r="F896" s="224"/>
      <c r="G896" s="224"/>
      <c r="H896" s="274"/>
    </row>
    <row r="897" spans="1:8" ht="15.75" x14ac:dyDescent="0.25">
      <c r="A897" s="242"/>
      <c r="B897" s="242"/>
      <c r="C897" s="275"/>
      <c r="D897" s="103"/>
      <c r="E897" s="189"/>
      <c r="F897" s="224"/>
      <c r="G897" s="224"/>
      <c r="H897" s="274"/>
    </row>
    <row r="898" spans="1:8" ht="15.75" x14ac:dyDescent="0.25">
      <c r="A898" s="242"/>
      <c r="B898" s="242"/>
      <c r="C898" s="275"/>
      <c r="D898" s="103"/>
      <c r="E898" s="189"/>
      <c r="F898" s="224"/>
      <c r="G898" s="224"/>
      <c r="H898" s="274"/>
    </row>
    <row r="899" spans="1:8" ht="15.75" x14ac:dyDescent="0.25">
      <c r="A899" s="242"/>
      <c r="B899" s="242"/>
      <c r="C899" s="275"/>
      <c r="D899" s="103"/>
      <c r="E899" s="189"/>
      <c r="F899" s="224"/>
      <c r="G899" s="224"/>
      <c r="H899" s="274"/>
    </row>
    <row r="900" spans="1:8" ht="15.75" x14ac:dyDescent="0.2">
      <c r="C900" s="275"/>
    </row>
    <row r="901" spans="1:8" ht="15.75" x14ac:dyDescent="0.25">
      <c r="A901" s="242"/>
      <c r="B901" s="242"/>
      <c r="C901" s="275"/>
      <c r="D901" s="103"/>
      <c r="E901" s="189"/>
      <c r="F901" s="224"/>
      <c r="G901" s="224"/>
      <c r="H901" s="274"/>
    </row>
    <row r="903" spans="1:8" ht="15.75" x14ac:dyDescent="0.25">
      <c r="A903" s="242"/>
      <c r="B903" s="242"/>
      <c r="C903" s="273"/>
      <c r="H903" s="235"/>
    </row>
    <row r="904" spans="1:8" ht="15.75" x14ac:dyDescent="0.25">
      <c r="C904" s="275"/>
      <c r="D904" s="103"/>
      <c r="E904" s="189"/>
      <c r="F904" s="224"/>
      <c r="G904" s="224"/>
      <c r="H904" s="274"/>
    </row>
    <row r="906" spans="1:8" ht="15.75" x14ac:dyDescent="0.25">
      <c r="A906" s="242"/>
      <c r="B906" s="242"/>
      <c r="C906" s="273"/>
      <c r="D906" s="103"/>
      <c r="E906" s="189"/>
      <c r="F906" s="224"/>
      <c r="G906" s="224"/>
      <c r="H906" s="274"/>
    </row>
    <row r="907" spans="1:8" ht="15.75" x14ac:dyDescent="0.25">
      <c r="C907" s="103"/>
    </row>
    <row r="908" spans="1:8" ht="15.75" x14ac:dyDescent="0.25">
      <c r="A908" s="242"/>
      <c r="B908" s="242"/>
      <c r="C908" s="273"/>
      <c r="D908" s="103"/>
      <c r="E908" s="189"/>
      <c r="F908" s="224"/>
      <c r="G908" s="224"/>
      <c r="H908" s="274"/>
    </row>
    <row r="915" spans="1:8" ht="15.75" x14ac:dyDescent="0.2">
      <c r="C915" s="277"/>
    </row>
    <row r="916" spans="1:8" ht="15.75" x14ac:dyDescent="0.2">
      <c r="C916" s="273"/>
    </row>
    <row r="917" spans="1:8" ht="15.75" x14ac:dyDescent="0.25">
      <c r="A917" s="242"/>
      <c r="B917" s="242"/>
      <c r="C917" s="273"/>
      <c r="D917" s="103"/>
      <c r="E917" s="189"/>
      <c r="F917" s="224"/>
      <c r="G917" s="224"/>
      <c r="H917" s="274"/>
    </row>
    <row r="919" spans="1:8" ht="15.75" x14ac:dyDescent="0.2">
      <c r="A919" s="242"/>
      <c r="B919" s="242"/>
      <c r="C919" s="273"/>
    </row>
    <row r="920" spans="1:8" ht="15.75" x14ac:dyDescent="0.25">
      <c r="C920" s="275"/>
      <c r="D920" s="103"/>
      <c r="E920" s="189"/>
      <c r="F920" s="224"/>
      <c r="G920" s="224"/>
      <c r="H920" s="274"/>
    </row>
    <row r="921" spans="1:8" ht="15.75" x14ac:dyDescent="0.2">
      <c r="C921" s="278"/>
    </row>
    <row r="922" spans="1:8" ht="15.75" x14ac:dyDescent="0.25">
      <c r="A922" s="242"/>
      <c r="B922" s="242"/>
      <c r="C922" s="569"/>
      <c r="D922" s="103"/>
      <c r="E922" s="189"/>
      <c r="F922" s="224"/>
      <c r="G922" s="224"/>
      <c r="H922" s="274"/>
    </row>
    <row r="924" spans="1:8" ht="15.75" x14ac:dyDescent="0.25">
      <c r="A924" s="279"/>
      <c r="B924" s="242"/>
      <c r="C924" s="273"/>
      <c r="D924" s="103"/>
      <c r="E924" s="189"/>
      <c r="F924" s="224"/>
      <c r="G924" s="224"/>
      <c r="H924" s="274"/>
    </row>
    <row r="926" spans="1:8" ht="15.75" x14ac:dyDescent="0.2">
      <c r="C926" s="280"/>
    </row>
    <row r="927" spans="1:8" ht="15.75" x14ac:dyDescent="0.2">
      <c r="C927" s="273"/>
    </row>
    <row r="928" spans="1:8" ht="15.75" x14ac:dyDescent="0.2">
      <c r="A928" s="242"/>
      <c r="B928" s="242"/>
      <c r="C928" s="273"/>
    </row>
    <row r="929" spans="1:8" ht="15.75" x14ac:dyDescent="0.2">
      <c r="C929" s="273"/>
    </row>
    <row r="930" spans="1:8" ht="15.75" x14ac:dyDescent="0.2">
      <c r="C930" s="273"/>
    </row>
    <row r="931" spans="1:8" ht="15.75" x14ac:dyDescent="0.2">
      <c r="C931" s="273"/>
    </row>
    <row r="932" spans="1:8" ht="15.75" x14ac:dyDescent="0.25">
      <c r="C932" s="273"/>
      <c r="D932" s="103"/>
      <c r="E932" s="189"/>
      <c r="F932" s="224"/>
      <c r="G932" s="224"/>
      <c r="H932" s="274"/>
    </row>
    <row r="933" spans="1:8" ht="15.75" x14ac:dyDescent="0.2">
      <c r="A933" s="242"/>
      <c r="B933" s="242"/>
      <c r="C933" s="273"/>
    </row>
    <row r="934" spans="1:8" ht="15.75" x14ac:dyDescent="0.2">
      <c r="C934" s="273"/>
    </row>
    <row r="935" spans="1:8" ht="15.75" x14ac:dyDescent="0.2">
      <c r="C935" s="273"/>
    </row>
    <row r="936" spans="1:8" ht="15.75" x14ac:dyDescent="0.2">
      <c r="C936" s="273"/>
    </row>
    <row r="937" spans="1:8" ht="15.75" x14ac:dyDescent="0.25">
      <c r="C937" s="273"/>
      <c r="D937" s="103"/>
      <c r="E937" s="189"/>
      <c r="F937" s="224"/>
      <c r="G937" s="224"/>
      <c r="H937" s="274"/>
    </row>
    <row r="938" spans="1:8" ht="15.75" x14ac:dyDescent="0.25">
      <c r="A938" s="242"/>
      <c r="B938" s="242"/>
      <c r="D938" s="103"/>
      <c r="E938" s="189"/>
      <c r="F938" s="224"/>
      <c r="G938" s="224"/>
      <c r="H938" s="274"/>
    </row>
    <row r="939" spans="1:8" ht="15.75" x14ac:dyDescent="0.2">
      <c r="C939" s="273"/>
    </row>
    <row r="940" spans="1:8" ht="15.75" x14ac:dyDescent="0.2">
      <c r="A940" s="242"/>
      <c r="B940" s="242"/>
      <c r="C940" s="273"/>
    </row>
    <row r="941" spans="1:8" ht="15.75" x14ac:dyDescent="0.2">
      <c r="A941" s="242"/>
      <c r="B941" s="242"/>
      <c r="C941" s="273"/>
    </row>
    <row r="942" spans="1:8" ht="15.75" x14ac:dyDescent="0.2">
      <c r="C942" s="273"/>
    </row>
    <row r="943" spans="1:8" ht="15.75" x14ac:dyDescent="0.25">
      <c r="C943" s="273"/>
      <c r="D943" s="103"/>
      <c r="E943" s="189"/>
      <c r="F943" s="224"/>
      <c r="G943" s="224"/>
      <c r="H943" s="274"/>
    </row>
    <row r="945" spans="1:8" ht="15.75" x14ac:dyDescent="0.2">
      <c r="A945" s="242"/>
      <c r="B945" s="242"/>
      <c r="C945" s="273"/>
    </row>
    <row r="946" spans="1:8" ht="15.75" x14ac:dyDescent="0.2">
      <c r="C946" s="280"/>
    </row>
    <row r="947" spans="1:8" ht="15.75" x14ac:dyDescent="0.2">
      <c r="C947" s="273"/>
    </row>
    <row r="948" spans="1:8" ht="15.75" x14ac:dyDescent="0.2">
      <c r="C948" s="273"/>
    </row>
    <row r="949" spans="1:8" ht="15.75" x14ac:dyDescent="0.2">
      <c r="C949" s="273"/>
    </row>
    <row r="950" spans="1:8" ht="15.75" x14ac:dyDescent="0.2">
      <c r="C950" s="277"/>
    </row>
    <row r="951" spans="1:8" ht="15.75" x14ac:dyDescent="0.2">
      <c r="C951" s="273"/>
    </row>
    <row r="952" spans="1:8" ht="15.75" x14ac:dyDescent="0.2">
      <c r="C952" s="273"/>
    </row>
    <row r="953" spans="1:8" ht="15.75" x14ac:dyDescent="0.2">
      <c r="C953" s="273"/>
    </row>
    <row r="954" spans="1:8" ht="15.75" x14ac:dyDescent="0.2">
      <c r="C954" s="273"/>
    </row>
    <row r="955" spans="1:8" ht="15.75" x14ac:dyDescent="0.2">
      <c r="C955" s="273"/>
    </row>
    <row r="956" spans="1:8" ht="15.75" x14ac:dyDescent="0.2">
      <c r="C956" s="273"/>
    </row>
    <row r="957" spans="1:8" ht="15.75" x14ac:dyDescent="0.2">
      <c r="C957" s="273"/>
    </row>
    <row r="958" spans="1:8" ht="15.75" x14ac:dyDescent="0.2">
      <c r="C958" s="273"/>
    </row>
    <row r="959" spans="1:8" ht="15.75" x14ac:dyDescent="0.25">
      <c r="C959" s="182"/>
      <c r="D959" s="103"/>
      <c r="E959" s="189"/>
      <c r="F959" s="224"/>
      <c r="G959" s="224"/>
      <c r="H959" s="274"/>
    </row>
    <row r="961" spans="1:8" ht="15.75" x14ac:dyDescent="0.25">
      <c r="A961" s="242"/>
      <c r="B961" s="242"/>
      <c r="C961" s="182"/>
      <c r="D961" s="103"/>
      <c r="E961" s="189"/>
      <c r="F961" s="224"/>
      <c r="G961" s="224"/>
      <c r="H961" s="274"/>
    </row>
    <row r="964" spans="1:8" ht="15.75" x14ac:dyDescent="0.25">
      <c r="C964" s="278"/>
      <c r="H964" s="235"/>
    </row>
    <row r="966" spans="1:8" ht="15.75" x14ac:dyDescent="0.25">
      <c r="A966" s="242"/>
      <c r="B966" s="242"/>
      <c r="C966" s="273"/>
      <c r="D966" s="103"/>
      <c r="E966" s="189"/>
      <c r="F966" s="224"/>
      <c r="G966" s="224"/>
      <c r="H966" s="281"/>
    </row>
    <row r="967" spans="1:8" ht="15.75" x14ac:dyDescent="0.25">
      <c r="C967" s="103"/>
    </row>
    <row r="968" spans="1:8" ht="15.75" x14ac:dyDescent="0.25">
      <c r="A968" s="242"/>
      <c r="B968" s="242"/>
      <c r="C968" s="273"/>
      <c r="D968" s="103"/>
      <c r="E968" s="189"/>
      <c r="F968" s="224"/>
      <c r="G968" s="224"/>
      <c r="H968" s="281"/>
    </row>
    <row r="969" spans="1:8" ht="15.75" x14ac:dyDescent="0.25">
      <c r="C969" s="103"/>
    </row>
    <row r="970" spans="1:8" ht="15.75" x14ac:dyDescent="0.25">
      <c r="C970" s="103"/>
    </row>
    <row r="971" spans="1:8" ht="15.75" x14ac:dyDescent="0.2">
      <c r="A971" s="242"/>
      <c r="B971" s="242"/>
      <c r="C971" s="273"/>
    </row>
    <row r="972" spans="1:8" ht="15.75" x14ac:dyDescent="0.25">
      <c r="C972" s="103"/>
      <c r="D972" s="103"/>
      <c r="E972" s="189"/>
      <c r="F972" s="224"/>
      <c r="G972" s="224"/>
      <c r="H972" s="281"/>
    </row>
    <row r="973" spans="1:8" ht="15.75" x14ac:dyDescent="0.2">
      <c r="C973" s="273"/>
    </row>
    <row r="974" spans="1:8" ht="15.75" x14ac:dyDescent="0.25">
      <c r="A974" s="242"/>
      <c r="B974" s="242"/>
      <c r="C974" s="182"/>
      <c r="D974" s="103"/>
      <c r="E974" s="189"/>
      <c r="F974" s="224"/>
      <c r="G974" s="224"/>
      <c r="H974" s="281"/>
    </row>
    <row r="975" spans="1:8" ht="15.75" x14ac:dyDescent="0.2">
      <c r="C975" s="273"/>
    </row>
    <row r="976" spans="1:8" ht="15.75" x14ac:dyDescent="0.25">
      <c r="C976" s="256"/>
      <c r="H976" s="282"/>
    </row>
  </sheetData>
  <sheetProtection algorithmName="SHA-512" hashValue="VIoCjzGJ21Uo+051kAmHEhCQOQ7GKuzVbynFtn08TFt1NIoVnZpZHaKSKOXR3ORl6Pr3WsyKzMTE/SrM6OrLMg==" saltValue="JD/VyJmoI43iekJFrtYWug==" spinCount="100000" sheet="1" objects="1" scenarios="1"/>
  <mergeCells count="9">
    <mergeCell ref="A725:H725"/>
    <mergeCell ref="A803:H803"/>
    <mergeCell ref="A827:H827"/>
    <mergeCell ref="C1:F1"/>
    <mergeCell ref="C2:F2"/>
    <mergeCell ref="C3:F3"/>
    <mergeCell ref="C4:F4"/>
    <mergeCell ref="C5:F5"/>
    <mergeCell ref="A586:H58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39F05-6839-4453-9EBA-2F9E54731910}">
  <dimension ref="A1:IV433"/>
  <sheetViews>
    <sheetView topLeftCell="A98" workbookViewId="0">
      <selection activeCell="C107" sqref="C107:F107"/>
    </sheetView>
  </sheetViews>
  <sheetFormatPr defaultColWidth="61.140625" defaultRowHeight="14.25" x14ac:dyDescent="0.2"/>
  <cols>
    <col min="1" max="1" width="10" style="40" customWidth="1"/>
    <col min="2" max="2" width="46.7109375" style="40" customWidth="1"/>
    <col min="3" max="3" width="6.85546875" style="38" customWidth="1"/>
    <col min="4" max="4" width="9.42578125" style="392" customWidth="1"/>
    <col min="5" max="5" width="11.7109375" style="392" hidden="1" customWidth="1"/>
    <col min="6" max="6" width="13.5703125" style="392" customWidth="1"/>
    <col min="7" max="7" width="19.42578125" style="40" customWidth="1"/>
    <col min="8" max="8" width="23.28515625" style="40" hidden="1" customWidth="1"/>
    <col min="9" max="9" width="18.85546875" style="40" hidden="1" customWidth="1"/>
    <col min="10" max="256" width="61.140625" style="40"/>
    <col min="257" max="257" width="10" style="40" customWidth="1"/>
    <col min="258" max="258" width="46.7109375" style="40" customWidth="1"/>
    <col min="259" max="259" width="6.85546875" style="40" customWidth="1"/>
    <col min="260" max="260" width="9.42578125" style="40" customWidth="1"/>
    <col min="261" max="261" width="11.7109375" style="40" customWidth="1"/>
    <col min="262" max="262" width="13.5703125" style="40" customWidth="1"/>
    <col min="263" max="263" width="19.42578125" style="40" customWidth="1"/>
    <col min="264" max="264" width="23.28515625" style="40" customWidth="1"/>
    <col min="265" max="265" width="18.85546875" style="40" customWidth="1"/>
    <col min="266" max="512" width="61.140625" style="40"/>
    <col min="513" max="513" width="10" style="40" customWidth="1"/>
    <col min="514" max="514" width="46.7109375" style="40" customWidth="1"/>
    <col min="515" max="515" width="6.85546875" style="40" customWidth="1"/>
    <col min="516" max="516" width="9.42578125" style="40" customWidth="1"/>
    <col min="517" max="517" width="11.7109375" style="40" customWidth="1"/>
    <col min="518" max="518" width="13.5703125" style="40" customWidth="1"/>
    <col min="519" max="519" width="19.42578125" style="40" customWidth="1"/>
    <col min="520" max="520" width="23.28515625" style="40" customWidth="1"/>
    <col min="521" max="521" width="18.85546875" style="40" customWidth="1"/>
    <col min="522" max="768" width="61.140625" style="40"/>
    <col min="769" max="769" width="10" style="40" customWidth="1"/>
    <col min="770" max="770" width="46.7109375" style="40" customWidth="1"/>
    <col min="771" max="771" width="6.85546875" style="40" customWidth="1"/>
    <col min="772" max="772" width="9.42578125" style="40" customWidth="1"/>
    <col min="773" max="773" width="11.7109375" style="40" customWidth="1"/>
    <col min="774" max="774" width="13.5703125" style="40" customWidth="1"/>
    <col min="775" max="775" width="19.42578125" style="40" customWidth="1"/>
    <col min="776" max="776" width="23.28515625" style="40" customWidth="1"/>
    <col min="777" max="777" width="18.85546875" style="40" customWidth="1"/>
    <col min="778" max="1024" width="61.140625" style="40"/>
    <col min="1025" max="1025" width="10" style="40" customWidth="1"/>
    <col min="1026" max="1026" width="46.7109375" style="40" customWidth="1"/>
    <col min="1027" max="1027" width="6.85546875" style="40" customWidth="1"/>
    <col min="1028" max="1028" width="9.42578125" style="40" customWidth="1"/>
    <col min="1029" max="1029" width="11.7109375" style="40" customWidth="1"/>
    <col min="1030" max="1030" width="13.5703125" style="40" customWidth="1"/>
    <col min="1031" max="1031" width="19.42578125" style="40" customWidth="1"/>
    <col min="1032" max="1032" width="23.28515625" style="40" customWidth="1"/>
    <col min="1033" max="1033" width="18.85546875" style="40" customWidth="1"/>
    <col min="1034" max="1280" width="61.140625" style="40"/>
    <col min="1281" max="1281" width="10" style="40" customWidth="1"/>
    <col min="1282" max="1282" width="46.7109375" style="40" customWidth="1"/>
    <col min="1283" max="1283" width="6.85546875" style="40" customWidth="1"/>
    <col min="1284" max="1284" width="9.42578125" style="40" customWidth="1"/>
    <col min="1285" max="1285" width="11.7109375" style="40" customWidth="1"/>
    <col min="1286" max="1286" width="13.5703125" style="40" customWidth="1"/>
    <col min="1287" max="1287" width="19.42578125" style="40" customWidth="1"/>
    <col min="1288" max="1288" width="23.28515625" style="40" customWidth="1"/>
    <col min="1289" max="1289" width="18.85546875" style="40" customWidth="1"/>
    <col min="1290" max="1536" width="61.140625" style="40"/>
    <col min="1537" max="1537" width="10" style="40" customWidth="1"/>
    <col min="1538" max="1538" width="46.7109375" style="40" customWidth="1"/>
    <col min="1539" max="1539" width="6.85546875" style="40" customWidth="1"/>
    <col min="1540" max="1540" width="9.42578125" style="40" customWidth="1"/>
    <col min="1541" max="1541" width="11.7109375" style="40" customWidth="1"/>
    <col min="1542" max="1542" width="13.5703125" style="40" customWidth="1"/>
    <col min="1543" max="1543" width="19.42578125" style="40" customWidth="1"/>
    <col min="1544" max="1544" width="23.28515625" style="40" customWidth="1"/>
    <col min="1545" max="1545" width="18.85546875" style="40" customWidth="1"/>
    <col min="1546" max="1792" width="61.140625" style="40"/>
    <col min="1793" max="1793" width="10" style="40" customWidth="1"/>
    <col min="1794" max="1794" width="46.7109375" style="40" customWidth="1"/>
    <col min="1795" max="1795" width="6.85546875" style="40" customWidth="1"/>
    <col min="1796" max="1796" width="9.42578125" style="40" customWidth="1"/>
    <col min="1797" max="1797" width="11.7109375" style="40" customWidth="1"/>
    <col min="1798" max="1798" width="13.5703125" style="40" customWidth="1"/>
    <col min="1799" max="1799" width="19.42578125" style="40" customWidth="1"/>
    <col min="1800" max="1800" width="23.28515625" style="40" customWidth="1"/>
    <col min="1801" max="1801" width="18.85546875" style="40" customWidth="1"/>
    <col min="1802" max="2048" width="61.140625" style="40"/>
    <col min="2049" max="2049" width="10" style="40" customWidth="1"/>
    <col min="2050" max="2050" width="46.7109375" style="40" customWidth="1"/>
    <col min="2051" max="2051" width="6.85546875" style="40" customWidth="1"/>
    <col min="2052" max="2052" width="9.42578125" style="40" customWidth="1"/>
    <col min="2053" max="2053" width="11.7109375" style="40" customWidth="1"/>
    <col min="2054" max="2054" width="13.5703125" style="40" customWidth="1"/>
    <col min="2055" max="2055" width="19.42578125" style="40" customWidth="1"/>
    <col min="2056" max="2056" width="23.28515625" style="40" customWidth="1"/>
    <col min="2057" max="2057" width="18.85546875" style="40" customWidth="1"/>
    <col min="2058" max="2304" width="61.140625" style="40"/>
    <col min="2305" max="2305" width="10" style="40" customWidth="1"/>
    <col min="2306" max="2306" width="46.7109375" style="40" customWidth="1"/>
    <col min="2307" max="2307" width="6.85546875" style="40" customWidth="1"/>
    <col min="2308" max="2308" width="9.42578125" style="40" customWidth="1"/>
    <col min="2309" max="2309" width="11.7109375" style="40" customWidth="1"/>
    <col min="2310" max="2310" width="13.5703125" style="40" customWidth="1"/>
    <col min="2311" max="2311" width="19.42578125" style="40" customWidth="1"/>
    <col min="2312" max="2312" width="23.28515625" style="40" customWidth="1"/>
    <col min="2313" max="2313" width="18.85546875" style="40" customWidth="1"/>
    <col min="2314" max="2560" width="61.140625" style="40"/>
    <col min="2561" max="2561" width="10" style="40" customWidth="1"/>
    <col min="2562" max="2562" width="46.7109375" style="40" customWidth="1"/>
    <col min="2563" max="2563" width="6.85546875" style="40" customWidth="1"/>
    <col min="2564" max="2564" width="9.42578125" style="40" customWidth="1"/>
    <col min="2565" max="2565" width="11.7109375" style="40" customWidth="1"/>
    <col min="2566" max="2566" width="13.5703125" style="40" customWidth="1"/>
    <col min="2567" max="2567" width="19.42578125" style="40" customWidth="1"/>
    <col min="2568" max="2568" width="23.28515625" style="40" customWidth="1"/>
    <col min="2569" max="2569" width="18.85546875" style="40" customWidth="1"/>
    <col min="2570" max="2816" width="61.140625" style="40"/>
    <col min="2817" max="2817" width="10" style="40" customWidth="1"/>
    <col min="2818" max="2818" width="46.7109375" style="40" customWidth="1"/>
    <col min="2819" max="2819" width="6.85546875" style="40" customWidth="1"/>
    <col min="2820" max="2820" width="9.42578125" style="40" customWidth="1"/>
    <col min="2821" max="2821" width="11.7109375" style="40" customWidth="1"/>
    <col min="2822" max="2822" width="13.5703125" style="40" customWidth="1"/>
    <col min="2823" max="2823" width="19.42578125" style="40" customWidth="1"/>
    <col min="2824" max="2824" width="23.28515625" style="40" customWidth="1"/>
    <col min="2825" max="2825" width="18.85546875" style="40" customWidth="1"/>
    <col min="2826" max="3072" width="61.140625" style="40"/>
    <col min="3073" max="3073" width="10" style="40" customWidth="1"/>
    <col min="3074" max="3074" width="46.7109375" style="40" customWidth="1"/>
    <col min="3075" max="3075" width="6.85546875" style="40" customWidth="1"/>
    <col min="3076" max="3076" width="9.42578125" style="40" customWidth="1"/>
    <col min="3077" max="3077" width="11.7109375" style="40" customWidth="1"/>
    <col min="3078" max="3078" width="13.5703125" style="40" customWidth="1"/>
    <col min="3079" max="3079" width="19.42578125" style="40" customWidth="1"/>
    <col min="3080" max="3080" width="23.28515625" style="40" customWidth="1"/>
    <col min="3081" max="3081" width="18.85546875" style="40" customWidth="1"/>
    <col min="3082" max="3328" width="61.140625" style="40"/>
    <col min="3329" max="3329" width="10" style="40" customWidth="1"/>
    <col min="3330" max="3330" width="46.7109375" style="40" customWidth="1"/>
    <col min="3331" max="3331" width="6.85546875" style="40" customWidth="1"/>
    <col min="3332" max="3332" width="9.42578125" style="40" customWidth="1"/>
    <col min="3333" max="3333" width="11.7109375" style="40" customWidth="1"/>
    <col min="3334" max="3334" width="13.5703125" style="40" customWidth="1"/>
    <col min="3335" max="3335" width="19.42578125" style="40" customWidth="1"/>
    <col min="3336" max="3336" width="23.28515625" style="40" customWidth="1"/>
    <col min="3337" max="3337" width="18.85546875" style="40" customWidth="1"/>
    <col min="3338" max="3584" width="61.140625" style="40"/>
    <col min="3585" max="3585" width="10" style="40" customWidth="1"/>
    <col min="3586" max="3586" width="46.7109375" style="40" customWidth="1"/>
    <col min="3587" max="3587" width="6.85546875" style="40" customWidth="1"/>
    <col min="3588" max="3588" width="9.42578125" style="40" customWidth="1"/>
    <col min="3589" max="3589" width="11.7109375" style="40" customWidth="1"/>
    <col min="3590" max="3590" width="13.5703125" style="40" customWidth="1"/>
    <col min="3591" max="3591" width="19.42578125" style="40" customWidth="1"/>
    <col min="3592" max="3592" width="23.28515625" style="40" customWidth="1"/>
    <col min="3593" max="3593" width="18.85546875" style="40" customWidth="1"/>
    <col min="3594" max="3840" width="61.140625" style="40"/>
    <col min="3841" max="3841" width="10" style="40" customWidth="1"/>
    <col min="3842" max="3842" width="46.7109375" style="40" customWidth="1"/>
    <col min="3843" max="3843" width="6.85546875" style="40" customWidth="1"/>
    <col min="3844" max="3844" width="9.42578125" style="40" customWidth="1"/>
    <col min="3845" max="3845" width="11.7109375" style="40" customWidth="1"/>
    <col min="3846" max="3846" width="13.5703125" style="40" customWidth="1"/>
    <col min="3847" max="3847" width="19.42578125" style="40" customWidth="1"/>
    <col min="3848" max="3848" width="23.28515625" style="40" customWidth="1"/>
    <col min="3849" max="3849" width="18.85546875" style="40" customWidth="1"/>
    <col min="3850" max="4096" width="61.140625" style="40"/>
    <col min="4097" max="4097" width="10" style="40" customWidth="1"/>
    <col min="4098" max="4098" width="46.7109375" style="40" customWidth="1"/>
    <col min="4099" max="4099" width="6.85546875" style="40" customWidth="1"/>
    <col min="4100" max="4100" width="9.42578125" style="40" customWidth="1"/>
    <col min="4101" max="4101" width="11.7109375" style="40" customWidth="1"/>
    <col min="4102" max="4102" width="13.5703125" style="40" customWidth="1"/>
    <col min="4103" max="4103" width="19.42578125" style="40" customWidth="1"/>
    <col min="4104" max="4104" width="23.28515625" style="40" customWidth="1"/>
    <col min="4105" max="4105" width="18.85546875" style="40" customWidth="1"/>
    <col min="4106" max="4352" width="61.140625" style="40"/>
    <col min="4353" max="4353" width="10" style="40" customWidth="1"/>
    <col min="4354" max="4354" width="46.7109375" style="40" customWidth="1"/>
    <col min="4355" max="4355" width="6.85546875" style="40" customWidth="1"/>
    <col min="4356" max="4356" width="9.42578125" style="40" customWidth="1"/>
    <col min="4357" max="4357" width="11.7109375" style="40" customWidth="1"/>
    <col min="4358" max="4358" width="13.5703125" style="40" customWidth="1"/>
    <col min="4359" max="4359" width="19.42578125" style="40" customWidth="1"/>
    <col min="4360" max="4360" width="23.28515625" style="40" customWidth="1"/>
    <col min="4361" max="4361" width="18.85546875" style="40" customWidth="1"/>
    <col min="4362" max="4608" width="61.140625" style="40"/>
    <col min="4609" max="4609" width="10" style="40" customWidth="1"/>
    <col min="4610" max="4610" width="46.7109375" style="40" customWidth="1"/>
    <col min="4611" max="4611" width="6.85546875" style="40" customWidth="1"/>
    <col min="4612" max="4612" width="9.42578125" style="40" customWidth="1"/>
    <col min="4613" max="4613" width="11.7109375" style="40" customWidth="1"/>
    <col min="4614" max="4614" width="13.5703125" style="40" customWidth="1"/>
    <col min="4615" max="4615" width="19.42578125" style="40" customWidth="1"/>
    <col min="4616" max="4616" width="23.28515625" style="40" customWidth="1"/>
    <col min="4617" max="4617" width="18.85546875" style="40" customWidth="1"/>
    <col min="4618" max="4864" width="61.140625" style="40"/>
    <col min="4865" max="4865" width="10" style="40" customWidth="1"/>
    <col min="4866" max="4866" width="46.7109375" style="40" customWidth="1"/>
    <col min="4867" max="4867" width="6.85546875" style="40" customWidth="1"/>
    <col min="4868" max="4868" width="9.42578125" style="40" customWidth="1"/>
    <col min="4869" max="4869" width="11.7109375" style="40" customWidth="1"/>
    <col min="4870" max="4870" width="13.5703125" style="40" customWidth="1"/>
    <col min="4871" max="4871" width="19.42578125" style="40" customWidth="1"/>
    <col min="4872" max="4872" width="23.28515625" style="40" customWidth="1"/>
    <col min="4873" max="4873" width="18.85546875" style="40" customWidth="1"/>
    <col min="4874" max="5120" width="61.140625" style="40"/>
    <col min="5121" max="5121" width="10" style="40" customWidth="1"/>
    <col min="5122" max="5122" width="46.7109375" style="40" customWidth="1"/>
    <col min="5123" max="5123" width="6.85546875" style="40" customWidth="1"/>
    <col min="5124" max="5124" width="9.42578125" style="40" customWidth="1"/>
    <col min="5125" max="5125" width="11.7109375" style="40" customWidth="1"/>
    <col min="5126" max="5126" width="13.5703125" style="40" customWidth="1"/>
    <col min="5127" max="5127" width="19.42578125" style="40" customWidth="1"/>
    <col min="5128" max="5128" width="23.28515625" style="40" customWidth="1"/>
    <col min="5129" max="5129" width="18.85546875" style="40" customWidth="1"/>
    <col min="5130" max="5376" width="61.140625" style="40"/>
    <col min="5377" max="5377" width="10" style="40" customWidth="1"/>
    <col min="5378" max="5378" width="46.7109375" style="40" customWidth="1"/>
    <col min="5379" max="5379" width="6.85546875" style="40" customWidth="1"/>
    <col min="5380" max="5380" width="9.42578125" style="40" customWidth="1"/>
    <col min="5381" max="5381" width="11.7109375" style="40" customWidth="1"/>
    <col min="5382" max="5382" width="13.5703125" style="40" customWidth="1"/>
    <col min="5383" max="5383" width="19.42578125" style="40" customWidth="1"/>
    <col min="5384" max="5384" width="23.28515625" style="40" customWidth="1"/>
    <col min="5385" max="5385" width="18.85546875" style="40" customWidth="1"/>
    <col min="5386" max="5632" width="61.140625" style="40"/>
    <col min="5633" max="5633" width="10" style="40" customWidth="1"/>
    <col min="5634" max="5634" width="46.7109375" style="40" customWidth="1"/>
    <col min="5635" max="5635" width="6.85546875" style="40" customWidth="1"/>
    <col min="5636" max="5636" width="9.42578125" style="40" customWidth="1"/>
    <col min="5637" max="5637" width="11.7109375" style="40" customWidth="1"/>
    <col min="5638" max="5638" width="13.5703125" style="40" customWidth="1"/>
    <col min="5639" max="5639" width="19.42578125" style="40" customWidth="1"/>
    <col min="5640" max="5640" width="23.28515625" style="40" customWidth="1"/>
    <col min="5641" max="5641" width="18.85546875" style="40" customWidth="1"/>
    <col min="5642" max="5888" width="61.140625" style="40"/>
    <col min="5889" max="5889" width="10" style="40" customWidth="1"/>
    <col min="5890" max="5890" width="46.7109375" style="40" customWidth="1"/>
    <col min="5891" max="5891" width="6.85546875" style="40" customWidth="1"/>
    <col min="5892" max="5892" width="9.42578125" style="40" customWidth="1"/>
    <col min="5893" max="5893" width="11.7109375" style="40" customWidth="1"/>
    <col min="5894" max="5894" width="13.5703125" style="40" customWidth="1"/>
    <col min="5895" max="5895" width="19.42578125" style="40" customWidth="1"/>
    <col min="5896" max="5896" width="23.28515625" style="40" customWidth="1"/>
    <col min="5897" max="5897" width="18.85546875" style="40" customWidth="1"/>
    <col min="5898" max="6144" width="61.140625" style="40"/>
    <col min="6145" max="6145" width="10" style="40" customWidth="1"/>
    <col min="6146" max="6146" width="46.7109375" style="40" customWidth="1"/>
    <col min="6147" max="6147" width="6.85546875" style="40" customWidth="1"/>
    <col min="6148" max="6148" width="9.42578125" style="40" customWidth="1"/>
    <col min="6149" max="6149" width="11.7109375" style="40" customWidth="1"/>
    <col min="6150" max="6150" width="13.5703125" style="40" customWidth="1"/>
    <col min="6151" max="6151" width="19.42578125" style="40" customWidth="1"/>
    <col min="6152" max="6152" width="23.28515625" style="40" customWidth="1"/>
    <col min="6153" max="6153" width="18.85546875" style="40" customWidth="1"/>
    <col min="6154" max="6400" width="61.140625" style="40"/>
    <col min="6401" max="6401" width="10" style="40" customWidth="1"/>
    <col min="6402" max="6402" width="46.7109375" style="40" customWidth="1"/>
    <col min="6403" max="6403" width="6.85546875" style="40" customWidth="1"/>
    <col min="6404" max="6404" width="9.42578125" style="40" customWidth="1"/>
    <col min="6405" max="6405" width="11.7109375" style="40" customWidth="1"/>
    <col min="6406" max="6406" width="13.5703125" style="40" customWidth="1"/>
    <col min="6407" max="6407" width="19.42578125" style="40" customWidth="1"/>
    <col min="6408" max="6408" width="23.28515625" style="40" customWidth="1"/>
    <col min="6409" max="6409" width="18.85546875" style="40" customWidth="1"/>
    <col min="6410" max="6656" width="61.140625" style="40"/>
    <col min="6657" max="6657" width="10" style="40" customWidth="1"/>
    <col min="6658" max="6658" width="46.7109375" style="40" customWidth="1"/>
    <col min="6659" max="6659" width="6.85546875" style="40" customWidth="1"/>
    <col min="6660" max="6660" width="9.42578125" style="40" customWidth="1"/>
    <col min="6661" max="6661" width="11.7109375" style="40" customWidth="1"/>
    <col min="6662" max="6662" width="13.5703125" style="40" customWidth="1"/>
    <col min="6663" max="6663" width="19.42578125" style="40" customWidth="1"/>
    <col min="6664" max="6664" width="23.28515625" style="40" customWidth="1"/>
    <col min="6665" max="6665" width="18.85546875" style="40" customWidth="1"/>
    <col min="6666" max="6912" width="61.140625" style="40"/>
    <col min="6913" max="6913" width="10" style="40" customWidth="1"/>
    <col min="6914" max="6914" width="46.7109375" style="40" customWidth="1"/>
    <col min="6915" max="6915" width="6.85546875" style="40" customWidth="1"/>
    <col min="6916" max="6916" width="9.42578125" style="40" customWidth="1"/>
    <col min="6917" max="6917" width="11.7109375" style="40" customWidth="1"/>
    <col min="6918" max="6918" width="13.5703125" style="40" customWidth="1"/>
    <col min="6919" max="6919" width="19.42578125" style="40" customWidth="1"/>
    <col min="6920" max="6920" width="23.28515625" style="40" customWidth="1"/>
    <col min="6921" max="6921" width="18.85546875" style="40" customWidth="1"/>
    <col min="6922" max="7168" width="61.140625" style="40"/>
    <col min="7169" max="7169" width="10" style="40" customWidth="1"/>
    <col min="7170" max="7170" width="46.7109375" style="40" customWidth="1"/>
    <col min="7171" max="7171" width="6.85546875" style="40" customWidth="1"/>
    <col min="7172" max="7172" width="9.42578125" style="40" customWidth="1"/>
    <col min="7173" max="7173" width="11.7109375" style="40" customWidth="1"/>
    <col min="7174" max="7174" width="13.5703125" style="40" customWidth="1"/>
    <col min="7175" max="7175" width="19.42578125" style="40" customWidth="1"/>
    <col min="7176" max="7176" width="23.28515625" style="40" customWidth="1"/>
    <col min="7177" max="7177" width="18.85546875" style="40" customWidth="1"/>
    <col min="7178" max="7424" width="61.140625" style="40"/>
    <col min="7425" max="7425" width="10" style="40" customWidth="1"/>
    <col min="7426" max="7426" width="46.7109375" style="40" customWidth="1"/>
    <col min="7427" max="7427" width="6.85546875" style="40" customWidth="1"/>
    <col min="7428" max="7428" width="9.42578125" style="40" customWidth="1"/>
    <col min="7429" max="7429" width="11.7109375" style="40" customWidth="1"/>
    <col min="7430" max="7430" width="13.5703125" style="40" customWidth="1"/>
    <col min="7431" max="7431" width="19.42578125" style="40" customWidth="1"/>
    <col min="7432" max="7432" width="23.28515625" style="40" customWidth="1"/>
    <col min="7433" max="7433" width="18.85546875" style="40" customWidth="1"/>
    <col min="7434" max="7680" width="61.140625" style="40"/>
    <col min="7681" max="7681" width="10" style="40" customWidth="1"/>
    <col min="7682" max="7682" width="46.7109375" style="40" customWidth="1"/>
    <col min="7683" max="7683" width="6.85546875" style="40" customWidth="1"/>
    <col min="7684" max="7684" width="9.42578125" style="40" customWidth="1"/>
    <col min="7685" max="7685" width="11.7109375" style="40" customWidth="1"/>
    <col min="7686" max="7686" width="13.5703125" style="40" customWidth="1"/>
    <col min="7687" max="7687" width="19.42578125" style="40" customWidth="1"/>
    <col min="7688" max="7688" width="23.28515625" style="40" customWidth="1"/>
    <col min="7689" max="7689" width="18.85546875" style="40" customWidth="1"/>
    <col min="7690" max="7936" width="61.140625" style="40"/>
    <col min="7937" max="7937" width="10" style="40" customWidth="1"/>
    <col min="7938" max="7938" width="46.7109375" style="40" customWidth="1"/>
    <col min="7939" max="7939" width="6.85546875" style="40" customWidth="1"/>
    <col min="7940" max="7940" width="9.42578125" style="40" customWidth="1"/>
    <col min="7941" max="7941" width="11.7109375" style="40" customWidth="1"/>
    <col min="7942" max="7942" width="13.5703125" style="40" customWidth="1"/>
    <col min="7943" max="7943" width="19.42578125" style="40" customWidth="1"/>
    <col min="7944" max="7944" width="23.28515625" style="40" customWidth="1"/>
    <col min="7945" max="7945" width="18.85546875" style="40" customWidth="1"/>
    <col min="7946" max="8192" width="61.140625" style="40"/>
    <col min="8193" max="8193" width="10" style="40" customWidth="1"/>
    <col min="8194" max="8194" width="46.7109375" style="40" customWidth="1"/>
    <col min="8195" max="8195" width="6.85546875" style="40" customWidth="1"/>
    <col min="8196" max="8196" width="9.42578125" style="40" customWidth="1"/>
    <col min="8197" max="8197" width="11.7109375" style="40" customWidth="1"/>
    <col min="8198" max="8198" width="13.5703125" style="40" customWidth="1"/>
    <col min="8199" max="8199" width="19.42578125" style="40" customWidth="1"/>
    <col min="8200" max="8200" width="23.28515625" style="40" customWidth="1"/>
    <col min="8201" max="8201" width="18.85546875" style="40" customWidth="1"/>
    <col min="8202" max="8448" width="61.140625" style="40"/>
    <col min="8449" max="8449" width="10" style="40" customWidth="1"/>
    <col min="8450" max="8450" width="46.7109375" style="40" customWidth="1"/>
    <col min="8451" max="8451" width="6.85546875" style="40" customWidth="1"/>
    <col min="8452" max="8452" width="9.42578125" style="40" customWidth="1"/>
    <col min="8453" max="8453" width="11.7109375" style="40" customWidth="1"/>
    <col min="8454" max="8454" width="13.5703125" style="40" customWidth="1"/>
    <col min="8455" max="8455" width="19.42578125" style="40" customWidth="1"/>
    <col min="8456" max="8456" width="23.28515625" style="40" customWidth="1"/>
    <col min="8457" max="8457" width="18.85546875" style="40" customWidth="1"/>
    <col min="8458" max="8704" width="61.140625" style="40"/>
    <col min="8705" max="8705" width="10" style="40" customWidth="1"/>
    <col min="8706" max="8706" width="46.7109375" style="40" customWidth="1"/>
    <col min="8707" max="8707" width="6.85546875" style="40" customWidth="1"/>
    <col min="8708" max="8708" width="9.42578125" style="40" customWidth="1"/>
    <col min="8709" max="8709" width="11.7109375" style="40" customWidth="1"/>
    <col min="8710" max="8710" width="13.5703125" style="40" customWidth="1"/>
    <col min="8711" max="8711" width="19.42578125" style="40" customWidth="1"/>
    <col min="8712" max="8712" width="23.28515625" style="40" customWidth="1"/>
    <col min="8713" max="8713" width="18.85546875" style="40" customWidth="1"/>
    <col min="8714" max="8960" width="61.140625" style="40"/>
    <col min="8961" max="8961" width="10" style="40" customWidth="1"/>
    <col min="8962" max="8962" width="46.7109375" style="40" customWidth="1"/>
    <col min="8963" max="8963" width="6.85546875" style="40" customWidth="1"/>
    <col min="8964" max="8964" width="9.42578125" style="40" customWidth="1"/>
    <col min="8965" max="8965" width="11.7109375" style="40" customWidth="1"/>
    <col min="8966" max="8966" width="13.5703125" style="40" customWidth="1"/>
    <col min="8967" max="8967" width="19.42578125" style="40" customWidth="1"/>
    <col min="8968" max="8968" width="23.28515625" style="40" customWidth="1"/>
    <col min="8969" max="8969" width="18.85546875" style="40" customWidth="1"/>
    <col min="8970" max="9216" width="61.140625" style="40"/>
    <col min="9217" max="9217" width="10" style="40" customWidth="1"/>
    <col min="9218" max="9218" width="46.7109375" style="40" customWidth="1"/>
    <col min="9219" max="9219" width="6.85546875" style="40" customWidth="1"/>
    <col min="9220" max="9220" width="9.42578125" style="40" customWidth="1"/>
    <col min="9221" max="9221" width="11.7109375" style="40" customWidth="1"/>
    <col min="9222" max="9222" width="13.5703125" style="40" customWidth="1"/>
    <col min="9223" max="9223" width="19.42578125" style="40" customWidth="1"/>
    <col min="9224" max="9224" width="23.28515625" style="40" customWidth="1"/>
    <col min="9225" max="9225" width="18.85546875" style="40" customWidth="1"/>
    <col min="9226" max="9472" width="61.140625" style="40"/>
    <col min="9473" max="9473" width="10" style="40" customWidth="1"/>
    <col min="9474" max="9474" width="46.7109375" style="40" customWidth="1"/>
    <col min="9475" max="9475" width="6.85546875" style="40" customWidth="1"/>
    <col min="9476" max="9476" width="9.42578125" style="40" customWidth="1"/>
    <col min="9477" max="9477" width="11.7109375" style="40" customWidth="1"/>
    <col min="9478" max="9478" width="13.5703125" style="40" customWidth="1"/>
    <col min="9479" max="9479" width="19.42578125" style="40" customWidth="1"/>
    <col min="9480" max="9480" width="23.28515625" style="40" customWidth="1"/>
    <col min="9481" max="9481" width="18.85546875" style="40" customWidth="1"/>
    <col min="9482" max="9728" width="61.140625" style="40"/>
    <col min="9729" max="9729" width="10" style="40" customWidth="1"/>
    <col min="9730" max="9730" width="46.7109375" style="40" customWidth="1"/>
    <col min="9731" max="9731" width="6.85546875" style="40" customWidth="1"/>
    <col min="9732" max="9732" width="9.42578125" style="40" customWidth="1"/>
    <col min="9733" max="9733" width="11.7109375" style="40" customWidth="1"/>
    <col min="9734" max="9734" width="13.5703125" style="40" customWidth="1"/>
    <col min="9735" max="9735" width="19.42578125" style="40" customWidth="1"/>
    <col min="9736" max="9736" width="23.28515625" style="40" customWidth="1"/>
    <col min="9737" max="9737" width="18.85546875" style="40" customWidth="1"/>
    <col min="9738" max="9984" width="61.140625" style="40"/>
    <col min="9985" max="9985" width="10" style="40" customWidth="1"/>
    <col min="9986" max="9986" width="46.7109375" style="40" customWidth="1"/>
    <col min="9987" max="9987" width="6.85546875" style="40" customWidth="1"/>
    <col min="9988" max="9988" width="9.42578125" style="40" customWidth="1"/>
    <col min="9989" max="9989" width="11.7109375" style="40" customWidth="1"/>
    <col min="9990" max="9990" width="13.5703125" style="40" customWidth="1"/>
    <col min="9991" max="9991" width="19.42578125" style="40" customWidth="1"/>
    <col min="9992" max="9992" width="23.28515625" style="40" customWidth="1"/>
    <col min="9993" max="9993" width="18.85546875" style="40" customWidth="1"/>
    <col min="9994" max="10240" width="61.140625" style="40"/>
    <col min="10241" max="10241" width="10" style="40" customWidth="1"/>
    <col min="10242" max="10242" width="46.7109375" style="40" customWidth="1"/>
    <col min="10243" max="10243" width="6.85546875" style="40" customWidth="1"/>
    <col min="10244" max="10244" width="9.42578125" style="40" customWidth="1"/>
    <col min="10245" max="10245" width="11.7109375" style="40" customWidth="1"/>
    <col min="10246" max="10246" width="13.5703125" style="40" customWidth="1"/>
    <col min="10247" max="10247" width="19.42578125" style="40" customWidth="1"/>
    <col min="10248" max="10248" width="23.28515625" style="40" customWidth="1"/>
    <col min="10249" max="10249" width="18.85546875" style="40" customWidth="1"/>
    <col min="10250" max="10496" width="61.140625" style="40"/>
    <col min="10497" max="10497" width="10" style="40" customWidth="1"/>
    <col min="10498" max="10498" width="46.7109375" style="40" customWidth="1"/>
    <col min="10499" max="10499" width="6.85546875" style="40" customWidth="1"/>
    <col min="10500" max="10500" width="9.42578125" style="40" customWidth="1"/>
    <col min="10501" max="10501" width="11.7109375" style="40" customWidth="1"/>
    <col min="10502" max="10502" width="13.5703125" style="40" customWidth="1"/>
    <col min="10503" max="10503" width="19.42578125" style="40" customWidth="1"/>
    <col min="10504" max="10504" width="23.28515625" style="40" customWidth="1"/>
    <col min="10505" max="10505" width="18.85546875" style="40" customWidth="1"/>
    <col min="10506" max="10752" width="61.140625" style="40"/>
    <col min="10753" max="10753" width="10" style="40" customWidth="1"/>
    <col min="10754" max="10754" width="46.7109375" style="40" customWidth="1"/>
    <col min="10755" max="10755" width="6.85546875" style="40" customWidth="1"/>
    <col min="10756" max="10756" width="9.42578125" style="40" customWidth="1"/>
    <col min="10757" max="10757" width="11.7109375" style="40" customWidth="1"/>
    <col min="10758" max="10758" width="13.5703125" style="40" customWidth="1"/>
    <col min="10759" max="10759" width="19.42578125" style="40" customWidth="1"/>
    <col min="10760" max="10760" width="23.28515625" style="40" customWidth="1"/>
    <col min="10761" max="10761" width="18.85546875" style="40" customWidth="1"/>
    <col min="10762" max="11008" width="61.140625" style="40"/>
    <col min="11009" max="11009" width="10" style="40" customWidth="1"/>
    <col min="11010" max="11010" width="46.7109375" style="40" customWidth="1"/>
    <col min="11011" max="11011" width="6.85546875" style="40" customWidth="1"/>
    <col min="11012" max="11012" width="9.42578125" style="40" customWidth="1"/>
    <col min="11013" max="11013" width="11.7109375" style="40" customWidth="1"/>
    <col min="11014" max="11014" width="13.5703125" style="40" customWidth="1"/>
    <col min="11015" max="11015" width="19.42578125" style="40" customWidth="1"/>
    <col min="11016" max="11016" width="23.28515625" style="40" customWidth="1"/>
    <col min="11017" max="11017" width="18.85546875" style="40" customWidth="1"/>
    <col min="11018" max="11264" width="61.140625" style="40"/>
    <col min="11265" max="11265" width="10" style="40" customWidth="1"/>
    <col min="11266" max="11266" width="46.7109375" style="40" customWidth="1"/>
    <col min="11267" max="11267" width="6.85546875" style="40" customWidth="1"/>
    <col min="11268" max="11268" width="9.42578125" style="40" customWidth="1"/>
    <col min="11269" max="11269" width="11.7109375" style="40" customWidth="1"/>
    <col min="11270" max="11270" width="13.5703125" style="40" customWidth="1"/>
    <col min="11271" max="11271" width="19.42578125" style="40" customWidth="1"/>
    <col min="11272" max="11272" width="23.28515625" style="40" customWidth="1"/>
    <col min="11273" max="11273" width="18.85546875" style="40" customWidth="1"/>
    <col min="11274" max="11520" width="61.140625" style="40"/>
    <col min="11521" max="11521" width="10" style="40" customWidth="1"/>
    <col min="11522" max="11522" width="46.7109375" style="40" customWidth="1"/>
    <col min="11523" max="11523" width="6.85546875" style="40" customWidth="1"/>
    <col min="11524" max="11524" width="9.42578125" style="40" customWidth="1"/>
    <col min="11525" max="11525" width="11.7109375" style="40" customWidth="1"/>
    <col min="11526" max="11526" width="13.5703125" style="40" customWidth="1"/>
    <col min="11527" max="11527" width="19.42578125" style="40" customWidth="1"/>
    <col min="11528" max="11528" width="23.28515625" style="40" customWidth="1"/>
    <col min="11529" max="11529" width="18.85546875" style="40" customWidth="1"/>
    <col min="11530" max="11776" width="61.140625" style="40"/>
    <col min="11777" max="11777" width="10" style="40" customWidth="1"/>
    <col min="11778" max="11778" width="46.7109375" style="40" customWidth="1"/>
    <col min="11779" max="11779" width="6.85546875" style="40" customWidth="1"/>
    <col min="11780" max="11780" width="9.42578125" style="40" customWidth="1"/>
    <col min="11781" max="11781" width="11.7109375" style="40" customWidth="1"/>
    <col min="11782" max="11782" width="13.5703125" style="40" customWidth="1"/>
    <col min="11783" max="11783" width="19.42578125" style="40" customWidth="1"/>
    <col min="11784" max="11784" width="23.28515625" style="40" customWidth="1"/>
    <col min="11785" max="11785" width="18.85546875" style="40" customWidth="1"/>
    <col min="11786" max="12032" width="61.140625" style="40"/>
    <col min="12033" max="12033" width="10" style="40" customWidth="1"/>
    <col min="12034" max="12034" width="46.7109375" style="40" customWidth="1"/>
    <col min="12035" max="12035" width="6.85546875" style="40" customWidth="1"/>
    <col min="12036" max="12036" width="9.42578125" style="40" customWidth="1"/>
    <col min="12037" max="12037" width="11.7109375" style="40" customWidth="1"/>
    <col min="12038" max="12038" width="13.5703125" style="40" customWidth="1"/>
    <col min="12039" max="12039" width="19.42578125" style="40" customWidth="1"/>
    <col min="12040" max="12040" width="23.28515625" style="40" customWidth="1"/>
    <col min="12041" max="12041" width="18.85546875" style="40" customWidth="1"/>
    <col min="12042" max="12288" width="61.140625" style="40"/>
    <col min="12289" max="12289" width="10" style="40" customWidth="1"/>
    <col min="12290" max="12290" width="46.7109375" style="40" customWidth="1"/>
    <col min="12291" max="12291" width="6.85546875" style="40" customWidth="1"/>
    <col min="12292" max="12292" width="9.42578125" style="40" customWidth="1"/>
    <col min="12293" max="12293" width="11.7109375" style="40" customWidth="1"/>
    <col min="12294" max="12294" width="13.5703125" style="40" customWidth="1"/>
    <col min="12295" max="12295" width="19.42578125" style="40" customWidth="1"/>
    <col min="12296" max="12296" width="23.28515625" style="40" customWidth="1"/>
    <col min="12297" max="12297" width="18.85546875" style="40" customWidth="1"/>
    <col min="12298" max="12544" width="61.140625" style="40"/>
    <col min="12545" max="12545" width="10" style="40" customWidth="1"/>
    <col min="12546" max="12546" width="46.7109375" style="40" customWidth="1"/>
    <col min="12547" max="12547" width="6.85546875" style="40" customWidth="1"/>
    <col min="12548" max="12548" width="9.42578125" style="40" customWidth="1"/>
    <col min="12549" max="12549" width="11.7109375" style="40" customWidth="1"/>
    <col min="12550" max="12550" width="13.5703125" style="40" customWidth="1"/>
    <col min="12551" max="12551" width="19.42578125" style="40" customWidth="1"/>
    <col min="12552" max="12552" width="23.28515625" style="40" customWidth="1"/>
    <col min="12553" max="12553" width="18.85546875" style="40" customWidth="1"/>
    <col min="12554" max="12800" width="61.140625" style="40"/>
    <col min="12801" max="12801" width="10" style="40" customWidth="1"/>
    <col min="12802" max="12802" width="46.7109375" style="40" customWidth="1"/>
    <col min="12803" max="12803" width="6.85546875" style="40" customWidth="1"/>
    <col min="12804" max="12804" width="9.42578125" style="40" customWidth="1"/>
    <col min="12805" max="12805" width="11.7109375" style="40" customWidth="1"/>
    <col min="12806" max="12806" width="13.5703125" style="40" customWidth="1"/>
    <col min="12807" max="12807" width="19.42578125" style="40" customWidth="1"/>
    <col min="12808" max="12808" width="23.28515625" style="40" customWidth="1"/>
    <col min="12809" max="12809" width="18.85546875" style="40" customWidth="1"/>
    <col min="12810" max="13056" width="61.140625" style="40"/>
    <col min="13057" max="13057" width="10" style="40" customWidth="1"/>
    <col min="13058" max="13058" width="46.7109375" style="40" customWidth="1"/>
    <col min="13059" max="13059" width="6.85546875" style="40" customWidth="1"/>
    <col min="13060" max="13060" width="9.42578125" style="40" customWidth="1"/>
    <col min="13061" max="13061" width="11.7109375" style="40" customWidth="1"/>
    <col min="13062" max="13062" width="13.5703125" style="40" customWidth="1"/>
    <col min="13063" max="13063" width="19.42578125" style="40" customWidth="1"/>
    <col min="13064" max="13064" width="23.28515625" style="40" customWidth="1"/>
    <col min="13065" max="13065" width="18.85546875" style="40" customWidth="1"/>
    <col min="13066" max="13312" width="61.140625" style="40"/>
    <col min="13313" max="13313" width="10" style="40" customWidth="1"/>
    <col min="13314" max="13314" width="46.7109375" style="40" customWidth="1"/>
    <col min="13315" max="13315" width="6.85546875" style="40" customWidth="1"/>
    <col min="13316" max="13316" width="9.42578125" style="40" customWidth="1"/>
    <col min="13317" max="13317" width="11.7109375" style="40" customWidth="1"/>
    <col min="13318" max="13318" width="13.5703125" style="40" customWidth="1"/>
    <col min="13319" max="13319" width="19.42578125" style="40" customWidth="1"/>
    <col min="13320" max="13320" width="23.28515625" style="40" customWidth="1"/>
    <col min="13321" max="13321" width="18.85546875" style="40" customWidth="1"/>
    <col min="13322" max="13568" width="61.140625" style="40"/>
    <col min="13569" max="13569" width="10" style="40" customWidth="1"/>
    <col min="13570" max="13570" width="46.7109375" style="40" customWidth="1"/>
    <col min="13571" max="13571" width="6.85546875" style="40" customWidth="1"/>
    <col min="13572" max="13572" width="9.42578125" style="40" customWidth="1"/>
    <col min="13573" max="13573" width="11.7109375" style="40" customWidth="1"/>
    <col min="13574" max="13574" width="13.5703125" style="40" customWidth="1"/>
    <col min="13575" max="13575" width="19.42578125" style="40" customWidth="1"/>
    <col min="13576" max="13576" width="23.28515625" style="40" customWidth="1"/>
    <col min="13577" max="13577" width="18.85546875" style="40" customWidth="1"/>
    <col min="13578" max="13824" width="61.140625" style="40"/>
    <col min="13825" max="13825" width="10" style="40" customWidth="1"/>
    <col min="13826" max="13826" width="46.7109375" style="40" customWidth="1"/>
    <col min="13827" max="13827" width="6.85546875" style="40" customWidth="1"/>
    <col min="13828" max="13828" width="9.42578125" style="40" customWidth="1"/>
    <col min="13829" max="13829" width="11.7109375" style="40" customWidth="1"/>
    <col min="13830" max="13830" width="13.5703125" style="40" customWidth="1"/>
    <col min="13831" max="13831" width="19.42578125" style="40" customWidth="1"/>
    <col min="13832" max="13832" width="23.28515625" style="40" customWidth="1"/>
    <col min="13833" max="13833" width="18.85546875" style="40" customWidth="1"/>
    <col min="13834" max="14080" width="61.140625" style="40"/>
    <col min="14081" max="14081" width="10" style="40" customWidth="1"/>
    <col min="14082" max="14082" width="46.7109375" style="40" customWidth="1"/>
    <col min="14083" max="14083" width="6.85546875" style="40" customWidth="1"/>
    <col min="14084" max="14084" width="9.42578125" style="40" customWidth="1"/>
    <col min="14085" max="14085" width="11.7109375" style="40" customWidth="1"/>
    <col min="14086" max="14086" width="13.5703125" style="40" customWidth="1"/>
    <col min="14087" max="14087" width="19.42578125" style="40" customWidth="1"/>
    <col min="14088" max="14088" width="23.28515625" style="40" customWidth="1"/>
    <col min="14089" max="14089" width="18.85546875" style="40" customWidth="1"/>
    <col min="14090" max="14336" width="61.140625" style="40"/>
    <col min="14337" max="14337" width="10" style="40" customWidth="1"/>
    <col min="14338" max="14338" width="46.7109375" style="40" customWidth="1"/>
    <col min="14339" max="14339" width="6.85546875" style="40" customWidth="1"/>
    <col min="14340" max="14340" width="9.42578125" style="40" customWidth="1"/>
    <col min="14341" max="14341" width="11.7109375" style="40" customWidth="1"/>
    <col min="14342" max="14342" width="13.5703125" style="40" customWidth="1"/>
    <col min="14343" max="14343" width="19.42578125" style="40" customWidth="1"/>
    <col min="14344" max="14344" width="23.28515625" style="40" customWidth="1"/>
    <col min="14345" max="14345" width="18.85546875" style="40" customWidth="1"/>
    <col min="14346" max="14592" width="61.140625" style="40"/>
    <col min="14593" max="14593" width="10" style="40" customWidth="1"/>
    <col min="14594" max="14594" width="46.7109375" style="40" customWidth="1"/>
    <col min="14595" max="14595" width="6.85546875" style="40" customWidth="1"/>
    <col min="14596" max="14596" width="9.42578125" style="40" customWidth="1"/>
    <col min="14597" max="14597" width="11.7109375" style="40" customWidth="1"/>
    <col min="14598" max="14598" width="13.5703125" style="40" customWidth="1"/>
    <col min="14599" max="14599" width="19.42578125" style="40" customWidth="1"/>
    <col min="14600" max="14600" width="23.28515625" style="40" customWidth="1"/>
    <col min="14601" max="14601" width="18.85546875" style="40" customWidth="1"/>
    <col min="14602" max="14848" width="61.140625" style="40"/>
    <col min="14849" max="14849" width="10" style="40" customWidth="1"/>
    <col min="14850" max="14850" width="46.7109375" style="40" customWidth="1"/>
    <col min="14851" max="14851" width="6.85546875" style="40" customWidth="1"/>
    <col min="14852" max="14852" width="9.42578125" style="40" customWidth="1"/>
    <col min="14853" max="14853" width="11.7109375" style="40" customWidth="1"/>
    <col min="14854" max="14854" width="13.5703125" style="40" customWidth="1"/>
    <col min="14855" max="14855" width="19.42578125" style="40" customWidth="1"/>
    <col min="14856" max="14856" width="23.28515625" style="40" customWidth="1"/>
    <col min="14857" max="14857" width="18.85546875" style="40" customWidth="1"/>
    <col min="14858" max="15104" width="61.140625" style="40"/>
    <col min="15105" max="15105" width="10" style="40" customWidth="1"/>
    <col min="15106" max="15106" width="46.7109375" style="40" customWidth="1"/>
    <col min="15107" max="15107" width="6.85546875" style="40" customWidth="1"/>
    <col min="15108" max="15108" width="9.42578125" style="40" customWidth="1"/>
    <col min="15109" max="15109" width="11.7109375" style="40" customWidth="1"/>
    <col min="15110" max="15110" width="13.5703125" style="40" customWidth="1"/>
    <col min="15111" max="15111" width="19.42578125" style="40" customWidth="1"/>
    <col min="15112" max="15112" width="23.28515625" style="40" customWidth="1"/>
    <col min="15113" max="15113" width="18.85546875" style="40" customWidth="1"/>
    <col min="15114" max="15360" width="61.140625" style="40"/>
    <col min="15361" max="15361" width="10" style="40" customWidth="1"/>
    <col min="15362" max="15362" width="46.7109375" style="40" customWidth="1"/>
    <col min="15363" max="15363" width="6.85546875" style="40" customWidth="1"/>
    <col min="15364" max="15364" width="9.42578125" style="40" customWidth="1"/>
    <col min="15365" max="15365" width="11.7109375" style="40" customWidth="1"/>
    <col min="15366" max="15366" width="13.5703125" style="40" customWidth="1"/>
    <col min="15367" max="15367" width="19.42578125" style="40" customWidth="1"/>
    <col min="15368" max="15368" width="23.28515625" style="40" customWidth="1"/>
    <col min="15369" max="15369" width="18.85546875" style="40" customWidth="1"/>
    <col min="15370" max="15616" width="61.140625" style="40"/>
    <col min="15617" max="15617" width="10" style="40" customWidth="1"/>
    <col min="15618" max="15618" width="46.7109375" style="40" customWidth="1"/>
    <col min="15619" max="15619" width="6.85546875" style="40" customWidth="1"/>
    <col min="15620" max="15620" width="9.42578125" style="40" customWidth="1"/>
    <col min="15621" max="15621" width="11.7109375" style="40" customWidth="1"/>
    <col min="15622" max="15622" width="13.5703125" style="40" customWidth="1"/>
    <col min="15623" max="15623" width="19.42578125" style="40" customWidth="1"/>
    <col min="15624" max="15624" width="23.28515625" style="40" customWidth="1"/>
    <col min="15625" max="15625" width="18.85546875" style="40" customWidth="1"/>
    <col min="15626" max="15872" width="61.140625" style="40"/>
    <col min="15873" max="15873" width="10" style="40" customWidth="1"/>
    <col min="15874" max="15874" width="46.7109375" style="40" customWidth="1"/>
    <col min="15875" max="15875" width="6.85546875" style="40" customWidth="1"/>
    <col min="15876" max="15876" width="9.42578125" style="40" customWidth="1"/>
    <col min="15877" max="15877" width="11.7109375" style="40" customWidth="1"/>
    <col min="15878" max="15878" width="13.5703125" style="40" customWidth="1"/>
    <col min="15879" max="15879" width="19.42578125" style="40" customWidth="1"/>
    <col min="15880" max="15880" width="23.28515625" style="40" customWidth="1"/>
    <col min="15881" max="15881" width="18.85546875" style="40" customWidth="1"/>
    <col min="15882" max="16128" width="61.140625" style="40"/>
    <col min="16129" max="16129" width="10" style="40" customWidth="1"/>
    <col min="16130" max="16130" width="46.7109375" style="40" customWidth="1"/>
    <col min="16131" max="16131" width="6.85546875" style="40" customWidth="1"/>
    <col min="16132" max="16132" width="9.42578125" style="40" customWidth="1"/>
    <col min="16133" max="16133" width="11.7109375" style="40" customWidth="1"/>
    <col min="16134" max="16134" width="13.5703125" style="40" customWidth="1"/>
    <col min="16135" max="16135" width="19.42578125" style="40" customWidth="1"/>
    <col min="16136" max="16136" width="23.28515625" style="40" customWidth="1"/>
    <col min="16137" max="16137" width="18.85546875" style="40" customWidth="1"/>
    <col min="16138" max="16384" width="61.140625" style="40"/>
  </cols>
  <sheetData>
    <row r="1" spans="1:14" s="285" customFormat="1" ht="43.5" customHeight="1" x14ac:dyDescent="0.25">
      <c r="A1" s="661" t="s">
        <v>473</v>
      </c>
      <c r="B1" s="661"/>
      <c r="C1" s="661"/>
      <c r="D1" s="661"/>
      <c r="E1" s="661"/>
      <c r="F1" s="661"/>
      <c r="G1" s="661"/>
      <c r="H1" s="283"/>
      <c r="I1" s="284"/>
      <c r="J1" s="284"/>
    </row>
    <row r="2" spans="1:14" s="285" customFormat="1" ht="22.5" customHeight="1" x14ac:dyDescent="0.25">
      <c r="A2" s="454" t="s">
        <v>474</v>
      </c>
      <c r="B2" s="56"/>
      <c r="C2" s="56"/>
      <c r="D2" s="455"/>
      <c r="E2" s="455"/>
      <c r="F2" s="455"/>
      <c r="G2" s="56"/>
      <c r="H2" s="56"/>
      <c r="I2" s="284"/>
      <c r="J2" s="284"/>
    </row>
    <row r="3" spans="1:14" s="287" customFormat="1" ht="18" customHeight="1" x14ac:dyDescent="0.25">
      <c r="A3" s="286" t="s">
        <v>475</v>
      </c>
      <c r="B3" s="286" t="s">
        <v>476</v>
      </c>
      <c r="C3" s="286" t="s">
        <v>477</v>
      </c>
      <c r="D3" s="286" t="s">
        <v>478</v>
      </c>
      <c r="E3" s="286" t="s">
        <v>479</v>
      </c>
      <c r="F3" s="286" t="s">
        <v>141</v>
      </c>
      <c r="G3" s="286" t="s">
        <v>245</v>
      </c>
      <c r="H3" s="286" t="s">
        <v>480</v>
      </c>
    </row>
    <row r="4" spans="1:14" s="295" customFormat="1" ht="15.75" customHeight="1" x14ac:dyDescent="0.25">
      <c r="A4" s="288"/>
      <c r="B4" s="289" t="s">
        <v>481</v>
      </c>
      <c r="C4" s="290"/>
      <c r="D4" s="291"/>
      <c r="E4" s="292"/>
      <c r="F4" s="292"/>
      <c r="G4" s="293"/>
      <c r="H4" s="293" t="s">
        <v>671</v>
      </c>
      <c r="I4" s="294"/>
      <c r="J4" s="294"/>
      <c r="K4" s="294"/>
      <c r="L4" s="294"/>
      <c r="M4" s="294"/>
      <c r="N4" s="294"/>
    </row>
    <row r="5" spans="1:14" s="302" customFormat="1" ht="69" customHeight="1" x14ac:dyDescent="0.2">
      <c r="A5" s="296">
        <v>1</v>
      </c>
      <c r="B5" s="297" t="s">
        <v>482</v>
      </c>
      <c r="C5" s="298" t="s">
        <v>483</v>
      </c>
      <c r="D5" s="299">
        <v>800</v>
      </c>
      <c r="E5" s="79">
        <v>275</v>
      </c>
      <c r="F5" s="79">
        <f>E5*100/112</f>
        <v>245.53571428571428</v>
      </c>
      <c r="G5" s="300">
        <f>F5*D5</f>
        <v>196428.57142857142</v>
      </c>
      <c r="H5" s="301" t="s">
        <v>484</v>
      </c>
    </row>
    <row r="6" spans="1:14" s="302" customFormat="1" ht="76.5" x14ac:dyDescent="0.2">
      <c r="A6" s="296">
        <v>2</v>
      </c>
      <c r="B6" s="303" t="s">
        <v>485</v>
      </c>
      <c r="C6" s="298" t="s">
        <v>486</v>
      </c>
      <c r="D6" s="299">
        <v>720</v>
      </c>
      <c r="E6" s="79">
        <v>334</v>
      </c>
      <c r="F6" s="79">
        <f t="shared" ref="F6:F69" si="0">E6*100/112</f>
        <v>298.21428571428572</v>
      </c>
      <c r="G6" s="300">
        <f t="shared" ref="G6:G68" si="1">F6*D6</f>
        <v>214714.28571428571</v>
      </c>
      <c r="H6" s="301">
        <v>1.1200000000000001</v>
      </c>
    </row>
    <row r="7" spans="1:14" s="302" customFormat="1" ht="52.5" customHeight="1" x14ac:dyDescent="0.2">
      <c r="A7" s="296">
        <v>3</v>
      </c>
      <c r="B7" s="303" t="s">
        <v>487</v>
      </c>
      <c r="C7" s="298" t="s">
        <v>483</v>
      </c>
      <c r="D7" s="299">
        <v>180</v>
      </c>
      <c r="E7" s="79">
        <v>754</v>
      </c>
      <c r="F7" s="79">
        <f t="shared" si="0"/>
        <v>673.21428571428567</v>
      </c>
      <c r="G7" s="300">
        <f t="shared" si="1"/>
        <v>121178.57142857142</v>
      </c>
      <c r="H7" s="304" t="s">
        <v>488</v>
      </c>
    </row>
    <row r="8" spans="1:14" s="302" customFormat="1" ht="54.75" customHeight="1" x14ac:dyDescent="0.2">
      <c r="A8" s="296">
        <v>4</v>
      </c>
      <c r="B8" s="303" t="s">
        <v>489</v>
      </c>
      <c r="C8" s="298" t="s">
        <v>483</v>
      </c>
      <c r="D8" s="299">
        <v>120</v>
      </c>
      <c r="E8" s="79">
        <v>1005</v>
      </c>
      <c r="F8" s="79">
        <f t="shared" si="0"/>
        <v>897.32142857142856</v>
      </c>
      <c r="G8" s="300">
        <f t="shared" si="1"/>
        <v>107678.57142857142</v>
      </c>
      <c r="H8" s="304" t="s">
        <v>490</v>
      </c>
    </row>
    <row r="9" spans="1:14" s="302" customFormat="1" ht="39.75" customHeight="1" x14ac:dyDescent="0.2">
      <c r="A9" s="296">
        <v>5</v>
      </c>
      <c r="B9" s="303" t="s">
        <v>491</v>
      </c>
      <c r="C9" s="298"/>
      <c r="D9" s="299"/>
      <c r="E9" s="79"/>
      <c r="F9" s="79">
        <f t="shared" si="0"/>
        <v>0</v>
      </c>
      <c r="G9" s="300">
        <f t="shared" si="1"/>
        <v>0</v>
      </c>
      <c r="H9" s="304"/>
    </row>
    <row r="10" spans="1:14" s="302" customFormat="1" ht="15" customHeight="1" x14ac:dyDescent="0.2">
      <c r="A10" s="296"/>
      <c r="B10" s="303" t="s">
        <v>492</v>
      </c>
      <c r="C10" s="298" t="s">
        <v>40</v>
      </c>
      <c r="D10" s="299">
        <v>8</v>
      </c>
      <c r="E10" s="79">
        <v>209</v>
      </c>
      <c r="F10" s="79">
        <f t="shared" si="0"/>
        <v>186.60714285714286</v>
      </c>
      <c r="G10" s="300">
        <f t="shared" si="1"/>
        <v>1492.8571428571429</v>
      </c>
      <c r="H10" s="304" t="s">
        <v>493</v>
      </c>
    </row>
    <row r="11" spans="1:14" s="302" customFormat="1" ht="15" customHeight="1" x14ac:dyDescent="0.2">
      <c r="A11" s="296"/>
      <c r="B11" s="303" t="s">
        <v>494</v>
      </c>
      <c r="C11" s="298" t="s">
        <v>40</v>
      </c>
      <c r="D11" s="299">
        <v>6</v>
      </c>
      <c r="E11" s="79">
        <v>323</v>
      </c>
      <c r="F11" s="79">
        <f t="shared" si="0"/>
        <v>288.39285714285717</v>
      </c>
      <c r="G11" s="300">
        <f t="shared" si="1"/>
        <v>1730.3571428571431</v>
      </c>
      <c r="H11" s="304" t="s">
        <v>495</v>
      </c>
    </row>
    <row r="12" spans="1:14" s="312" customFormat="1" ht="55.5" customHeight="1" x14ac:dyDescent="0.2">
      <c r="A12" s="305">
        <v>6</v>
      </c>
      <c r="B12" s="306" t="s">
        <v>496</v>
      </c>
      <c r="C12" s="307"/>
      <c r="D12" s="308"/>
      <c r="E12" s="309"/>
      <c r="F12" s="79">
        <f t="shared" si="0"/>
        <v>0</v>
      </c>
      <c r="G12" s="300">
        <f t="shared" si="1"/>
        <v>0</v>
      </c>
      <c r="H12" s="310"/>
      <c r="I12" s="311"/>
    </row>
    <row r="13" spans="1:14" s="312" customFormat="1" ht="12.75" x14ac:dyDescent="0.2">
      <c r="A13" s="305"/>
      <c r="B13" s="297" t="s">
        <v>497</v>
      </c>
      <c r="C13" s="307" t="s">
        <v>486</v>
      </c>
      <c r="D13" s="308">
        <v>800</v>
      </c>
      <c r="E13" s="309">
        <v>128</v>
      </c>
      <c r="F13" s="79">
        <f t="shared" si="0"/>
        <v>114.28571428571429</v>
      </c>
      <c r="G13" s="300">
        <f t="shared" si="1"/>
        <v>91428.571428571435</v>
      </c>
      <c r="H13" s="313" t="s">
        <v>498</v>
      </c>
      <c r="I13" s="311"/>
    </row>
    <row r="14" spans="1:14" s="312" customFormat="1" ht="12.75" x14ac:dyDescent="0.2">
      <c r="A14" s="305"/>
      <c r="B14" s="297" t="s">
        <v>499</v>
      </c>
      <c r="C14" s="307" t="s">
        <v>486</v>
      </c>
      <c r="D14" s="308">
        <v>700</v>
      </c>
      <c r="E14" s="309">
        <v>145</v>
      </c>
      <c r="F14" s="79">
        <f t="shared" si="0"/>
        <v>129.46428571428572</v>
      </c>
      <c r="G14" s="300">
        <f t="shared" si="1"/>
        <v>90625</v>
      </c>
      <c r="H14" s="313" t="s">
        <v>500</v>
      </c>
      <c r="I14" s="311"/>
    </row>
    <row r="15" spans="1:14" s="302" customFormat="1" ht="54.75" customHeight="1" x14ac:dyDescent="0.2">
      <c r="A15" s="296">
        <v>7</v>
      </c>
      <c r="B15" s="303" t="s">
        <v>501</v>
      </c>
      <c r="C15" s="298"/>
      <c r="D15" s="299"/>
      <c r="E15" s="79"/>
      <c r="F15" s="79">
        <f t="shared" si="0"/>
        <v>0</v>
      </c>
      <c r="G15" s="300">
        <f t="shared" si="1"/>
        <v>0</v>
      </c>
      <c r="H15" s="304"/>
    </row>
    <row r="16" spans="1:14" s="302" customFormat="1" ht="15" customHeight="1" x14ac:dyDescent="0.2">
      <c r="A16" s="296"/>
      <c r="B16" s="303" t="s">
        <v>502</v>
      </c>
      <c r="C16" s="298" t="s">
        <v>40</v>
      </c>
      <c r="D16" s="299">
        <v>35</v>
      </c>
      <c r="E16" s="79">
        <v>298</v>
      </c>
      <c r="F16" s="79">
        <f t="shared" si="0"/>
        <v>266.07142857142856</v>
      </c>
      <c r="G16" s="300">
        <f t="shared" si="1"/>
        <v>9312.5</v>
      </c>
      <c r="H16" s="304" t="s">
        <v>503</v>
      </c>
    </row>
    <row r="17" spans="1:14" s="302" customFormat="1" ht="94.5" customHeight="1" x14ac:dyDescent="0.2">
      <c r="A17" s="296">
        <v>8</v>
      </c>
      <c r="B17" s="303" t="s">
        <v>504</v>
      </c>
      <c r="C17" s="314" t="s">
        <v>505</v>
      </c>
      <c r="D17" s="308">
        <v>207</v>
      </c>
      <c r="E17" s="315">
        <v>1467</v>
      </c>
      <c r="F17" s="79">
        <f t="shared" si="0"/>
        <v>1309.8214285714287</v>
      </c>
      <c r="G17" s="300">
        <f t="shared" si="1"/>
        <v>271133.03571428574</v>
      </c>
      <c r="H17" s="316" t="s">
        <v>506</v>
      </c>
    </row>
    <row r="18" spans="1:14" s="302" customFormat="1" ht="67.5" customHeight="1" x14ac:dyDescent="0.2">
      <c r="A18" s="296">
        <v>9</v>
      </c>
      <c r="B18" s="303" t="s">
        <v>507</v>
      </c>
      <c r="C18" s="298" t="s">
        <v>505</v>
      </c>
      <c r="D18" s="317">
        <v>41</v>
      </c>
      <c r="E18" s="79">
        <v>477</v>
      </c>
      <c r="F18" s="79">
        <f t="shared" si="0"/>
        <v>425.89285714285717</v>
      </c>
      <c r="G18" s="300">
        <f t="shared" si="1"/>
        <v>17461.607142857145</v>
      </c>
      <c r="H18" s="301">
        <v>1.31</v>
      </c>
      <c r="I18" s="318"/>
      <c r="J18" s="318"/>
      <c r="K18" s="318"/>
      <c r="L18" s="318"/>
      <c r="M18" s="318"/>
      <c r="N18" s="318"/>
    </row>
    <row r="19" spans="1:14" s="302" customFormat="1" ht="67.5" customHeight="1" x14ac:dyDescent="0.2">
      <c r="A19" s="296">
        <v>10</v>
      </c>
      <c r="B19" s="303" t="s">
        <v>508</v>
      </c>
      <c r="C19" s="298" t="s">
        <v>505</v>
      </c>
      <c r="D19" s="317">
        <v>36</v>
      </c>
      <c r="E19" s="79">
        <v>586</v>
      </c>
      <c r="F19" s="79">
        <f t="shared" si="0"/>
        <v>523.21428571428567</v>
      </c>
      <c r="G19" s="300">
        <f t="shared" si="1"/>
        <v>18835.714285714283</v>
      </c>
      <c r="H19" s="301">
        <v>1.32</v>
      </c>
      <c r="I19" s="318"/>
      <c r="J19" s="318"/>
      <c r="K19" s="318"/>
      <c r="L19" s="318"/>
      <c r="M19" s="318"/>
      <c r="N19" s="318"/>
    </row>
    <row r="20" spans="1:14" s="302" customFormat="1" ht="53.25" customHeight="1" x14ac:dyDescent="0.2">
      <c r="A20" s="296">
        <v>11</v>
      </c>
      <c r="B20" s="303" t="s">
        <v>509</v>
      </c>
      <c r="C20" s="298" t="s">
        <v>483</v>
      </c>
      <c r="D20" s="299">
        <v>460</v>
      </c>
      <c r="E20" s="79">
        <v>38</v>
      </c>
      <c r="F20" s="79">
        <f t="shared" si="0"/>
        <v>33.928571428571431</v>
      </c>
      <c r="G20" s="300">
        <f t="shared" si="1"/>
        <v>15607.142857142859</v>
      </c>
      <c r="H20" s="304" t="s">
        <v>510</v>
      </c>
    </row>
    <row r="21" spans="1:14" s="302" customFormat="1" ht="39.75" customHeight="1" x14ac:dyDescent="0.2">
      <c r="A21" s="296">
        <v>12</v>
      </c>
      <c r="B21" s="303" t="s">
        <v>511</v>
      </c>
      <c r="C21" s="298" t="s">
        <v>332</v>
      </c>
      <c r="D21" s="299">
        <v>23</v>
      </c>
      <c r="E21" s="79">
        <v>148</v>
      </c>
      <c r="F21" s="79">
        <f t="shared" si="0"/>
        <v>132.14285714285714</v>
      </c>
      <c r="G21" s="300">
        <f t="shared" si="1"/>
        <v>3039.2857142857142</v>
      </c>
      <c r="H21" s="304" t="s">
        <v>512</v>
      </c>
    </row>
    <row r="22" spans="1:14" s="312" customFormat="1" ht="38.25" x14ac:dyDescent="0.2">
      <c r="A22" s="319">
        <v>13</v>
      </c>
      <c r="B22" s="303" t="s">
        <v>513</v>
      </c>
      <c r="C22" s="298" t="s">
        <v>40</v>
      </c>
      <c r="D22" s="299">
        <v>1</v>
      </c>
      <c r="E22" s="79">
        <f>2035*1.1</f>
        <v>2238.5</v>
      </c>
      <c r="F22" s="79">
        <f>E22*100/118</f>
        <v>1897.0338983050847</v>
      </c>
      <c r="G22" s="372">
        <f t="shared" si="1"/>
        <v>1897.0338983050847</v>
      </c>
      <c r="H22" s="298" t="s">
        <v>514</v>
      </c>
      <c r="I22" s="311" t="s">
        <v>515</v>
      </c>
    </row>
    <row r="23" spans="1:14" s="312" customFormat="1" ht="38.25" x14ac:dyDescent="0.2">
      <c r="A23" s="319">
        <v>14</v>
      </c>
      <c r="B23" s="303" t="s">
        <v>516</v>
      </c>
      <c r="C23" s="298" t="s">
        <v>40</v>
      </c>
      <c r="D23" s="299">
        <v>2</v>
      </c>
      <c r="E23" s="79">
        <f>E133*1.1</f>
        <v>1077.953305</v>
      </c>
      <c r="F23" s="79">
        <f>E23*100/118</f>
        <v>913.51974999999993</v>
      </c>
      <c r="G23" s="372">
        <f t="shared" si="1"/>
        <v>1827.0394999999999</v>
      </c>
      <c r="H23" s="298" t="s">
        <v>514</v>
      </c>
      <c r="I23" s="311" t="s">
        <v>515</v>
      </c>
    </row>
    <row r="24" spans="1:14" s="312" customFormat="1" ht="53.25" customHeight="1" x14ac:dyDescent="0.2">
      <c r="A24" s="319">
        <v>15</v>
      </c>
      <c r="B24" s="303" t="s">
        <v>517</v>
      </c>
      <c r="C24" s="298" t="s">
        <v>483</v>
      </c>
      <c r="D24" s="299">
        <v>50</v>
      </c>
      <c r="E24" s="320">
        <f>E152*1.1</f>
        <v>67.070254637100007</v>
      </c>
      <c r="F24" s="79">
        <f>E24*100/118</f>
        <v>56.839198845000006</v>
      </c>
      <c r="G24" s="372">
        <f t="shared" si="1"/>
        <v>2841.9599422500005</v>
      </c>
      <c r="H24" s="298" t="s">
        <v>514</v>
      </c>
      <c r="I24" s="311" t="s">
        <v>515</v>
      </c>
    </row>
    <row r="25" spans="1:14" s="302" customFormat="1" ht="66" customHeight="1" x14ac:dyDescent="0.2">
      <c r="A25" s="296">
        <v>16</v>
      </c>
      <c r="B25" s="303" t="s">
        <v>518</v>
      </c>
      <c r="C25" s="298" t="s">
        <v>486</v>
      </c>
      <c r="D25" s="299">
        <v>40</v>
      </c>
      <c r="E25" s="79">
        <v>47</v>
      </c>
      <c r="F25" s="79">
        <f t="shared" si="0"/>
        <v>41.964285714285715</v>
      </c>
      <c r="G25" s="300">
        <f t="shared" si="1"/>
        <v>1678.5714285714287</v>
      </c>
      <c r="H25" s="301">
        <v>1.19</v>
      </c>
    </row>
    <row r="26" spans="1:14" s="302" customFormat="1" ht="42" customHeight="1" x14ac:dyDescent="0.2">
      <c r="A26" s="296">
        <v>17</v>
      </c>
      <c r="B26" s="303" t="s">
        <v>519</v>
      </c>
      <c r="C26" s="298" t="s">
        <v>332</v>
      </c>
      <c r="D26" s="299">
        <v>2</v>
      </c>
      <c r="E26" s="79">
        <v>148</v>
      </c>
      <c r="F26" s="79">
        <f t="shared" si="0"/>
        <v>132.14285714285714</v>
      </c>
      <c r="G26" s="300">
        <f t="shared" si="1"/>
        <v>264.28571428571428</v>
      </c>
      <c r="H26" s="304" t="s">
        <v>520</v>
      </c>
    </row>
    <row r="27" spans="1:14" s="302" customFormat="1" ht="39" customHeight="1" x14ac:dyDescent="0.2">
      <c r="A27" s="296">
        <v>18</v>
      </c>
      <c r="B27" s="303" t="s">
        <v>521</v>
      </c>
      <c r="C27" s="298" t="s">
        <v>332</v>
      </c>
      <c r="D27" s="299">
        <v>20</v>
      </c>
      <c r="E27" s="79">
        <v>40</v>
      </c>
      <c r="F27" s="79">
        <f t="shared" si="0"/>
        <v>35.714285714285715</v>
      </c>
      <c r="G27" s="300">
        <f t="shared" si="1"/>
        <v>714.28571428571433</v>
      </c>
      <c r="H27" s="301">
        <v>1.26</v>
      </c>
    </row>
    <row r="28" spans="1:14" s="326" customFormat="1" ht="43.5" customHeight="1" x14ac:dyDescent="0.2">
      <c r="A28" s="321">
        <v>19</v>
      </c>
      <c r="B28" s="322" t="s">
        <v>522</v>
      </c>
      <c r="C28" s="323" t="s">
        <v>332</v>
      </c>
      <c r="D28" s="324">
        <v>41</v>
      </c>
      <c r="E28" s="320">
        <v>369</v>
      </c>
      <c r="F28" s="79">
        <f t="shared" si="0"/>
        <v>329.46428571428572</v>
      </c>
      <c r="G28" s="300">
        <f t="shared" si="1"/>
        <v>13508.035714285714</v>
      </c>
      <c r="H28" s="325">
        <v>1.25</v>
      </c>
    </row>
    <row r="29" spans="1:14" s="295" customFormat="1" ht="40.5" customHeight="1" x14ac:dyDescent="0.2">
      <c r="A29" s="305">
        <v>20</v>
      </c>
      <c r="B29" s="297" t="s">
        <v>523</v>
      </c>
      <c r="C29" s="307" t="s">
        <v>332</v>
      </c>
      <c r="D29" s="308">
        <v>5</v>
      </c>
      <c r="E29" s="315">
        <v>99</v>
      </c>
      <c r="F29" s="79">
        <f t="shared" si="0"/>
        <v>88.392857142857139</v>
      </c>
      <c r="G29" s="300">
        <f t="shared" si="1"/>
        <v>441.96428571428567</v>
      </c>
      <c r="H29" s="327">
        <v>1.38</v>
      </c>
    </row>
    <row r="30" spans="1:14" s="302" customFormat="1" ht="12.75" x14ac:dyDescent="0.2">
      <c r="A30" s="328"/>
      <c r="B30" s="329" t="s">
        <v>524</v>
      </c>
      <c r="C30" s="78"/>
      <c r="D30" s="299"/>
      <c r="E30" s="79"/>
      <c r="F30" s="79">
        <f t="shared" si="0"/>
        <v>0</v>
      </c>
      <c r="G30" s="300">
        <f t="shared" si="1"/>
        <v>0</v>
      </c>
      <c r="H30" s="304"/>
    </row>
    <row r="31" spans="1:14" s="295" customFormat="1" ht="80.25" customHeight="1" x14ac:dyDescent="0.2">
      <c r="A31" s="305">
        <v>21</v>
      </c>
      <c r="B31" s="297" t="s">
        <v>525</v>
      </c>
      <c r="C31" s="307" t="s">
        <v>40</v>
      </c>
      <c r="D31" s="308">
        <v>8</v>
      </c>
      <c r="E31" s="315">
        <v>4091</v>
      </c>
      <c r="F31" s="79">
        <f t="shared" si="0"/>
        <v>3652.6785714285716</v>
      </c>
      <c r="G31" s="300">
        <f t="shared" si="1"/>
        <v>29221.428571428572</v>
      </c>
      <c r="H31" s="327" t="s">
        <v>526</v>
      </c>
    </row>
    <row r="32" spans="1:14" s="295" customFormat="1" ht="80.25" customHeight="1" x14ac:dyDescent="0.2">
      <c r="A32" s="305">
        <v>22</v>
      </c>
      <c r="B32" s="297" t="s">
        <v>527</v>
      </c>
      <c r="C32" s="307" t="s">
        <v>40</v>
      </c>
      <c r="D32" s="308">
        <v>2</v>
      </c>
      <c r="E32" s="315">
        <v>4974</v>
      </c>
      <c r="F32" s="79">
        <f t="shared" si="0"/>
        <v>4441.0714285714284</v>
      </c>
      <c r="G32" s="300">
        <f t="shared" si="1"/>
        <v>8882.1428571428569</v>
      </c>
      <c r="H32" s="327" t="s">
        <v>528</v>
      </c>
    </row>
    <row r="33" spans="1:9" s="302" customFormat="1" ht="67.5" customHeight="1" x14ac:dyDescent="0.2">
      <c r="A33" s="296">
        <v>23</v>
      </c>
      <c r="B33" s="306" t="s">
        <v>529</v>
      </c>
      <c r="C33" s="298"/>
      <c r="D33" s="299"/>
      <c r="E33" s="79"/>
      <c r="F33" s="79">
        <f t="shared" si="0"/>
        <v>0</v>
      </c>
      <c r="G33" s="300"/>
      <c r="H33" s="330"/>
    </row>
    <row r="34" spans="1:9" s="302" customFormat="1" ht="15.75" customHeight="1" x14ac:dyDescent="0.2">
      <c r="A34" s="296"/>
      <c r="B34" s="331" t="s">
        <v>530</v>
      </c>
      <c r="C34" s="298" t="s">
        <v>40</v>
      </c>
      <c r="D34" s="299">
        <v>8</v>
      </c>
      <c r="E34" s="79">
        <v>1080</v>
      </c>
      <c r="F34" s="79">
        <f t="shared" si="0"/>
        <v>964.28571428571433</v>
      </c>
      <c r="G34" s="300">
        <f t="shared" si="1"/>
        <v>7714.2857142857147</v>
      </c>
      <c r="H34" s="330" t="s">
        <v>531</v>
      </c>
    </row>
    <row r="35" spans="1:9" s="302" customFormat="1" ht="15.75" customHeight="1" x14ac:dyDescent="0.2">
      <c r="A35" s="296"/>
      <c r="B35" s="331" t="s">
        <v>532</v>
      </c>
      <c r="C35" s="298" t="s">
        <v>40</v>
      </c>
      <c r="D35" s="299">
        <v>2</v>
      </c>
      <c r="E35" s="79">
        <v>1124</v>
      </c>
      <c r="F35" s="79">
        <f t="shared" si="0"/>
        <v>1003.5714285714286</v>
      </c>
      <c r="G35" s="300">
        <f t="shared" si="1"/>
        <v>2007.1428571428571</v>
      </c>
      <c r="H35" s="330" t="s">
        <v>533</v>
      </c>
    </row>
    <row r="36" spans="1:9" s="295" customFormat="1" ht="66" customHeight="1" x14ac:dyDescent="0.2">
      <c r="A36" s="296">
        <v>24</v>
      </c>
      <c r="B36" s="297" t="s">
        <v>534</v>
      </c>
      <c r="C36" s="332"/>
      <c r="D36" s="308"/>
      <c r="E36" s="315"/>
      <c r="F36" s="79">
        <f t="shared" si="0"/>
        <v>0</v>
      </c>
      <c r="G36" s="300"/>
      <c r="H36" s="288"/>
    </row>
    <row r="37" spans="1:9" s="302" customFormat="1" ht="16.5" customHeight="1" x14ac:dyDescent="0.2">
      <c r="A37" s="296"/>
      <c r="B37" s="83" t="s">
        <v>535</v>
      </c>
      <c r="C37" s="298" t="s">
        <v>40</v>
      </c>
      <c r="D37" s="299">
        <v>120</v>
      </c>
      <c r="E37" s="79">
        <v>256</v>
      </c>
      <c r="F37" s="79">
        <f t="shared" si="0"/>
        <v>228.57142857142858</v>
      </c>
      <c r="G37" s="300">
        <f t="shared" si="1"/>
        <v>27428.571428571431</v>
      </c>
      <c r="H37" s="304" t="s">
        <v>120</v>
      </c>
    </row>
    <row r="38" spans="1:9" s="302" customFormat="1" ht="16.5" customHeight="1" x14ac:dyDescent="0.2">
      <c r="A38" s="296"/>
      <c r="B38" s="83" t="s">
        <v>536</v>
      </c>
      <c r="C38" s="298" t="s">
        <v>40</v>
      </c>
      <c r="D38" s="299">
        <v>6</v>
      </c>
      <c r="E38" s="79">
        <v>1228</v>
      </c>
      <c r="F38" s="79">
        <f t="shared" si="0"/>
        <v>1096.4285714285713</v>
      </c>
      <c r="G38" s="300">
        <f t="shared" si="1"/>
        <v>6578.5714285714275</v>
      </c>
      <c r="H38" s="304" t="s">
        <v>537</v>
      </c>
    </row>
    <row r="39" spans="1:9" s="295" customFormat="1" ht="52.5" customHeight="1" x14ac:dyDescent="0.2">
      <c r="A39" s="296">
        <v>25</v>
      </c>
      <c r="B39" s="297" t="s">
        <v>538</v>
      </c>
      <c r="C39" s="332"/>
      <c r="D39" s="308"/>
      <c r="E39" s="315"/>
      <c r="F39" s="79">
        <f t="shared" si="0"/>
        <v>0</v>
      </c>
      <c r="G39" s="300"/>
      <c r="H39" s="288"/>
    </row>
    <row r="40" spans="1:9" s="335" customFormat="1" ht="14.25" customHeight="1" x14ac:dyDescent="0.2">
      <c r="A40" s="333"/>
      <c r="B40" s="334" t="s">
        <v>539</v>
      </c>
      <c r="C40" s="307" t="s">
        <v>40</v>
      </c>
      <c r="D40" s="308">
        <v>4</v>
      </c>
      <c r="E40" s="315">
        <v>970</v>
      </c>
      <c r="F40" s="79">
        <f t="shared" si="0"/>
        <v>866.07142857142856</v>
      </c>
      <c r="G40" s="300">
        <f t="shared" si="1"/>
        <v>3464.2857142857142</v>
      </c>
      <c r="H40" s="304" t="s">
        <v>540</v>
      </c>
    </row>
    <row r="41" spans="1:9" s="336" customFormat="1" ht="65.25" customHeight="1" x14ac:dyDescent="0.2">
      <c r="A41" s="305">
        <v>26</v>
      </c>
      <c r="B41" s="297" t="s">
        <v>541</v>
      </c>
      <c r="C41" s="307" t="s">
        <v>40</v>
      </c>
      <c r="D41" s="308">
        <v>1</v>
      </c>
      <c r="E41" s="315">
        <v>269</v>
      </c>
      <c r="F41" s="79">
        <f t="shared" si="0"/>
        <v>240.17857142857142</v>
      </c>
      <c r="G41" s="300">
        <f t="shared" si="1"/>
        <v>240.17857142857142</v>
      </c>
      <c r="H41" s="327">
        <v>2.21</v>
      </c>
    </row>
    <row r="42" spans="1:9" s="312" customFormat="1" ht="12.75" x14ac:dyDescent="0.2">
      <c r="A42" s="337"/>
      <c r="B42" s="338" t="s">
        <v>542</v>
      </c>
      <c r="C42" s="297"/>
      <c r="D42" s="297"/>
      <c r="E42" s="297"/>
      <c r="F42" s="79">
        <f t="shared" si="0"/>
        <v>0</v>
      </c>
      <c r="G42" s="300"/>
      <c r="H42" s="339"/>
    </row>
    <row r="43" spans="1:9" s="312" customFormat="1" ht="42" customHeight="1" x14ac:dyDescent="0.2">
      <c r="A43" s="337">
        <v>27</v>
      </c>
      <c r="B43" s="297" t="s">
        <v>543</v>
      </c>
      <c r="C43" s="314" t="s">
        <v>486</v>
      </c>
      <c r="D43" s="314">
        <v>900</v>
      </c>
      <c r="E43" s="340">
        <v>55</v>
      </c>
      <c r="F43" s="79">
        <f t="shared" si="0"/>
        <v>49.107142857142854</v>
      </c>
      <c r="G43" s="300">
        <f t="shared" si="1"/>
        <v>44196.428571428565</v>
      </c>
      <c r="H43" s="341" t="s">
        <v>544</v>
      </c>
    </row>
    <row r="44" spans="1:9" s="312" customFormat="1" ht="38.25" x14ac:dyDescent="0.2">
      <c r="A44" s="337">
        <v>28</v>
      </c>
      <c r="B44" s="297" t="s">
        <v>545</v>
      </c>
      <c r="C44" s="314"/>
      <c r="D44" s="314"/>
      <c r="E44" s="340"/>
      <c r="F44" s="79">
        <f t="shared" si="0"/>
        <v>0</v>
      </c>
      <c r="G44" s="300"/>
      <c r="H44" s="342"/>
    </row>
    <row r="45" spans="1:9" s="312" customFormat="1" ht="12.75" x14ac:dyDescent="0.2">
      <c r="A45" s="337"/>
      <c r="B45" s="297" t="s">
        <v>546</v>
      </c>
      <c r="C45" s="314" t="s">
        <v>40</v>
      </c>
      <c r="D45" s="314">
        <v>45</v>
      </c>
      <c r="E45" s="79">
        <v>298</v>
      </c>
      <c r="F45" s="79">
        <f t="shared" si="0"/>
        <v>266.07142857142856</v>
      </c>
      <c r="G45" s="300">
        <f t="shared" si="1"/>
        <v>11973.214285714284</v>
      </c>
      <c r="H45" s="527" t="s">
        <v>503</v>
      </c>
    </row>
    <row r="46" spans="1:9" s="302" customFormat="1" ht="63.75" x14ac:dyDescent="0.2">
      <c r="A46" s="296">
        <v>29</v>
      </c>
      <c r="B46" s="303" t="s">
        <v>547</v>
      </c>
      <c r="C46" s="343" t="s">
        <v>483</v>
      </c>
      <c r="D46" s="343">
        <v>450</v>
      </c>
      <c r="E46" s="79">
        <v>270</v>
      </c>
      <c r="F46" s="79">
        <f t="shared" si="0"/>
        <v>241.07142857142858</v>
      </c>
      <c r="G46" s="300">
        <f t="shared" si="1"/>
        <v>108482.14285714287</v>
      </c>
      <c r="H46" s="301" t="s">
        <v>484</v>
      </c>
    </row>
    <row r="47" spans="1:9" s="312" customFormat="1" ht="53.25" customHeight="1" x14ac:dyDescent="0.2">
      <c r="A47" s="337">
        <v>30</v>
      </c>
      <c r="B47" s="297" t="s">
        <v>548</v>
      </c>
      <c r="C47" s="314" t="s">
        <v>40</v>
      </c>
      <c r="D47" s="314">
        <v>45</v>
      </c>
      <c r="E47" s="340">
        <f>E199*1.1</f>
        <v>961.40000000000009</v>
      </c>
      <c r="F47" s="79">
        <f>E47*100/118</f>
        <v>814.74576271186459</v>
      </c>
      <c r="G47" s="372">
        <f t="shared" si="1"/>
        <v>36663.559322033907</v>
      </c>
      <c r="H47" s="342" t="s">
        <v>514</v>
      </c>
      <c r="I47" s="312" t="s">
        <v>456</v>
      </c>
    </row>
    <row r="48" spans="1:9" s="312" customFormat="1" ht="51" x14ac:dyDescent="0.2">
      <c r="A48" s="337">
        <v>31</v>
      </c>
      <c r="B48" s="297" t="s">
        <v>549</v>
      </c>
      <c r="C48" s="314" t="s">
        <v>550</v>
      </c>
      <c r="D48" s="314">
        <v>2</v>
      </c>
      <c r="E48" s="340">
        <f>E261*1.1</f>
        <v>4567.2000000000007</v>
      </c>
      <c r="F48" s="79">
        <f t="shared" ref="F48:F54" si="2">E48*100/118</f>
        <v>3870.5084745762715</v>
      </c>
      <c r="G48" s="372">
        <f t="shared" si="1"/>
        <v>7741.016949152543</v>
      </c>
      <c r="H48" s="342" t="s">
        <v>514</v>
      </c>
    </row>
    <row r="49" spans="1:256" s="312" customFormat="1" ht="30" customHeight="1" x14ac:dyDescent="0.2">
      <c r="A49" s="337">
        <v>32</v>
      </c>
      <c r="B49" s="297" t="s">
        <v>551</v>
      </c>
      <c r="C49" s="314" t="s">
        <v>550</v>
      </c>
      <c r="D49" s="314">
        <v>45</v>
      </c>
      <c r="E49" s="340">
        <f>E210*1.1</f>
        <v>353.1</v>
      </c>
      <c r="F49" s="79">
        <f t="shared" si="2"/>
        <v>299.23728813559325</v>
      </c>
      <c r="G49" s="372">
        <f t="shared" si="1"/>
        <v>13465.677966101695</v>
      </c>
      <c r="H49" s="342" t="s">
        <v>514</v>
      </c>
    </row>
    <row r="50" spans="1:256" s="312" customFormat="1" ht="38.25" x14ac:dyDescent="0.2">
      <c r="A50" s="337">
        <v>33</v>
      </c>
      <c r="B50" s="297" t="s">
        <v>552</v>
      </c>
      <c r="C50" s="314" t="s">
        <v>550</v>
      </c>
      <c r="D50" s="314">
        <v>45</v>
      </c>
      <c r="E50" s="340">
        <f>E221*1.1</f>
        <v>555.5</v>
      </c>
      <c r="F50" s="79">
        <f t="shared" si="2"/>
        <v>470.76271186440675</v>
      </c>
      <c r="G50" s="372">
        <f t="shared" si="1"/>
        <v>21184.322033898305</v>
      </c>
      <c r="H50" s="342" t="s">
        <v>514</v>
      </c>
    </row>
    <row r="51" spans="1:256" s="312" customFormat="1" ht="105.75" customHeight="1" x14ac:dyDescent="0.2">
      <c r="A51" s="337">
        <v>34</v>
      </c>
      <c r="B51" s="344" t="s">
        <v>553</v>
      </c>
      <c r="C51" s="314" t="s">
        <v>550</v>
      </c>
      <c r="D51" s="314">
        <v>1</v>
      </c>
      <c r="E51" s="340">
        <f>E234*1.1</f>
        <v>6213.9000000000005</v>
      </c>
      <c r="F51" s="79">
        <f t="shared" si="2"/>
        <v>5266.0169491525421</v>
      </c>
      <c r="G51" s="372">
        <f t="shared" si="1"/>
        <v>5266.0169491525421</v>
      </c>
      <c r="H51" s="342" t="s">
        <v>514</v>
      </c>
    </row>
    <row r="52" spans="1:256" s="312" customFormat="1" ht="105.75" customHeight="1" x14ac:dyDescent="0.2">
      <c r="A52" s="337">
        <v>35</v>
      </c>
      <c r="B52" s="344" t="s">
        <v>554</v>
      </c>
      <c r="C52" s="314" t="s">
        <v>550</v>
      </c>
      <c r="D52" s="314">
        <v>1</v>
      </c>
      <c r="E52" s="340">
        <f>E248*1.1</f>
        <v>7334.8</v>
      </c>
      <c r="F52" s="79">
        <f t="shared" si="2"/>
        <v>6215.9322033898306</v>
      </c>
      <c r="G52" s="372">
        <f t="shared" si="1"/>
        <v>6215.9322033898306</v>
      </c>
      <c r="H52" s="342" t="s">
        <v>514</v>
      </c>
    </row>
    <row r="53" spans="1:256" s="101" customFormat="1" ht="63.75" x14ac:dyDescent="0.2">
      <c r="A53" s="337">
        <v>36</v>
      </c>
      <c r="B53" s="345" t="s">
        <v>555</v>
      </c>
      <c r="C53" s="298" t="s">
        <v>550</v>
      </c>
      <c r="D53" s="299">
        <v>1</v>
      </c>
      <c r="E53" s="79">
        <f>E183*1.1</f>
        <v>18903.5</v>
      </c>
      <c r="F53" s="79">
        <f t="shared" si="2"/>
        <v>16019.915254237289</v>
      </c>
      <c r="G53" s="372">
        <f t="shared" si="1"/>
        <v>16019.915254237289</v>
      </c>
      <c r="H53" s="307" t="s">
        <v>514</v>
      </c>
    </row>
    <row r="54" spans="1:256" s="101" customFormat="1" ht="95.25" customHeight="1" x14ac:dyDescent="0.2">
      <c r="A54" s="337">
        <v>37</v>
      </c>
      <c r="B54" s="345" t="s">
        <v>556</v>
      </c>
      <c r="C54" s="298" t="s">
        <v>550</v>
      </c>
      <c r="D54" s="299">
        <v>1</v>
      </c>
      <c r="E54" s="79">
        <f>E168*1.1</f>
        <v>52735.100000000006</v>
      </c>
      <c r="F54" s="79">
        <f t="shared" si="2"/>
        <v>44690.762711864416</v>
      </c>
      <c r="G54" s="372">
        <f>F54*D54</f>
        <v>44690.762711864416</v>
      </c>
      <c r="H54" s="307" t="s">
        <v>514</v>
      </c>
    </row>
    <row r="55" spans="1:256" s="335" customFormat="1" ht="15.75" customHeight="1" x14ac:dyDescent="0.2">
      <c r="A55" s="333"/>
      <c r="B55" s="346" t="s">
        <v>557</v>
      </c>
      <c r="C55" s="347"/>
      <c r="D55" s="348"/>
      <c r="E55" s="348"/>
      <c r="F55" s="79">
        <f t="shared" si="0"/>
        <v>0</v>
      </c>
      <c r="G55" s="300"/>
      <c r="H55" s="349"/>
    </row>
    <row r="56" spans="1:256" s="351" customFormat="1" ht="63.75" x14ac:dyDescent="0.2">
      <c r="A56" s="350">
        <v>38</v>
      </c>
      <c r="B56" s="322" t="s">
        <v>558</v>
      </c>
      <c r="C56" s="323" t="s">
        <v>559</v>
      </c>
      <c r="D56" s="324">
        <v>2</v>
      </c>
      <c r="E56" s="320">
        <v>6855</v>
      </c>
      <c r="F56" s="79">
        <f t="shared" si="0"/>
        <v>6120.5357142857147</v>
      </c>
      <c r="G56" s="300">
        <f t="shared" si="1"/>
        <v>12241.071428571429</v>
      </c>
      <c r="H56" s="325">
        <v>5.2</v>
      </c>
    </row>
    <row r="57" spans="1:256" s="351" customFormat="1" ht="68.25" customHeight="1" x14ac:dyDescent="0.2">
      <c r="A57" s="350">
        <v>39</v>
      </c>
      <c r="B57" s="322" t="s">
        <v>560</v>
      </c>
      <c r="C57" s="323" t="s">
        <v>559</v>
      </c>
      <c r="D57" s="324">
        <v>2</v>
      </c>
      <c r="E57" s="320">
        <v>7472</v>
      </c>
      <c r="F57" s="79">
        <f t="shared" si="0"/>
        <v>6671.4285714285716</v>
      </c>
      <c r="G57" s="300">
        <f t="shared" si="1"/>
        <v>13342.857142857143</v>
      </c>
      <c r="H57" s="325">
        <v>5.4</v>
      </c>
    </row>
    <row r="58" spans="1:256" s="351" customFormat="1" ht="56.25" customHeight="1" x14ac:dyDescent="0.2">
      <c r="A58" s="350">
        <v>40</v>
      </c>
      <c r="B58" s="322" t="s">
        <v>561</v>
      </c>
      <c r="C58" s="323" t="s">
        <v>486</v>
      </c>
      <c r="D58" s="324">
        <v>60</v>
      </c>
      <c r="E58" s="320">
        <v>287</v>
      </c>
      <c r="F58" s="79">
        <f t="shared" si="0"/>
        <v>256.25</v>
      </c>
      <c r="G58" s="300">
        <f t="shared" si="1"/>
        <v>15375</v>
      </c>
      <c r="H58" s="325">
        <v>5.12</v>
      </c>
    </row>
    <row r="59" spans="1:256" s="355" customFormat="1" ht="33" customHeight="1" x14ac:dyDescent="0.2">
      <c r="A59" s="321">
        <v>41</v>
      </c>
      <c r="B59" s="306" t="s">
        <v>562</v>
      </c>
      <c r="C59" s="352" t="s">
        <v>486</v>
      </c>
      <c r="D59" s="353">
        <v>80</v>
      </c>
      <c r="E59" s="309">
        <v>70</v>
      </c>
      <c r="F59" s="79">
        <f t="shared" si="0"/>
        <v>62.5</v>
      </c>
      <c r="G59" s="300">
        <f t="shared" si="1"/>
        <v>5000</v>
      </c>
      <c r="H59" s="354">
        <v>5.16</v>
      </c>
    </row>
    <row r="60" spans="1:256" s="358" customFormat="1" ht="12.75" x14ac:dyDescent="0.2">
      <c r="A60" s="356"/>
      <c r="B60" s="357" t="s">
        <v>563</v>
      </c>
      <c r="C60" s="357"/>
      <c r="D60" s="309"/>
      <c r="E60" s="353"/>
      <c r="F60" s="79">
        <f t="shared" si="0"/>
        <v>0</v>
      </c>
      <c r="G60" s="300"/>
      <c r="H60" s="309"/>
    </row>
    <row r="61" spans="1:256" s="312" customFormat="1" ht="63.75" x14ac:dyDescent="0.2">
      <c r="A61" s="337">
        <v>42</v>
      </c>
      <c r="B61" s="359" t="s">
        <v>564</v>
      </c>
      <c r="C61" s="307"/>
      <c r="D61" s="308"/>
      <c r="E61" s="315"/>
      <c r="F61" s="79">
        <f t="shared" si="0"/>
        <v>0</v>
      </c>
      <c r="G61" s="300"/>
      <c r="H61" s="307"/>
    </row>
    <row r="62" spans="1:256" s="312" customFormat="1" ht="13.5" customHeight="1" x14ac:dyDescent="0.2">
      <c r="A62" s="337"/>
      <c r="B62" s="297" t="s">
        <v>565</v>
      </c>
      <c r="C62" s="307" t="s">
        <v>486</v>
      </c>
      <c r="D62" s="308">
        <v>40</v>
      </c>
      <c r="E62" s="315">
        <v>422</v>
      </c>
      <c r="F62" s="79">
        <f t="shared" si="0"/>
        <v>376.78571428571428</v>
      </c>
      <c r="G62" s="300">
        <f t="shared" si="1"/>
        <v>15071.428571428571</v>
      </c>
      <c r="H62" s="307" t="s">
        <v>566</v>
      </c>
    </row>
    <row r="63" spans="1:256" s="312" customFormat="1" ht="37.5" customHeight="1" x14ac:dyDescent="0.2">
      <c r="A63" s="360">
        <v>43</v>
      </c>
      <c r="B63" s="303" t="s">
        <v>567</v>
      </c>
      <c r="C63" s="298"/>
      <c r="D63" s="299"/>
      <c r="E63" s="79"/>
      <c r="F63" s="79">
        <f t="shared" si="0"/>
        <v>0</v>
      </c>
      <c r="G63" s="300"/>
      <c r="H63" s="307"/>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c r="BF63" s="302"/>
      <c r="BG63" s="302"/>
      <c r="BH63" s="302"/>
      <c r="BI63" s="302"/>
      <c r="BJ63" s="302"/>
      <c r="BK63" s="302"/>
      <c r="BL63" s="302"/>
      <c r="BM63" s="302"/>
      <c r="BN63" s="302"/>
      <c r="BO63" s="302"/>
      <c r="BP63" s="302"/>
      <c r="BQ63" s="302"/>
      <c r="BR63" s="302"/>
      <c r="BS63" s="302"/>
      <c r="BT63" s="302"/>
      <c r="BU63" s="302"/>
      <c r="BV63" s="302"/>
      <c r="BW63" s="302"/>
      <c r="BX63" s="302"/>
      <c r="BY63" s="302"/>
      <c r="BZ63" s="302"/>
      <c r="CA63" s="302"/>
      <c r="CB63" s="302"/>
      <c r="CC63" s="302"/>
      <c r="CD63" s="302"/>
      <c r="CE63" s="302"/>
      <c r="CF63" s="302"/>
      <c r="CG63" s="302"/>
      <c r="CH63" s="302"/>
      <c r="CI63" s="302"/>
      <c r="CJ63" s="302"/>
      <c r="CK63" s="302"/>
      <c r="CL63" s="302"/>
      <c r="CM63" s="302"/>
      <c r="CN63" s="302"/>
      <c r="CO63" s="302"/>
      <c r="CP63" s="302"/>
      <c r="CQ63" s="302"/>
      <c r="CR63" s="302"/>
      <c r="CS63" s="302"/>
      <c r="CT63" s="302"/>
      <c r="CU63" s="302"/>
      <c r="CV63" s="302"/>
      <c r="CW63" s="302"/>
      <c r="CX63" s="302"/>
      <c r="CY63" s="302"/>
      <c r="CZ63" s="302"/>
      <c r="DA63" s="302"/>
      <c r="DB63" s="302"/>
      <c r="DC63" s="302"/>
      <c r="DD63" s="302"/>
      <c r="DE63" s="302"/>
      <c r="DF63" s="302"/>
      <c r="DG63" s="302"/>
      <c r="DH63" s="302"/>
      <c r="DI63" s="302"/>
      <c r="DJ63" s="302"/>
      <c r="DK63" s="302"/>
      <c r="DL63" s="302"/>
      <c r="DM63" s="302"/>
      <c r="DN63" s="302"/>
      <c r="DO63" s="302"/>
      <c r="DP63" s="302"/>
      <c r="DQ63" s="302"/>
      <c r="DR63" s="302"/>
      <c r="DS63" s="302"/>
      <c r="DT63" s="302"/>
      <c r="DU63" s="302"/>
      <c r="DV63" s="302"/>
      <c r="DW63" s="302"/>
      <c r="DX63" s="302"/>
      <c r="DY63" s="302"/>
      <c r="DZ63" s="302"/>
      <c r="EA63" s="302"/>
      <c r="EB63" s="302"/>
      <c r="EC63" s="302"/>
      <c r="ED63" s="302"/>
      <c r="EE63" s="302"/>
      <c r="EF63" s="302"/>
      <c r="EG63" s="302"/>
      <c r="EH63" s="302"/>
      <c r="EI63" s="302"/>
      <c r="EJ63" s="302"/>
      <c r="EK63" s="302"/>
      <c r="EL63" s="302"/>
      <c r="EM63" s="302"/>
      <c r="EN63" s="302"/>
      <c r="EO63" s="302"/>
      <c r="EP63" s="302"/>
      <c r="EQ63" s="302"/>
      <c r="ER63" s="302"/>
      <c r="ES63" s="302"/>
      <c r="ET63" s="302"/>
      <c r="EU63" s="302"/>
      <c r="EV63" s="302"/>
      <c r="EW63" s="302"/>
      <c r="EX63" s="302"/>
      <c r="EY63" s="302"/>
      <c r="EZ63" s="302"/>
      <c r="FA63" s="302"/>
      <c r="FB63" s="302"/>
      <c r="FC63" s="302"/>
      <c r="FD63" s="302"/>
      <c r="FE63" s="302"/>
      <c r="FF63" s="302"/>
      <c r="FG63" s="302"/>
      <c r="FH63" s="302"/>
      <c r="FI63" s="302"/>
      <c r="FJ63" s="302"/>
      <c r="FK63" s="302"/>
      <c r="FL63" s="302"/>
      <c r="FM63" s="302"/>
      <c r="FN63" s="302"/>
      <c r="FO63" s="302"/>
      <c r="FP63" s="302"/>
      <c r="FQ63" s="302"/>
      <c r="FR63" s="302"/>
      <c r="FS63" s="302"/>
      <c r="FT63" s="302"/>
      <c r="FU63" s="302"/>
      <c r="FV63" s="302"/>
      <c r="FW63" s="302"/>
      <c r="FX63" s="302"/>
      <c r="FY63" s="302"/>
      <c r="FZ63" s="302"/>
      <c r="GA63" s="302"/>
      <c r="GB63" s="302"/>
      <c r="GC63" s="302"/>
      <c r="GD63" s="302"/>
      <c r="GE63" s="302"/>
      <c r="GF63" s="302"/>
      <c r="GG63" s="302"/>
      <c r="GH63" s="302"/>
      <c r="GI63" s="302"/>
      <c r="GJ63" s="302"/>
      <c r="GK63" s="302"/>
      <c r="GL63" s="302"/>
      <c r="GM63" s="302"/>
      <c r="GN63" s="302"/>
      <c r="GO63" s="302"/>
      <c r="GP63" s="302"/>
      <c r="GQ63" s="302"/>
      <c r="GR63" s="302"/>
      <c r="GS63" s="302"/>
      <c r="GT63" s="302"/>
      <c r="GU63" s="302"/>
      <c r="GV63" s="302"/>
      <c r="GW63" s="302"/>
      <c r="GX63" s="302"/>
      <c r="GY63" s="302"/>
      <c r="GZ63" s="302"/>
      <c r="HA63" s="302"/>
      <c r="HB63" s="302"/>
      <c r="HC63" s="302"/>
      <c r="HD63" s="302"/>
      <c r="HE63" s="302"/>
      <c r="HF63" s="302"/>
      <c r="HG63" s="302"/>
      <c r="HH63" s="302"/>
      <c r="HI63" s="302"/>
      <c r="HJ63" s="302"/>
      <c r="HK63" s="302"/>
      <c r="HL63" s="302"/>
      <c r="HM63" s="302"/>
      <c r="HN63" s="302"/>
      <c r="HO63" s="302"/>
      <c r="HP63" s="302"/>
      <c r="HQ63" s="302"/>
      <c r="HR63" s="302"/>
      <c r="HS63" s="302"/>
      <c r="HT63" s="302"/>
      <c r="HU63" s="302"/>
      <c r="HV63" s="302"/>
      <c r="HW63" s="302"/>
      <c r="HX63" s="302"/>
      <c r="HY63" s="302"/>
      <c r="HZ63" s="302"/>
      <c r="IA63" s="302"/>
      <c r="IB63" s="302"/>
      <c r="IC63" s="302"/>
      <c r="ID63" s="302"/>
      <c r="IE63" s="302"/>
      <c r="IF63" s="302"/>
      <c r="IG63" s="302"/>
      <c r="IH63" s="302"/>
      <c r="II63" s="302"/>
      <c r="IJ63" s="302"/>
      <c r="IK63" s="302"/>
      <c r="IL63" s="302"/>
      <c r="IM63" s="302"/>
      <c r="IN63" s="302"/>
      <c r="IO63" s="302"/>
      <c r="IP63" s="302"/>
      <c r="IQ63" s="302"/>
      <c r="IR63" s="302"/>
      <c r="IS63" s="302"/>
      <c r="IT63" s="302"/>
      <c r="IU63" s="302"/>
      <c r="IV63" s="302"/>
    </row>
    <row r="64" spans="1:256" s="312" customFormat="1" ht="25.5" x14ac:dyDescent="0.2">
      <c r="A64" s="337"/>
      <c r="B64" s="297" t="s">
        <v>568</v>
      </c>
      <c r="C64" s="307" t="s">
        <v>486</v>
      </c>
      <c r="D64" s="308">
        <v>15</v>
      </c>
      <c r="E64" s="315">
        <v>153</v>
      </c>
      <c r="F64" s="79">
        <f t="shared" si="0"/>
        <v>136.60714285714286</v>
      </c>
      <c r="G64" s="300">
        <f t="shared" si="1"/>
        <v>2049.1071428571431</v>
      </c>
      <c r="H64" s="307" t="s">
        <v>569</v>
      </c>
    </row>
    <row r="65" spans="1:256" s="302" customFormat="1" ht="51" x14ac:dyDescent="0.2">
      <c r="A65" s="360">
        <v>44</v>
      </c>
      <c r="B65" s="297" t="s">
        <v>570</v>
      </c>
      <c r="C65" s="298" t="s">
        <v>48</v>
      </c>
      <c r="D65" s="299">
        <v>6</v>
      </c>
      <c r="E65" s="79">
        <v>654</v>
      </c>
      <c r="F65" s="79">
        <f t="shared" si="0"/>
        <v>583.92857142857144</v>
      </c>
      <c r="G65" s="300">
        <f t="shared" si="1"/>
        <v>3503.5714285714284</v>
      </c>
      <c r="H65" s="361">
        <v>14.4</v>
      </c>
      <c r="I65" s="302" t="s">
        <v>571</v>
      </c>
    </row>
    <row r="66" spans="1:256" s="302" customFormat="1" ht="63.75" x14ac:dyDescent="0.2">
      <c r="A66" s="360">
        <v>45</v>
      </c>
      <c r="B66" s="303" t="s">
        <v>572</v>
      </c>
      <c r="C66" s="298" t="s">
        <v>48</v>
      </c>
      <c r="D66" s="299">
        <v>3</v>
      </c>
      <c r="E66" s="79">
        <v>255</v>
      </c>
      <c r="F66" s="79">
        <f t="shared" si="0"/>
        <v>227.67857142857142</v>
      </c>
      <c r="G66" s="300">
        <f t="shared" si="1"/>
        <v>683.03571428571422</v>
      </c>
      <c r="H66" s="361">
        <v>14.3</v>
      </c>
    </row>
    <row r="67" spans="1:256" s="302" customFormat="1" ht="31.5" customHeight="1" x14ac:dyDescent="0.2">
      <c r="A67" s="360">
        <v>46</v>
      </c>
      <c r="B67" s="303" t="s">
        <v>573</v>
      </c>
      <c r="C67" s="298"/>
      <c r="D67" s="299"/>
      <c r="E67" s="79"/>
      <c r="F67" s="79">
        <f t="shared" si="0"/>
        <v>0</v>
      </c>
      <c r="G67" s="300"/>
      <c r="H67" s="362"/>
    </row>
    <row r="68" spans="1:256" s="302" customFormat="1" ht="15" customHeight="1" x14ac:dyDescent="0.2">
      <c r="A68" s="360"/>
      <c r="B68" s="303" t="s">
        <v>574</v>
      </c>
      <c r="C68" s="298" t="s">
        <v>486</v>
      </c>
      <c r="D68" s="299">
        <v>5</v>
      </c>
      <c r="E68" s="79">
        <v>1140</v>
      </c>
      <c r="F68" s="79">
        <f t="shared" si="0"/>
        <v>1017.8571428571429</v>
      </c>
      <c r="G68" s="300">
        <f t="shared" si="1"/>
        <v>5089.2857142857147</v>
      </c>
      <c r="H68" s="362" t="s">
        <v>575</v>
      </c>
    </row>
    <row r="69" spans="1:256" s="312" customFormat="1" ht="51" x14ac:dyDescent="0.2">
      <c r="A69" s="360">
        <v>47</v>
      </c>
      <c r="B69" s="303" t="s">
        <v>576</v>
      </c>
      <c r="C69" s="298"/>
      <c r="D69" s="299"/>
      <c r="E69" s="79"/>
      <c r="F69" s="79">
        <f t="shared" si="0"/>
        <v>0</v>
      </c>
      <c r="G69" s="300"/>
      <c r="H69" s="314"/>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302"/>
      <c r="AR69" s="302"/>
      <c r="AS69" s="302"/>
      <c r="AT69" s="302"/>
      <c r="AU69" s="302"/>
      <c r="AV69" s="302"/>
      <c r="AW69" s="302"/>
      <c r="AX69" s="302"/>
      <c r="AY69" s="302"/>
      <c r="AZ69" s="302"/>
      <c r="BA69" s="302"/>
      <c r="BB69" s="302"/>
      <c r="BC69" s="302"/>
      <c r="BD69" s="302"/>
      <c r="BE69" s="302"/>
      <c r="BF69" s="302"/>
      <c r="BG69" s="302"/>
      <c r="BH69" s="302"/>
      <c r="BI69" s="302"/>
      <c r="BJ69" s="302"/>
      <c r="BK69" s="302"/>
      <c r="BL69" s="302"/>
      <c r="BM69" s="302"/>
      <c r="BN69" s="302"/>
      <c r="BO69" s="302"/>
      <c r="BP69" s="302"/>
      <c r="BQ69" s="302"/>
      <c r="BR69" s="302"/>
      <c r="BS69" s="302"/>
      <c r="BT69" s="302"/>
      <c r="BU69" s="302"/>
      <c r="BV69" s="302"/>
      <c r="BW69" s="302"/>
      <c r="BX69" s="302"/>
      <c r="BY69" s="302"/>
      <c r="BZ69" s="302"/>
      <c r="CA69" s="302"/>
      <c r="CB69" s="302"/>
      <c r="CC69" s="302"/>
      <c r="CD69" s="302"/>
      <c r="CE69" s="302"/>
      <c r="CF69" s="302"/>
      <c r="CG69" s="302"/>
      <c r="CH69" s="302"/>
      <c r="CI69" s="302"/>
      <c r="CJ69" s="302"/>
      <c r="CK69" s="302"/>
      <c r="CL69" s="302"/>
      <c r="CM69" s="302"/>
      <c r="CN69" s="302"/>
      <c r="CO69" s="302"/>
      <c r="CP69" s="302"/>
      <c r="CQ69" s="302"/>
      <c r="CR69" s="302"/>
      <c r="CS69" s="302"/>
      <c r="CT69" s="302"/>
      <c r="CU69" s="302"/>
      <c r="CV69" s="302"/>
      <c r="CW69" s="302"/>
      <c r="CX69" s="302"/>
      <c r="CY69" s="302"/>
      <c r="CZ69" s="302"/>
      <c r="DA69" s="302"/>
      <c r="DB69" s="302"/>
      <c r="DC69" s="302"/>
      <c r="DD69" s="302"/>
      <c r="DE69" s="302"/>
      <c r="DF69" s="302"/>
      <c r="DG69" s="302"/>
      <c r="DH69" s="302"/>
      <c r="DI69" s="302"/>
      <c r="DJ69" s="302"/>
      <c r="DK69" s="302"/>
      <c r="DL69" s="302"/>
      <c r="DM69" s="302"/>
      <c r="DN69" s="302"/>
      <c r="DO69" s="302"/>
      <c r="DP69" s="302"/>
      <c r="DQ69" s="302"/>
      <c r="DR69" s="302"/>
      <c r="DS69" s="302"/>
      <c r="DT69" s="302"/>
      <c r="DU69" s="302"/>
      <c r="DV69" s="302"/>
      <c r="DW69" s="302"/>
      <c r="DX69" s="302"/>
      <c r="DY69" s="302"/>
      <c r="DZ69" s="302"/>
      <c r="EA69" s="302"/>
      <c r="EB69" s="302"/>
      <c r="EC69" s="302"/>
      <c r="ED69" s="302"/>
      <c r="EE69" s="302"/>
      <c r="EF69" s="302"/>
      <c r="EG69" s="302"/>
      <c r="EH69" s="302"/>
      <c r="EI69" s="302"/>
      <c r="EJ69" s="302"/>
      <c r="EK69" s="302"/>
      <c r="EL69" s="302"/>
      <c r="EM69" s="302"/>
      <c r="EN69" s="302"/>
      <c r="EO69" s="302"/>
      <c r="EP69" s="302"/>
      <c r="EQ69" s="302"/>
      <c r="ER69" s="302"/>
      <c r="ES69" s="302"/>
      <c r="ET69" s="302"/>
      <c r="EU69" s="302"/>
      <c r="EV69" s="302"/>
      <c r="EW69" s="302"/>
      <c r="EX69" s="302"/>
      <c r="EY69" s="302"/>
      <c r="EZ69" s="302"/>
      <c r="FA69" s="302"/>
      <c r="FB69" s="302"/>
      <c r="FC69" s="302"/>
      <c r="FD69" s="302"/>
      <c r="FE69" s="302"/>
      <c r="FF69" s="302"/>
      <c r="FG69" s="302"/>
      <c r="FH69" s="302"/>
      <c r="FI69" s="302"/>
      <c r="FJ69" s="302"/>
      <c r="FK69" s="302"/>
      <c r="FL69" s="302"/>
      <c r="FM69" s="302"/>
      <c r="FN69" s="302"/>
      <c r="FO69" s="302"/>
      <c r="FP69" s="302"/>
      <c r="FQ69" s="302"/>
      <c r="FR69" s="302"/>
      <c r="FS69" s="302"/>
      <c r="FT69" s="302"/>
      <c r="FU69" s="302"/>
      <c r="FV69" s="302"/>
      <c r="FW69" s="302"/>
      <c r="FX69" s="302"/>
      <c r="FY69" s="302"/>
      <c r="FZ69" s="302"/>
      <c r="GA69" s="302"/>
      <c r="GB69" s="302"/>
      <c r="GC69" s="302"/>
      <c r="GD69" s="302"/>
      <c r="GE69" s="302"/>
      <c r="GF69" s="302"/>
      <c r="GG69" s="302"/>
      <c r="GH69" s="302"/>
      <c r="GI69" s="302"/>
      <c r="GJ69" s="302"/>
      <c r="GK69" s="302"/>
      <c r="GL69" s="302"/>
      <c r="GM69" s="302"/>
      <c r="GN69" s="302"/>
      <c r="GO69" s="302"/>
      <c r="GP69" s="302"/>
      <c r="GQ69" s="302"/>
      <c r="GR69" s="302"/>
      <c r="GS69" s="302"/>
      <c r="GT69" s="302"/>
      <c r="GU69" s="302"/>
      <c r="GV69" s="302"/>
      <c r="GW69" s="302"/>
      <c r="GX69" s="302"/>
      <c r="GY69" s="302"/>
      <c r="GZ69" s="302"/>
      <c r="HA69" s="302"/>
      <c r="HB69" s="302"/>
      <c r="HC69" s="302"/>
      <c r="HD69" s="302"/>
      <c r="HE69" s="302"/>
      <c r="HF69" s="302"/>
      <c r="HG69" s="302"/>
      <c r="HH69" s="302"/>
      <c r="HI69" s="302"/>
      <c r="HJ69" s="302"/>
      <c r="HK69" s="302"/>
      <c r="HL69" s="302"/>
      <c r="HM69" s="302"/>
      <c r="HN69" s="302"/>
      <c r="HO69" s="302"/>
      <c r="HP69" s="302"/>
      <c r="HQ69" s="302"/>
      <c r="HR69" s="302"/>
      <c r="HS69" s="302"/>
      <c r="HT69" s="302"/>
      <c r="HU69" s="302"/>
      <c r="HV69" s="302"/>
      <c r="HW69" s="302"/>
      <c r="HX69" s="302"/>
      <c r="HY69" s="302"/>
      <c r="HZ69" s="302"/>
      <c r="IA69" s="302"/>
      <c r="IB69" s="302"/>
      <c r="IC69" s="302"/>
      <c r="ID69" s="302"/>
      <c r="IE69" s="302"/>
      <c r="IF69" s="302"/>
      <c r="IG69" s="302"/>
      <c r="IH69" s="302"/>
      <c r="II69" s="302"/>
      <c r="IJ69" s="302"/>
      <c r="IK69" s="302"/>
      <c r="IL69" s="302"/>
      <c r="IM69" s="302"/>
      <c r="IN69" s="302"/>
      <c r="IO69" s="302"/>
      <c r="IP69" s="302"/>
      <c r="IQ69" s="302"/>
      <c r="IR69" s="302"/>
      <c r="IS69" s="302"/>
      <c r="IT69" s="302"/>
      <c r="IU69" s="302"/>
      <c r="IV69" s="302"/>
    </row>
    <row r="70" spans="1:256" s="312" customFormat="1" ht="12.75" x14ac:dyDescent="0.2">
      <c r="A70" s="360"/>
      <c r="B70" s="297" t="s">
        <v>565</v>
      </c>
      <c r="C70" s="298" t="s">
        <v>577</v>
      </c>
      <c r="D70" s="299">
        <v>5</v>
      </c>
      <c r="E70" s="79">
        <v>77</v>
      </c>
      <c r="F70" s="79">
        <f>E70*100/112</f>
        <v>68.75</v>
      </c>
      <c r="G70" s="300">
        <f t="shared" ref="G70:G104" si="3">F70*D70</f>
        <v>343.75</v>
      </c>
      <c r="H70" s="307" t="s">
        <v>578</v>
      </c>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302"/>
      <c r="AR70" s="302"/>
      <c r="AS70" s="302"/>
      <c r="AT70" s="302"/>
      <c r="AU70" s="302"/>
      <c r="AV70" s="302"/>
      <c r="AW70" s="302"/>
      <c r="AX70" s="302"/>
      <c r="AY70" s="302"/>
      <c r="AZ70" s="302"/>
      <c r="BA70" s="302"/>
      <c r="BB70" s="302"/>
      <c r="BC70" s="302"/>
      <c r="BD70" s="302"/>
      <c r="BE70" s="302"/>
      <c r="BF70" s="302"/>
      <c r="BG70" s="302"/>
      <c r="BH70" s="302"/>
      <c r="BI70" s="302"/>
      <c r="BJ70" s="302"/>
      <c r="BK70" s="302"/>
      <c r="BL70" s="302"/>
      <c r="BM70" s="302"/>
      <c r="BN70" s="302"/>
      <c r="BO70" s="302"/>
      <c r="BP70" s="302"/>
      <c r="BQ70" s="302"/>
      <c r="BR70" s="302"/>
      <c r="BS70" s="302"/>
      <c r="BT70" s="302"/>
      <c r="BU70" s="302"/>
      <c r="BV70" s="302"/>
      <c r="BW70" s="302"/>
      <c r="BX70" s="302"/>
      <c r="BY70" s="302"/>
      <c r="BZ70" s="302"/>
      <c r="CA70" s="302"/>
      <c r="CB70" s="302"/>
      <c r="CC70" s="302"/>
      <c r="CD70" s="302"/>
      <c r="CE70" s="302"/>
      <c r="CF70" s="302"/>
      <c r="CG70" s="302"/>
      <c r="CH70" s="302"/>
      <c r="CI70" s="302"/>
      <c r="CJ70" s="302"/>
      <c r="CK70" s="302"/>
      <c r="CL70" s="302"/>
      <c r="CM70" s="302"/>
      <c r="CN70" s="302"/>
      <c r="CO70" s="302"/>
      <c r="CP70" s="302"/>
      <c r="CQ70" s="302"/>
      <c r="CR70" s="302"/>
      <c r="CS70" s="302"/>
      <c r="CT70" s="302"/>
      <c r="CU70" s="302"/>
      <c r="CV70" s="302"/>
      <c r="CW70" s="302"/>
      <c r="CX70" s="302"/>
      <c r="CY70" s="302"/>
      <c r="CZ70" s="302"/>
      <c r="DA70" s="302"/>
      <c r="DB70" s="302"/>
      <c r="DC70" s="302"/>
      <c r="DD70" s="302"/>
      <c r="DE70" s="302"/>
      <c r="DF70" s="302"/>
      <c r="DG70" s="302"/>
      <c r="DH70" s="302"/>
      <c r="DI70" s="302"/>
      <c r="DJ70" s="302"/>
      <c r="DK70" s="302"/>
      <c r="DL70" s="302"/>
      <c r="DM70" s="302"/>
      <c r="DN70" s="302"/>
      <c r="DO70" s="302"/>
      <c r="DP70" s="302"/>
      <c r="DQ70" s="302"/>
      <c r="DR70" s="302"/>
      <c r="DS70" s="302"/>
      <c r="DT70" s="302"/>
      <c r="DU70" s="302"/>
      <c r="DV70" s="302"/>
      <c r="DW70" s="302"/>
      <c r="DX70" s="302"/>
      <c r="DY70" s="302"/>
      <c r="DZ70" s="302"/>
      <c r="EA70" s="302"/>
      <c r="EB70" s="302"/>
      <c r="EC70" s="302"/>
      <c r="ED70" s="302"/>
      <c r="EE70" s="302"/>
      <c r="EF70" s="302"/>
      <c r="EG70" s="302"/>
      <c r="EH70" s="302"/>
      <c r="EI70" s="302"/>
      <c r="EJ70" s="302"/>
      <c r="EK70" s="302"/>
      <c r="EL70" s="302"/>
      <c r="EM70" s="302"/>
      <c r="EN70" s="302"/>
      <c r="EO70" s="302"/>
      <c r="EP70" s="302"/>
      <c r="EQ70" s="302"/>
      <c r="ER70" s="302"/>
      <c r="ES70" s="302"/>
      <c r="ET70" s="302"/>
      <c r="EU70" s="302"/>
      <c r="EV70" s="302"/>
      <c r="EW70" s="302"/>
      <c r="EX70" s="302"/>
      <c r="EY70" s="302"/>
      <c r="EZ70" s="302"/>
      <c r="FA70" s="302"/>
      <c r="FB70" s="302"/>
      <c r="FC70" s="302"/>
      <c r="FD70" s="302"/>
      <c r="FE70" s="302"/>
      <c r="FF70" s="302"/>
      <c r="FG70" s="302"/>
      <c r="FH70" s="302"/>
      <c r="FI70" s="302"/>
      <c r="FJ70" s="302"/>
      <c r="FK70" s="302"/>
      <c r="FL70" s="302"/>
      <c r="FM70" s="302"/>
      <c r="FN70" s="302"/>
      <c r="FO70" s="302"/>
      <c r="FP70" s="302"/>
      <c r="FQ70" s="302"/>
      <c r="FR70" s="302"/>
      <c r="FS70" s="302"/>
      <c r="FT70" s="302"/>
      <c r="FU70" s="302"/>
      <c r="FV70" s="302"/>
      <c r="FW70" s="302"/>
      <c r="FX70" s="302"/>
      <c r="FY70" s="302"/>
      <c r="FZ70" s="302"/>
      <c r="GA70" s="302"/>
      <c r="GB70" s="302"/>
      <c r="GC70" s="302"/>
      <c r="GD70" s="302"/>
      <c r="GE70" s="302"/>
      <c r="GF70" s="302"/>
      <c r="GG70" s="302"/>
      <c r="GH70" s="302"/>
      <c r="GI70" s="302"/>
      <c r="GJ70" s="302"/>
      <c r="GK70" s="302"/>
      <c r="GL70" s="302"/>
      <c r="GM70" s="302"/>
      <c r="GN70" s="302"/>
      <c r="GO70" s="302"/>
      <c r="GP70" s="302"/>
      <c r="GQ70" s="302"/>
      <c r="GR70" s="302"/>
      <c r="GS70" s="302"/>
      <c r="GT70" s="302"/>
      <c r="GU70" s="302"/>
      <c r="GV70" s="302"/>
      <c r="GW70" s="302"/>
      <c r="GX70" s="302"/>
      <c r="GY70" s="302"/>
      <c r="GZ70" s="302"/>
      <c r="HA70" s="302"/>
      <c r="HB70" s="302"/>
      <c r="HC70" s="302"/>
      <c r="HD70" s="302"/>
      <c r="HE70" s="302"/>
      <c r="HF70" s="302"/>
      <c r="HG70" s="302"/>
      <c r="HH70" s="302"/>
      <c r="HI70" s="302"/>
      <c r="HJ70" s="302"/>
      <c r="HK70" s="302"/>
      <c r="HL70" s="302"/>
      <c r="HM70" s="302"/>
      <c r="HN70" s="302"/>
      <c r="HO70" s="302"/>
      <c r="HP70" s="302"/>
      <c r="HQ70" s="302"/>
      <c r="HR70" s="302"/>
      <c r="HS70" s="302"/>
      <c r="HT70" s="302"/>
      <c r="HU70" s="302"/>
      <c r="HV70" s="302"/>
      <c r="HW70" s="302"/>
      <c r="HX70" s="302"/>
      <c r="HY70" s="302"/>
      <c r="HZ70" s="302"/>
      <c r="IA70" s="302"/>
      <c r="IB70" s="302"/>
      <c r="IC70" s="302"/>
      <c r="ID70" s="302"/>
      <c r="IE70" s="302"/>
      <c r="IF70" s="302"/>
      <c r="IG70" s="302"/>
      <c r="IH70" s="302"/>
      <c r="II70" s="302"/>
      <c r="IJ70" s="302"/>
      <c r="IK70" s="302"/>
      <c r="IL70" s="302"/>
      <c r="IM70" s="302"/>
      <c r="IN70" s="302"/>
      <c r="IO70" s="302"/>
      <c r="IP70" s="302"/>
      <c r="IQ70" s="302"/>
      <c r="IR70" s="302"/>
      <c r="IS70" s="302"/>
      <c r="IT70" s="302"/>
      <c r="IU70" s="302"/>
      <c r="IV70" s="302"/>
    </row>
    <row r="71" spans="1:256" s="312" customFormat="1" ht="56.25" customHeight="1" x14ac:dyDescent="0.2">
      <c r="A71" s="360">
        <v>48</v>
      </c>
      <c r="B71" s="303" t="s">
        <v>579</v>
      </c>
      <c r="C71" s="298"/>
      <c r="D71" s="299"/>
      <c r="E71" s="79"/>
      <c r="F71" s="79">
        <f>E71*100/112</f>
        <v>0</v>
      </c>
      <c r="G71" s="300"/>
      <c r="H71" s="307"/>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302"/>
      <c r="AR71" s="302"/>
      <c r="AS71" s="302"/>
      <c r="AT71" s="302"/>
      <c r="AU71" s="302"/>
      <c r="AV71" s="302"/>
      <c r="AW71" s="302"/>
      <c r="AX71" s="302"/>
      <c r="AY71" s="302"/>
      <c r="AZ71" s="302"/>
      <c r="BA71" s="302"/>
      <c r="BB71" s="302"/>
      <c r="BC71" s="302"/>
      <c r="BD71" s="302"/>
      <c r="BE71" s="302"/>
      <c r="BF71" s="302"/>
      <c r="BG71" s="302"/>
      <c r="BH71" s="302"/>
      <c r="BI71" s="302"/>
      <c r="BJ71" s="302"/>
      <c r="BK71" s="302"/>
      <c r="BL71" s="302"/>
      <c r="BM71" s="302"/>
      <c r="BN71" s="302"/>
      <c r="BO71" s="302"/>
      <c r="BP71" s="302"/>
      <c r="BQ71" s="302"/>
      <c r="BR71" s="302"/>
      <c r="BS71" s="302"/>
      <c r="BT71" s="302"/>
      <c r="BU71" s="302"/>
      <c r="BV71" s="302"/>
      <c r="BW71" s="302"/>
      <c r="BX71" s="302"/>
      <c r="BY71" s="302"/>
      <c r="BZ71" s="302"/>
      <c r="CA71" s="302"/>
      <c r="CB71" s="302"/>
      <c r="CC71" s="302"/>
      <c r="CD71" s="302"/>
      <c r="CE71" s="302"/>
      <c r="CF71" s="302"/>
      <c r="CG71" s="302"/>
      <c r="CH71" s="302"/>
      <c r="CI71" s="302"/>
      <c r="CJ71" s="302"/>
      <c r="CK71" s="302"/>
      <c r="CL71" s="302"/>
      <c r="CM71" s="302"/>
      <c r="CN71" s="302"/>
      <c r="CO71" s="302"/>
      <c r="CP71" s="302"/>
      <c r="CQ71" s="302"/>
      <c r="CR71" s="302"/>
      <c r="CS71" s="302"/>
      <c r="CT71" s="302"/>
      <c r="CU71" s="302"/>
      <c r="CV71" s="302"/>
      <c r="CW71" s="302"/>
      <c r="CX71" s="302"/>
      <c r="CY71" s="302"/>
      <c r="CZ71" s="302"/>
      <c r="DA71" s="302"/>
      <c r="DB71" s="302"/>
      <c r="DC71" s="302"/>
      <c r="DD71" s="302"/>
      <c r="DE71" s="302"/>
      <c r="DF71" s="302"/>
      <c r="DG71" s="302"/>
      <c r="DH71" s="302"/>
      <c r="DI71" s="302"/>
      <c r="DJ71" s="302"/>
      <c r="DK71" s="302"/>
      <c r="DL71" s="302"/>
      <c r="DM71" s="302"/>
      <c r="DN71" s="302"/>
      <c r="DO71" s="302"/>
      <c r="DP71" s="302"/>
      <c r="DQ71" s="302"/>
      <c r="DR71" s="302"/>
      <c r="DS71" s="302"/>
      <c r="DT71" s="302"/>
      <c r="DU71" s="302"/>
      <c r="DV71" s="302"/>
      <c r="DW71" s="302"/>
      <c r="DX71" s="302"/>
      <c r="DY71" s="302"/>
      <c r="DZ71" s="302"/>
      <c r="EA71" s="302"/>
      <c r="EB71" s="302"/>
      <c r="EC71" s="302"/>
      <c r="ED71" s="302"/>
      <c r="EE71" s="302"/>
      <c r="EF71" s="302"/>
      <c r="EG71" s="302"/>
      <c r="EH71" s="302"/>
      <c r="EI71" s="302"/>
      <c r="EJ71" s="302"/>
      <c r="EK71" s="302"/>
      <c r="EL71" s="302"/>
      <c r="EM71" s="302"/>
      <c r="EN71" s="302"/>
      <c r="EO71" s="302"/>
      <c r="EP71" s="302"/>
      <c r="EQ71" s="302"/>
      <c r="ER71" s="302"/>
      <c r="ES71" s="302"/>
      <c r="ET71" s="302"/>
      <c r="EU71" s="302"/>
      <c r="EV71" s="302"/>
      <c r="EW71" s="302"/>
      <c r="EX71" s="302"/>
      <c r="EY71" s="302"/>
      <c r="EZ71" s="302"/>
      <c r="FA71" s="302"/>
      <c r="FB71" s="302"/>
      <c r="FC71" s="302"/>
      <c r="FD71" s="302"/>
      <c r="FE71" s="302"/>
      <c r="FF71" s="302"/>
      <c r="FG71" s="302"/>
      <c r="FH71" s="302"/>
      <c r="FI71" s="302"/>
      <c r="FJ71" s="302"/>
      <c r="FK71" s="302"/>
      <c r="FL71" s="302"/>
      <c r="FM71" s="302"/>
      <c r="FN71" s="302"/>
      <c r="FO71" s="302"/>
      <c r="FP71" s="302"/>
      <c r="FQ71" s="302"/>
      <c r="FR71" s="302"/>
      <c r="FS71" s="302"/>
      <c r="FT71" s="302"/>
      <c r="FU71" s="302"/>
      <c r="FV71" s="302"/>
      <c r="FW71" s="302"/>
      <c r="FX71" s="302"/>
      <c r="FY71" s="302"/>
      <c r="FZ71" s="302"/>
      <c r="GA71" s="302"/>
      <c r="GB71" s="302"/>
      <c r="GC71" s="302"/>
      <c r="GD71" s="302"/>
      <c r="GE71" s="302"/>
      <c r="GF71" s="302"/>
      <c r="GG71" s="302"/>
      <c r="GH71" s="302"/>
      <c r="GI71" s="302"/>
      <c r="GJ71" s="302"/>
      <c r="GK71" s="302"/>
      <c r="GL71" s="302"/>
      <c r="GM71" s="302"/>
      <c r="GN71" s="302"/>
      <c r="GO71" s="302"/>
      <c r="GP71" s="302"/>
      <c r="GQ71" s="302"/>
      <c r="GR71" s="302"/>
      <c r="GS71" s="302"/>
      <c r="GT71" s="302"/>
      <c r="GU71" s="302"/>
      <c r="GV71" s="302"/>
      <c r="GW71" s="302"/>
      <c r="GX71" s="302"/>
      <c r="GY71" s="302"/>
      <c r="GZ71" s="302"/>
      <c r="HA71" s="302"/>
      <c r="HB71" s="302"/>
      <c r="HC71" s="302"/>
      <c r="HD71" s="302"/>
      <c r="HE71" s="302"/>
      <c r="HF71" s="302"/>
      <c r="HG71" s="302"/>
      <c r="HH71" s="302"/>
      <c r="HI71" s="302"/>
      <c r="HJ71" s="302"/>
      <c r="HK71" s="302"/>
      <c r="HL71" s="302"/>
      <c r="HM71" s="302"/>
      <c r="HN71" s="302"/>
      <c r="HO71" s="302"/>
      <c r="HP71" s="302"/>
      <c r="HQ71" s="302"/>
      <c r="HR71" s="302"/>
      <c r="HS71" s="302"/>
      <c r="HT71" s="302"/>
      <c r="HU71" s="302"/>
      <c r="HV71" s="302"/>
      <c r="HW71" s="302"/>
      <c r="HX71" s="302"/>
      <c r="HY71" s="302"/>
      <c r="HZ71" s="302"/>
      <c r="IA71" s="302"/>
      <c r="IB71" s="302"/>
      <c r="IC71" s="302"/>
      <c r="ID71" s="302"/>
      <c r="IE71" s="302"/>
      <c r="IF71" s="302"/>
      <c r="IG71" s="302"/>
      <c r="IH71" s="302"/>
      <c r="II71" s="302"/>
      <c r="IJ71" s="302"/>
      <c r="IK71" s="302"/>
      <c r="IL71" s="302"/>
      <c r="IM71" s="302"/>
      <c r="IN71" s="302"/>
      <c r="IO71" s="302"/>
      <c r="IP71" s="302"/>
      <c r="IQ71" s="302"/>
      <c r="IR71" s="302"/>
      <c r="IS71" s="302"/>
      <c r="IT71" s="302"/>
      <c r="IU71" s="302"/>
      <c r="IV71" s="302"/>
    </row>
    <row r="72" spans="1:256" s="312" customFormat="1" ht="13.5" customHeight="1" x14ac:dyDescent="0.2">
      <c r="A72" s="337"/>
      <c r="B72" s="297" t="s">
        <v>580</v>
      </c>
      <c r="C72" s="298" t="s">
        <v>51</v>
      </c>
      <c r="D72" s="299">
        <v>2</v>
      </c>
      <c r="E72" s="79">
        <v>875</v>
      </c>
      <c r="F72" s="79">
        <f>E72*100/112</f>
        <v>781.25</v>
      </c>
      <c r="G72" s="300">
        <f t="shared" si="3"/>
        <v>1562.5</v>
      </c>
      <c r="H72" s="307" t="s">
        <v>581</v>
      </c>
    </row>
    <row r="73" spans="1:256" s="312" customFormat="1" ht="13.5" customHeight="1" x14ac:dyDescent="0.2">
      <c r="A73" s="329"/>
      <c r="B73" s="329" t="s">
        <v>582</v>
      </c>
      <c r="C73" s="329"/>
      <c r="D73" s="329"/>
      <c r="E73" s="329"/>
      <c r="F73" s="79"/>
      <c r="G73" s="300"/>
      <c r="H73" s="329"/>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c r="AM73" s="363"/>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c r="BN73" s="363"/>
      <c r="BO73" s="363"/>
      <c r="BP73" s="363"/>
      <c r="BQ73" s="363"/>
      <c r="BR73" s="363"/>
      <c r="BS73" s="363"/>
      <c r="BT73" s="363"/>
      <c r="BU73" s="363"/>
      <c r="BV73" s="363"/>
      <c r="BW73" s="363"/>
      <c r="BX73" s="363"/>
      <c r="BY73" s="363"/>
      <c r="BZ73" s="363"/>
      <c r="CA73" s="363"/>
      <c r="CB73" s="363"/>
      <c r="CC73" s="363"/>
      <c r="CD73" s="363"/>
      <c r="CE73" s="363"/>
      <c r="CF73" s="363"/>
      <c r="CG73" s="363"/>
      <c r="CH73" s="363"/>
      <c r="CI73" s="363"/>
      <c r="CJ73" s="363"/>
      <c r="CK73" s="363"/>
      <c r="CL73" s="363"/>
      <c r="CM73" s="363"/>
      <c r="CN73" s="363"/>
      <c r="CO73" s="363"/>
      <c r="CP73" s="363"/>
      <c r="CQ73" s="363"/>
      <c r="CR73" s="363"/>
      <c r="CS73" s="363"/>
      <c r="CT73" s="363"/>
      <c r="CU73" s="363"/>
      <c r="CV73" s="363"/>
      <c r="CW73" s="363"/>
      <c r="CX73" s="363"/>
      <c r="CY73" s="363"/>
      <c r="CZ73" s="363"/>
      <c r="DA73" s="363"/>
      <c r="DB73" s="363"/>
      <c r="DC73" s="363"/>
      <c r="DD73" s="363"/>
      <c r="DE73" s="363"/>
      <c r="DF73" s="363"/>
      <c r="DG73" s="363"/>
      <c r="DH73" s="363"/>
      <c r="DI73" s="363"/>
      <c r="DJ73" s="363"/>
      <c r="DK73" s="363"/>
      <c r="DL73" s="363"/>
      <c r="DM73" s="363"/>
      <c r="DN73" s="363"/>
      <c r="DO73" s="363"/>
      <c r="DP73" s="363"/>
      <c r="DQ73" s="363"/>
      <c r="DR73" s="363"/>
      <c r="DS73" s="363"/>
      <c r="DT73" s="363"/>
      <c r="DU73" s="363"/>
      <c r="DV73" s="363"/>
      <c r="DW73" s="363"/>
      <c r="DX73" s="363"/>
      <c r="DY73" s="363"/>
      <c r="DZ73" s="363"/>
      <c r="EA73" s="363"/>
      <c r="EB73" s="363"/>
      <c r="EC73" s="363"/>
      <c r="ED73" s="363"/>
      <c r="EE73" s="363"/>
      <c r="EF73" s="363"/>
      <c r="EG73" s="363"/>
      <c r="EH73" s="363"/>
      <c r="EI73" s="363"/>
      <c r="EJ73" s="363"/>
      <c r="EK73" s="363"/>
      <c r="EL73" s="363"/>
      <c r="EM73" s="363"/>
      <c r="EN73" s="363"/>
      <c r="EO73" s="363"/>
      <c r="EP73" s="363"/>
      <c r="EQ73" s="363"/>
      <c r="ER73" s="363"/>
      <c r="ES73" s="363"/>
      <c r="ET73" s="363"/>
      <c r="EU73" s="363"/>
      <c r="EV73" s="363"/>
      <c r="EW73" s="363"/>
      <c r="EX73" s="363"/>
      <c r="EY73" s="363"/>
      <c r="EZ73" s="363"/>
      <c r="FA73" s="363"/>
      <c r="FB73" s="363"/>
      <c r="FC73" s="363"/>
      <c r="FD73" s="363"/>
      <c r="FE73" s="363"/>
      <c r="FF73" s="363"/>
      <c r="FG73" s="363"/>
      <c r="FH73" s="363"/>
      <c r="FI73" s="363"/>
      <c r="FJ73" s="363"/>
      <c r="FK73" s="363"/>
      <c r="FL73" s="363"/>
      <c r="FM73" s="363"/>
      <c r="FN73" s="363"/>
      <c r="FO73" s="363"/>
      <c r="FP73" s="363"/>
      <c r="FQ73" s="363"/>
      <c r="FR73" s="363"/>
      <c r="FS73" s="363"/>
      <c r="FT73" s="363"/>
      <c r="FU73" s="363"/>
      <c r="FV73" s="363"/>
      <c r="FW73" s="363"/>
      <c r="FX73" s="363"/>
      <c r="FY73" s="363"/>
      <c r="FZ73" s="363"/>
      <c r="GA73" s="363"/>
      <c r="GB73" s="363"/>
      <c r="GC73" s="363"/>
      <c r="GD73" s="363"/>
      <c r="GE73" s="363"/>
      <c r="GF73" s="363"/>
      <c r="GG73" s="363"/>
      <c r="GH73" s="363"/>
      <c r="GI73" s="363"/>
      <c r="GJ73" s="363"/>
      <c r="GK73" s="363"/>
      <c r="GL73" s="363"/>
      <c r="GM73" s="363"/>
      <c r="GN73" s="363"/>
      <c r="GO73" s="363"/>
      <c r="GP73" s="363"/>
      <c r="GQ73" s="363"/>
      <c r="GR73" s="363"/>
      <c r="GS73" s="363"/>
      <c r="GT73" s="363"/>
      <c r="GU73" s="363"/>
      <c r="GV73" s="363"/>
      <c r="GW73" s="363"/>
      <c r="GX73" s="363"/>
      <c r="GY73" s="363"/>
      <c r="GZ73" s="363"/>
      <c r="HA73" s="363"/>
      <c r="HB73" s="363"/>
      <c r="HC73" s="363"/>
      <c r="HD73" s="363"/>
      <c r="HE73" s="363"/>
      <c r="HF73" s="363"/>
      <c r="HG73" s="363"/>
      <c r="HH73" s="363"/>
      <c r="HI73" s="363"/>
      <c r="HJ73" s="363"/>
      <c r="HK73" s="363"/>
      <c r="HL73" s="363"/>
      <c r="HM73" s="363"/>
      <c r="HN73" s="363"/>
      <c r="HO73" s="363"/>
      <c r="HP73" s="363"/>
      <c r="HQ73" s="363"/>
      <c r="HR73" s="363"/>
      <c r="HS73" s="363"/>
      <c r="HT73" s="363"/>
      <c r="HU73" s="363"/>
      <c r="HV73" s="363"/>
      <c r="HW73" s="363"/>
      <c r="HX73" s="363"/>
      <c r="HY73" s="363"/>
      <c r="HZ73" s="363"/>
      <c r="IA73" s="363"/>
      <c r="IB73" s="363"/>
      <c r="IC73" s="363"/>
      <c r="ID73" s="363"/>
      <c r="IE73" s="363"/>
      <c r="IF73" s="363"/>
      <c r="IG73" s="363"/>
      <c r="IH73" s="363"/>
      <c r="II73" s="363"/>
      <c r="IJ73" s="363"/>
      <c r="IK73" s="363"/>
      <c r="IL73" s="363"/>
      <c r="IM73" s="363"/>
      <c r="IN73" s="363"/>
      <c r="IO73" s="363"/>
      <c r="IP73" s="363"/>
      <c r="IQ73" s="363"/>
      <c r="IR73" s="363"/>
      <c r="IS73" s="363"/>
      <c r="IT73" s="363"/>
      <c r="IU73" s="363"/>
      <c r="IV73" s="363"/>
    </row>
    <row r="74" spans="1:256" s="326" customFormat="1" ht="66.75" customHeight="1" x14ac:dyDescent="0.2">
      <c r="A74" s="321">
        <v>49</v>
      </c>
      <c r="B74" s="322" t="s">
        <v>583</v>
      </c>
      <c r="C74" s="323" t="s">
        <v>584</v>
      </c>
      <c r="D74" s="324">
        <v>24</v>
      </c>
      <c r="E74" s="320">
        <v>1382</v>
      </c>
      <c r="F74" s="79">
        <f t="shared" ref="F74:F104" si="4">E74*100/112</f>
        <v>1233.9285714285713</v>
      </c>
      <c r="G74" s="300">
        <f t="shared" si="3"/>
        <v>29614.28571428571</v>
      </c>
      <c r="H74" s="364" t="s">
        <v>585</v>
      </c>
    </row>
    <row r="75" spans="1:256" s="368" customFormat="1" ht="51.75" customHeight="1" x14ac:dyDescent="0.2">
      <c r="A75" s="365">
        <v>50</v>
      </c>
      <c r="B75" s="322" t="s">
        <v>586</v>
      </c>
      <c r="C75" s="366"/>
      <c r="D75" s="324"/>
      <c r="E75" s="320"/>
      <c r="F75" s="79"/>
      <c r="G75" s="300"/>
      <c r="H75" s="367"/>
    </row>
    <row r="76" spans="1:256" s="368" customFormat="1" ht="14.25" customHeight="1" x14ac:dyDescent="0.2">
      <c r="A76" s="369"/>
      <c r="B76" s="370" t="s">
        <v>587</v>
      </c>
      <c r="C76" s="371"/>
      <c r="D76" s="323"/>
      <c r="E76" s="320"/>
      <c r="F76" s="79"/>
      <c r="G76" s="300"/>
      <c r="H76" s="323"/>
    </row>
    <row r="77" spans="1:256" s="520" customFormat="1" ht="13.5" customHeight="1" x14ac:dyDescent="0.2">
      <c r="A77" s="365"/>
      <c r="B77" s="526" t="s">
        <v>588</v>
      </c>
      <c r="C77" s="378" t="s">
        <v>40</v>
      </c>
      <c r="D77" s="324">
        <v>1</v>
      </c>
      <c r="E77" s="376">
        <v>11915</v>
      </c>
      <c r="F77" s="320">
        <f t="shared" si="4"/>
        <v>10638.392857142857</v>
      </c>
      <c r="G77" s="519">
        <f t="shared" si="3"/>
        <v>10638.392857142857</v>
      </c>
      <c r="H77" s="323" t="s">
        <v>589</v>
      </c>
    </row>
    <row r="78" spans="1:256" s="520" customFormat="1" ht="13.5" customHeight="1" x14ac:dyDescent="0.2">
      <c r="A78" s="365"/>
      <c r="B78" s="526" t="s">
        <v>590</v>
      </c>
      <c r="C78" s="378" t="s">
        <v>40</v>
      </c>
      <c r="D78" s="324">
        <v>1</v>
      </c>
      <c r="E78" s="376">
        <v>9463</v>
      </c>
      <c r="F78" s="320">
        <f t="shared" si="4"/>
        <v>8449.1071428571431</v>
      </c>
      <c r="G78" s="519">
        <f t="shared" si="3"/>
        <v>8449.1071428571431</v>
      </c>
      <c r="H78" s="323" t="s">
        <v>591</v>
      </c>
    </row>
    <row r="79" spans="1:256" s="368" customFormat="1" ht="12.75" x14ac:dyDescent="0.2">
      <c r="A79" s="369"/>
      <c r="B79" s="383" t="s">
        <v>592</v>
      </c>
      <c r="C79" s="323"/>
      <c r="D79" s="324"/>
      <c r="E79" s="320"/>
      <c r="F79" s="320"/>
      <c r="G79" s="519"/>
      <c r="H79" s="323"/>
    </row>
    <row r="80" spans="1:256" s="520" customFormat="1" ht="13.5" customHeight="1" x14ac:dyDescent="0.2">
      <c r="A80" s="365"/>
      <c r="B80" s="526" t="s">
        <v>593</v>
      </c>
      <c r="C80" s="378" t="s">
        <v>40</v>
      </c>
      <c r="D80" s="324">
        <v>1</v>
      </c>
      <c r="E80" s="376">
        <v>3254</v>
      </c>
      <c r="F80" s="320">
        <f t="shared" si="4"/>
        <v>2905.3571428571427</v>
      </c>
      <c r="G80" s="519">
        <f t="shared" si="3"/>
        <v>2905.3571428571427</v>
      </c>
      <c r="H80" s="323" t="s">
        <v>528</v>
      </c>
    </row>
    <row r="81" spans="1:9" s="520" customFormat="1" ht="13.5" customHeight="1" x14ac:dyDescent="0.2">
      <c r="A81" s="365"/>
      <c r="B81" s="526" t="s">
        <v>594</v>
      </c>
      <c r="C81" s="378" t="s">
        <v>40</v>
      </c>
      <c r="D81" s="324">
        <v>1</v>
      </c>
      <c r="E81" s="376">
        <v>4878</v>
      </c>
      <c r="F81" s="320">
        <f t="shared" si="4"/>
        <v>4355.3571428571431</v>
      </c>
      <c r="G81" s="519">
        <f t="shared" si="3"/>
        <v>4355.3571428571431</v>
      </c>
      <c r="H81" s="323" t="s">
        <v>595</v>
      </c>
    </row>
    <row r="82" spans="1:9" s="520" customFormat="1" ht="13.5" customHeight="1" x14ac:dyDescent="0.2">
      <c r="A82" s="365"/>
      <c r="B82" s="524" t="s">
        <v>596</v>
      </c>
      <c r="C82" s="323" t="s">
        <v>40</v>
      </c>
      <c r="D82" s="324">
        <v>7</v>
      </c>
      <c r="E82" s="320">
        <v>1108</v>
      </c>
      <c r="F82" s="320">
        <f t="shared" si="4"/>
        <v>989.28571428571433</v>
      </c>
      <c r="G82" s="519">
        <f t="shared" si="3"/>
        <v>6925</v>
      </c>
      <c r="H82" s="525" t="s">
        <v>597</v>
      </c>
    </row>
    <row r="83" spans="1:9" s="520" customFormat="1" ht="13.5" customHeight="1" x14ac:dyDescent="0.2">
      <c r="A83" s="365"/>
      <c r="B83" s="524" t="s">
        <v>598</v>
      </c>
      <c r="C83" s="323" t="s">
        <v>40</v>
      </c>
      <c r="D83" s="324">
        <v>5</v>
      </c>
      <c r="E83" s="320">
        <v>1487</v>
      </c>
      <c r="F83" s="320">
        <f t="shared" si="4"/>
        <v>1327.6785714285713</v>
      </c>
      <c r="G83" s="519">
        <f t="shared" si="3"/>
        <v>6638.3928571428569</v>
      </c>
      <c r="H83" s="525" t="s">
        <v>599</v>
      </c>
    </row>
    <row r="84" spans="1:9" s="520" customFormat="1" ht="13.5" customHeight="1" x14ac:dyDescent="0.2">
      <c r="A84" s="365"/>
      <c r="B84" s="524" t="s">
        <v>600</v>
      </c>
      <c r="C84" s="323" t="s">
        <v>40</v>
      </c>
      <c r="D84" s="324">
        <v>2</v>
      </c>
      <c r="E84" s="320">
        <v>1635</v>
      </c>
      <c r="F84" s="320">
        <f t="shared" si="4"/>
        <v>1459.8214285714287</v>
      </c>
      <c r="G84" s="519">
        <f t="shared" si="3"/>
        <v>2919.6428571428573</v>
      </c>
      <c r="H84" s="525" t="s">
        <v>601</v>
      </c>
    </row>
    <row r="85" spans="1:9" s="520" customFormat="1" ht="13.5" customHeight="1" x14ac:dyDescent="0.2">
      <c r="A85" s="365"/>
      <c r="B85" s="524" t="s">
        <v>602</v>
      </c>
      <c r="C85" s="323" t="s">
        <v>40</v>
      </c>
      <c r="D85" s="324">
        <v>2</v>
      </c>
      <c r="E85" s="320">
        <v>511</v>
      </c>
      <c r="F85" s="320">
        <f t="shared" si="4"/>
        <v>456.25</v>
      </c>
      <c r="G85" s="519">
        <f t="shared" si="3"/>
        <v>912.5</v>
      </c>
      <c r="H85" s="323" t="s">
        <v>603</v>
      </c>
    </row>
    <row r="86" spans="1:9" s="520" customFormat="1" ht="13.5" customHeight="1" x14ac:dyDescent="0.2">
      <c r="A86" s="365"/>
      <c r="B86" s="524" t="s">
        <v>604</v>
      </c>
      <c r="C86" s="323" t="s">
        <v>49</v>
      </c>
      <c r="D86" s="324">
        <v>12</v>
      </c>
      <c r="E86" s="320">
        <v>776</v>
      </c>
      <c r="F86" s="320">
        <f t="shared" si="4"/>
        <v>692.85714285714289</v>
      </c>
      <c r="G86" s="519">
        <f t="shared" si="3"/>
        <v>8314.2857142857138</v>
      </c>
      <c r="H86" s="323" t="s">
        <v>605</v>
      </c>
    </row>
    <row r="87" spans="1:9" s="520" customFormat="1" ht="12.75" x14ac:dyDescent="0.2">
      <c r="A87" s="365"/>
      <c r="B87" s="524" t="s">
        <v>606</v>
      </c>
      <c r="C87" s="323" t="s">
        <v>40</v>
      </c>
      <c r="D87" s="324">
        <v>2</v>
      </c>
      <c r="E87" s="320">
        <v>1643</v>
      </c>
      <c r="F87" s="320">
        <f t="shared" si="4"/>
        <v>1466.9642857142858</v>
      </c>
      <c r="G87" s="519">
        <f t="shared" si="3"/>
        <v>2933.9285714285716</v>
      </c>
      <c r="H87" s="323" t="s">
        <v>607</v>
      </c>
    </row>
    <row r="88" spans="1:9" s="520" customFormat="1" ht="12.75" x14ac:dyDescent="0.2">
      <c r="A88" s="365"/>
      <c r="B88" s="524" t="s">
        <v>608</v>
      </c>
      <c r="C88" s="323" t="s">
        <v>40</v>
      </c>
      <c r="D88" s="324">
        <v>2</v>
      </c>
      <c r="E88" s="320">
        <v>1337</v>
      </c>
      <c r="F88" s="320">
        <f t="shared" si="4"/>
        <v>1193.75</v>
      </c>
      <c r="G88" s="519">
        <f t="shared" si="3"/>
        <v>2387.5</v>
      </c>
      <c r="H88" s="323" t="s">
        <v>609</v>
      </c>
    </row>
    <row r="89" spans="1:9" s="520" customFormat="1" ht="18.75" customHeight="1" x14ac:dyDescent="0.2">
      <c r="A89" s="365"/>
      <c r="B89" s="524" t="s">
        <v>610</v>
      </c>
      <c r="C89" s="523" t="s">
        <v>40</v>
      </c>
      <c r="D89" s="522">
        <v>6</v>
      </c>
      <c r="E89" s="521">
        <v>121</v>
      </c>
      <c r="F89" s="320">
        <f t="shared" si="4"/>
        <v>108.03571428571429</v>
      </c>
      <c r="G89" s="519">
        <f t="shared" si="3"/>
        <v>648.21428571428578</v>
      </c>
      <c r="H89" s="323" t="s">
        <v>611</v>
      </c>
    </row>
    <row r="90" spans="1:9" s="326" customFormat="1" ht="12.75" x14ac:dyDescent="0.2">
      <c r="A90" s="373"/>
      <c r="B90" s="374" t="s">
        <v>612</v>
      </c>
      <c r="C90" s="375"/>
      <c r="D90" s="353"/>
      <c r="E90" s="376"/>
      <c r="F90" s="79"/>
      <c r="G90" s="300"/>
      <c r="H90" s="321"/>
    </row>
    <row r="91" spans="1:9" s="326" customFormat="1" ht="66.75" customHeight="1" x14ac:dyDescent="0.2">
      <c r="A91" s="321">
        <v>51</v>
      </c>
      <c r="B91" s="322" t="s">
        <v>613</v>
      </c>
      <c r="C91" s="323" t="s">
        <v>332</v>
      </c>
      <c r="D91" s="324">
        <v>41</v>
      </c>
      <c r="E91" s="320">
        <f>1585</f>
        <v>1585</v>
      </c>
      <c r="F91" s="320">
        <f>E91</f>
        <v>1585</v>
      </c>
      <c r="G91" s="300">
        <f t="shared" si="3"/>
        <v>64985</v>
      </c>
      <c r="H91" s="377" t="s">
        <v>670</v>
      </c>
      <c r="I91" s="326" t="s">
        <v>665</v>
      </c>
    </row>
    <row r="92" spans="1:9" s="379" customFormat="1" ht="53.25" customHeight="1" x14ac:dyDescent="0.2">
      <c r="A92" s="321">
        <v>52</v>
      </c>
      <c r="B92" s="322" t="s">
        <v>614</v>
      </c>
      <c r="C92" s="378" t="s">
        <v>332</v>
      </c>
      <c r="D92" s="353">
        <v>10</v>
      </c>
      <c r="E92" s="376">
        <f>2074</f>
        <v>2074</v>
      </c>
      <c r="F92" s="320">
        <f>E92</f>
        <v>2074</v>
      </c>
      <c r="G92" s="300">
        <f t="shared" si="3"/>
        <v>20740</v>
      </c>
      <c r="H92" s="373" t="s">
        <v>669</v>
      </c>
      <c r="I92" s="326" t="s">
        <v>665</v>
      </c>
    </row>
    <row r="93" spans="1:9" s="379" customFormat="1" ht="79.5" customHeight="1" x14ac:dyDescent="0.2">
      <c r="A93" s="321">
        <v>53</v>
      </c>
      <c r="B93" s="380" t="s">
        <v>615</v>
      </c>
      <c r="C93" s="378" t="s">
        <v>332</v>
      </c>
      <c r="D93" s="353">
        <v>17</v>
      </c>
      <c r="E93" s="376">
        <f>240+90</f>
        <v>330</v>
      </c>
      <c r="F93" s="320">
        <f>E93</f>
        <v>330</v>
      </c>
      <c r="G93" s="300">
        <f t="shared" si="3"/>
        <v>5610</v>
      </c>
      <c r="H93" s="373" t="s">
        <v>668</v>
      </c>
      <c r="I93" s="379" t="s">
        <v>667</v>
      </c>
    </row>
    <row r="94" spans="1:9" s="379" customFormat="1" ht="93" customHeight="1" x14ac:dyDescent="0.2">
      <c r="A94" s="321">
        <v>54</v>
      </c>
      <c r="B94" s="380" t="s">
        <v>616</v>
      </c>
      <c r="C94" s="378" t="s">
        <v>332</v>
      </c>
      <c r="D94" s="353">
        <v>25</v>
      </c>
      <c r="E94" s="376">
        <v>1293</v>
      </c>
      <c r="F94" s="320">
        <f t="shared" si="4"/>
        <v>1154.4642857142858</v>
      </c>
      <c r="G94" s="300">
        <f t="shared" si="3"/>
        <v>28861.607142857145</v>
      </c>
      <c r="H94" s="377">
        <v>5.15</v>
      </c>
    </row>
    <row r="95" spans="1:9" s="368" customFormat="1" ht="69" customHeight="1" x14ac:dyDescent="0.2">
      <c r="A95" s="381">
        <v>55</v>
      </c>
      <c r="B95" s="322" t="s">
        <v>617</v>
      </c>
      <c r="C95" s="323" t="s">
        <v>40</v>
      </c>
      <c r="D95" s="324">
        <v>15</v>
      </c>
      <c r="E95" s="320">
        <f>1090</f>
        <v>1090</v>
      </c>
      <c r="F95" s="320">
        <f>E95</f>
        <v>1090</v>
      </c>
      <c r="G95" s="300">
        <f t="shared" si="3"/>
        <v>16350</v>
      </c>
      <c r="H95" s="323" t="s">
        <v>618</v>
      </c>
      <c r="I95" s="368" t="s">
        <v>665</v>
      </c>
    </row>
    <row r="96" spans="1:9" s="379" customFormat="1" ht="38.25" x14ac:dyDescent="0.2">
      <c r="A96" s="321">
        <v>56</v>
      </c>
      <c r="B96" s="380" t="s">
        <v>619</v>
      </c>
      <c r="C96" s="378" t="s">
        <v>332</v>
      </c>
      <c r="D96" s="353">
        <v>27</v>
      </c>
      <c r="E96" s="376">
        <v>65</v>
      </c>
      <c r="F96" s="320">
        <f>E96</f>
        <v>65</v>
      </c>
      <c r="G96" s="519">
        <f t="shared" si="3"/>
        <v>1755</v>
      </c>
      <c r="H96" s="325">
        <v>1.33</v>
      </c>
      <c r="I96" s="379" t="s">
        <v>665</v>
      </c>
    </row>
    <row r="97" spans="1:15" s="379" customFormat="1" ht="42" customHeight="1" x14ac:dyDescent="0.2">
      <c r="A97" s="321">
        <v>57</v>
      </c>
      <c r="B97" s="380" t="s">
        <v>620</v>
      </c>
      <c r="C97" s="378" t="s">
        <v>332</v>
      </c>
      <c r="D97" s="353">
        <v>28</v>
      </c>
      <c r="E97" s="376">
        <f>90</f>
        <v>90</v>
      </c>
      <c r="F97" s="320">
        <f>E97</f>
        <v>90</v>
      </c>
      <c r="G97" s="519">
        <f t="shared" si="3"/>
        <v>2520</v>
      </c>
      <c r="H97" s="325">
        <v>1.58</v>
      </c>
      <c r="I97" s="379" t="s">
        <v>665</v>
      </c>
    </row>
    <row r="98" spans="1:15" s="379" customFormat="1" ht="29.25" customHeight="1" x14ac:dyDescent="0.2">
      <c r="A98" s="321">
        <v>58</v>
      </c>
      <c r="B98" s="380" t="s">
        <v>621</v>
      </c>
      <c r="C98" s="378"/>
      <c r="D98" s="353"/>
      <c r="E98" s="376"/>
      <c r="F98" s="320"/>
      <c r="G98" s="519"/>
      <c r="H98" s="321"/>
    </row>
    <row r="99" spans="1:15" s="379" customFormat="1" ht="12.75" x14ac:dyDescent="0.2">
      <c r="A99" s="321"/>
      <c r="B99" s="382" t="s">
        <v>622</v>
      </c>
      <c r="C99" s="378" t="s">
        <v>40</v>
      </c>
      <c r="D99" s="353">
        <v>28</v>
      </c>
      <c r="E99" s="376">
        <f>114</f>
        <v>114</v>
      </c>
      <c r="F99" s="320">
        <f>E99</f>
        <v>114</v>
      </c>
      <c r="G99" s="519">
        <f t="shared" si="3"/>
        <v>3192</v>
      </c>
      <c r="H99" s="321" t="s">
        <v>666</v>
      </c>
      <c r="I99" s="379" t="s">
        <v>665</v>
      </c>
    </row>
    <row r="100" spans="1:15" s="379" customFormat="1" ht="12.75" x14ac:dyDescent="0.2">
      <c r="A100" s="321"/>
      <c r="B100" s="383" t="s">
        <v>542</v>
      </c>
      <c r="C100" s="378"/>
      <c r="D100" s="353"/>
      <c r="E100" s="376"/>
      <c r="F100" s="320"/>
      <c r="G100" s="300"/>
      <c r="H100" s="321"/>
    </row>
    <row r="101" spans="1:15" s="379" customFormat="1" ht="64.5" customHeight="1" x14ac:dyDescent="0.2">
      <c r="A101" s="321">
        <v>59</v>
      </c>
      <c r="B101" s="322" t="s">
        <v>623</v>
      </c>
      <c r="C101" s="378" t="s">
        <v>559</v>
      </c>
      <c r="D101" s="353">
        <v>45</v>
      </c>
      <c r="E101" s="376">
        <v>477</v>
      </c>
      <c r="F101" s="320">
        <f>E101*100/112</f>
        <v>425.89285714285717</v>
      </c>
      <c r="G101" s="300">
        <f t="shared" si="3"/>
        <v>19165.178571428572</v>
      </c>
      <c r="H101" s="518">
        <v>1.31</v>
      </c>
      <c r="I101" s="384" t="s">
        <v>664</v>
      </c>
      <c r="J101" s="384"/>
      <c r="K101" s="384"/>
      <c r="L101" s="384"/>
      <c r="M101" s="384"/>
      <c r="N101" s="384"/>
      <c r="O101" s="384"/>
    </row>
    <row r="102" spans="1:15" s="379" customFormat="1" ht="12.75" x14ac:dyDescent="0.2">
      <c r="A102" s="385"/>
      <c r="B102" s="383" t="s">
        <v>624</v>
      </c>
      <c r="C102" s="383"/>
      <c r="D102" s="376"/>
      <c r="E102" s="353"/>
      <c r="F102" s="320"/>
      <c r="G102" s="300"/>
      <c r="H102" s="376"/>
    </row>
    <row r="103" spans="1:15" s="368" customFormat="1" ht="63.75" x14ac:dyDescent="0.2">
      <c r="A103" s="386">
        <v>60</v>
      </c>
      <c r="B103" s="322" t="s">
        <v>625</v>
      </c>
      <c r="C103" s="320"/>
      <c r="D103" s="320"/>
      <c r="E103" s="320"/>
      <c r="F103" s="320"/>
      <c r="G103" s="300"/>
      <c r="H103" s="320"/>
    </row>
    <row r="104" spans="1:15" s="379" customFormat="1" ht="13.5" customHeight="1" x14ac:dyDescent="0.2">
      <c r="A104" s="385"/>
      <c r="B104" s="380" t="s">
        <v>580</v>
      </c>
      <c r="C104" s="378" t="s">
        <v>486</v>
      </c>
      <c r="D104" s="353">
        <v>60</v>
      </c>
      <c r="E104" s="376">
        <v>875</v>
      </c>
      <c r="F104" s="320">
        <f t="shared" si="4"/>
        <v>781.25</v>
      </c>
      <c r="G104" s="300">
        <f t="shared" si="3"/>
        <v>46875</v>
      </c>
      <c r="H104" s="378" t="s">
        <v>581</v>
      </c>
    </row>
    <row r="105" spans="1:15" s="295" customFormat="1" ht="17.25" customHeight="1" x14ac:dyDescent="0.25">
      <c r="A105" s="387"/>
      <c r="B105" s="662" t="s">
        <v>685</v>
      </c>
      <c r="C105" s="663"/>
      <c r="D105" s="663"/>
      <c r="E105" s="663"/>
      <c r="F105" s="388"/>
      <c r="G105" s="389">
        <f>SUM(G5:G104)</f>
        <v>1957232.2010161004</v>
      </c>
      <c r="H105" s="288"/>
    </row>
    <row r="106" spans="1:15" s="295" customFormat="1" ht="17.25" customHeight="1" x14ac:dyDescent="0.25">
      <c r="A106" s="387"/>
      <c r="B106" s="291"/>
      <c r="C106" s="664" t="s">
        <v>626</v>
      </c>
      <c r="D106" s="665"/>
      <c r="E106" s="665"/>
      <c r="F106" s="666"/>
      <c r="G106" s="389">
        <f>G105-G107</f>
        <v>1799418.9642857148</v>
      </c>
      <c r="H106" s="288"/>
    </row>
    <row r="107" spans="1:15" s="295" customFormat="1" ht="17.25" customHeight="1" x14ac:dyDescent="0.25">
      <c r="A107" s="387"/>
      <c r="B107" s="291"/>
      <c r="C107" s="664" t="s">
        <v>627</v>
      </c>
      <c r="D107" s="665"/>
      <c r="E107" s="665"/>
      <c r="F107" s="666"/>
      <c r="G107" s="389">
        <f>G54+G53+G52+G51+G50+G49+G48+G47+G22+G23+G24</f>
        <v>157813.23673038563</v>
      </c>
      <c r="H107" s="288"/>
      <c r="I107" s="390"/>
    </row>
    <row r="108" spans="1:15" s="295" customFormat="1" ht="17.25" customHeight="1" x14ac:dyDescent="0.25">
      <c r="A108" s="387"/>
      <c r="B108" s="291"/>
      <c r="C108" s="664" t="s">
        <v>687</v>
      </c>
      <c r="D108" s="665"/>
      <c r="E108" s="665"/>
      <c r="F108" s="666"/>
      <c r="G108" s="389">
        <f>G106+G107</f>
        <v>1957232.2010161004</v>
      </c>
      <c r="H108" s="288"/>
      <c r="I108" s="390"/>
    </row>
    <row r="109" spans="1:15" s="295" customFormat="1" ht="17.25" customHeight="1" x14ac:dyDescent="0.25">
      <c r="A109" s="387"/>
      <c r="B109" s="291"/>
      <c r="C109" s="667" t="s">
        <v>686</v>
      </c>
      <c r="D109" s="665"/>
      <c r="E109" s="665"/>
      <c r="F109" s="666"/>
      <c r="G109" s="389">
        <f>G108*0.18</f>
        <v>352301.79618289805</v>
      </c>
      <c r="H109" s="288"/>
      <c r="I109" s="456"/>
    </row>
    <row r="110" spans="1:15" s="295" customFormat="1" ht="17.25" customHeight="1" x14ac:dyDescent="0.25">
      <c r="A110" s="387"/>
      <c r="B110" s="291"/>
      <c r="C110" s="664" t="s">
        <v>641</v>
      </c>
      <c r="D110" s="665"/>
      <c r="E110" s="665"/>
      <c r="F110" s="666"/>
      <c r="G110" s="389">
        <f>G106+G107+G109</f>
        <v>2309533.9971989985</v>
      </c>
      <c r="H110" s="288"/>
    </row>
    <row r="111" spans="1:15" hidden="1" x14ac:dyDescent="0.2">
      <c r="A111" s="298" t="s">
        <v>32</v>
      </c>
      <c r="B111" s="457" t="s">
        <v>642</v>
      </c>
      <c r="C111" s="304"/>
      <c r="D111" s="304"/>
      <c r="E111" s="304"/>
      <c r="F111" s="458"/>
      <c r="G111" s="43"/>
      <c r="H111" s="43"/>
    </row>
    <row r="112" spans="1:15" hidden="1" x14ac:dyDescent="0.2">
      <c r="A112" s="360">
        <v>1</v>
      </c>
      <c r="B112" s="668" t="s">
        <v>643</v>
      </c>
      <c r="C112" s="668"/>
      <c r="D112" s="83"/>
      <c r="E112" s="459">
        <v>1350</v>
      </c>
      <c r="F112" s="458"/>
      <c r="G112" s="43"/>
      <c r="H112" s="43"/>
    </row>
    <row r="113" spans="1:8" hidden="1" x14ac:dyDescent="0.2">
      <c r="A113" s="360">
        <v>2</v>
      </c>
      <c r="B113" s="460" t="s">
        <v>644</v>
      </c>
      <c r="C113" s="461"/>
      <c r="D113" s="461"/>
      <c r="E113" s="459">
        <f>E112*0.18</f>
        <v>243</v>
      </c>
      <c r="F113" s="458"/>
      <c r="G113" s="43"/>
      <c r="H113" s="43"/>
    </row>
    <row r="114" spans="1:8" hidden="1" x14ac:dyDescent="0.2">
      <c r="A114" s="360"/>
      <c r="B114" s="461"/>
      <c r="C114" s="461"/>
      <c r="D114" s="461"/>
      <c r="E114" s="459">
        <f>E113+E112</f>
        <v>1593</v>
      </c>
      <c r="F114" s="458"/>
      <c r="G114" s="43"/>
      <c r="H114" s="43"/>
    </row>
    <row r="115" spans="1:8" hidden="1" x14ac:dyDescent="0.2">
      <c r="A115" s="360">
        <v>3</v>
      </c>
      <c r="B115" s="461" t="s">
        <v>645</v>
      </c>
      <c r="C115" s="461"/>
      <c r="D115" s="461"/>
      <c r="E115" s="459">
        <f>E114*0.01</f>
        <v>15.93</v>
      </c>
      <c r="F115" s="458"/>
      <c r="G115" s="43"/>
      <c r="H115" s="43"/>
    </row>
    <row r="116" spans="1:8" hidden="1" x14ac:dyDescent="0.2">
      <c r="A116" s="360"/>
      <c r="B116" s="304"/>
      <c r="C116" s="461"/>
      <c r="D116" s="461"/>
      <c r="E116" s="459">
        <f>E114+E115</f>
        <v>1608.93</v>
      </c>
      <c r="F116" s="458"/>
      <c r="G116" s="43"/>
      <c r="H116" s="43"/>
    </row>
    <row r="117" spans="1:8" ht="15.75" hidden="1" x14ac:dyDescent="0.2">
      <c r="A117" s="360">
        <v>4</v>
      </c>
      <c r="B117" s="462" t="s">
        <v>646</v>
      </c>
      <c r="C117" s="462"/>
      <c r="D117" s="462"/>
      <c r="E117" s="459">
        <f>E116*0.1</f>
        <v>160.89300000000003</v>
      </c>
      <c r="F117" s="458"/>
      <c r="G117" s="43"/>
      <c r="H117" s="43"/>
    </row>
    <row r="118" spans="1:8" ht="15.75" hidden="1" x14ac:dyDescent="0.2">
      <c r="A118" s="360"/>
      <c r="B118" s="462"/>
      <c r="C118" s="462"/>
      <c r="D118" s="462"/>
      <c r="E118" s="459">
        <f>E116+E117</f>
        <v>1769.8230000000001</v>
      </c>
      <c r="F118" s="458"/>
      <c r="G118" s="43"/>
      <c r="H118" s="43"/>
    </row>
    <row r="119" spans="1:8" hidden="1" x14ac:dyDescent="0.2">
      <c r="A119" s="78">
        <v>5</v>
      </c>
      <c r="B119" s="655" t="s">
        <v>647</v>
      </c>
      <c r="C119" s="655"/>
      <c r="D119" s="464"/>
      <c r="E119" s="465">
        <f>E118*0.15</f>
        <v>265.47345000000001</v>
      </c>
      <c r="F119" s="458"/>
      <c r="G119" s="43"/>
      <c r="H119" s="43"/>
    </row>
    <row r="120" spans="1:8" hidden="1" x14ac:dyDescent="0.2">
      <c r="A120" s="464"/>
      <c r="B120" s="464"/>
      <c r="C120" s="464"/>
      <c r="D120" s="464"/>
      <c r="E120" s="465">
        <f>E119+E118</f>
        <v>2035.29645</v>
      </c>
      <c r="F120" s="458"/>
      <c r="G120" s="43"/>
      <c r="H120" s="43"/>
    </row>
    <row r="121" spans="1:8" s="403" customFormat="1" ht="12.75" hidden="1" x14ac:dyDescent="0.2">
      <c r="A121" s="466">
        <v>6</v>
      </c>
      <c r="B121" s="467"/>
      <c r="C121" s="467"/>
      <c r="D121" s="468"/>
      <c r="E121" s="468"/>
      <c r="F121" s="467"/>
      <c r="G121" s="469"/>
      <c r="H121" s="469"/>
    </row>
    <row r="122" spans="1:8" s="403" customFormat="1" ht="12.75" hidden="1" x14ac:dyDescent="0.2">
      <c r="A122" s="463"/>
      <c r="B122" s="467"/>
      <c r="C122" s="467"/>
      <c r="D122" s="470"/>
      <c r="E122" s="470">
        <f>E121+E120</f>
        <v>2035.29645</v>
      </c>
      <c r="F122" s="467"/>
      <c r="G122" s="469"/>
      <c r="H122" s="469"/>
    </row>
    <row r="123" spans="1:8" s="407" customFormat="1" ht="12.75" hidden="1" x14ac:dyDescent="0.2">
      <c r="A123" s="467"/>
      <c r="B123" s="467"/>
      <c r="C123" s="467"/>
      <c r="D123" s="467" t="s">
        <v>648</v>
      </c>
      <c r="E123" s="470">
        <f>ROUND(E122,0)</f>
        <v>2035</v>
      </c>
      <c r="F123" s="471"/>
      <c r="G123" s="469"/>
      <c r="H123" s="469"/>
    </row>
    <row r="124" spans="1:8" hidden="1" x14ac:dyDescent="0.2">
      <c r="A124" s="298" t="s">
        <v>32</v>
      </c>
      <c r="B124" s="457" t="s">
        <v>642</v>
      </c>
      <c r="C124" s="304"/>
      <c r="D124" s="304"/>
      <c r="E124" s="304"/>
      <c r="F124" s="458"/>
      <c r="G124" s="472"/>
      <c r="H124" s="472"/>
    </row>
    <row r="125" spans="1:8" hidden="1" x14ac:dyDescent="0.2">
      <c r="A125" s="360">
        <v>1</v>
      </c>
      <c r="B125" s="668" t="s">
        <v>649</v>
      </c>
      <c r="C125" s="668"/>
      <c r="D125" s="83"/>
      <c r="E125" s="459">
        <v>650</v>
      </c>
      <c r="F125" s="458"/>
      <c r="G125" s="472"/>
      <c r="H125" s="472"/>
    </row>
    <row r="126" spans="1:8" s="101" customFormat="1" ht="12.75" hidden="1" x14ac:dyDescent="0.2">
      <c r="A126" s="473">
        <v>3</v>
      </c>
      <c r="B126" s="669" t="s">
        <v>650</v>
      </c>
      <c r="C126" s="669"/>
      <c r="D126" s="669"/>
      <c r="E126" s="474">
        <f>E125*0.18</f>
        <v>117</v>
      </c>
      <c r="F126" s="475"/>
      <c r="G126" s="112"/>
      <c r="H126" s="112"/>
    </row>
    <row r="127" spans="1:8" hidden="1" x14ac:dyDescent="0.2">
      <c r="A127" s="360"/>
      <c r="B127" s="461"/>
      <c r="C127" s="461"/>
      <c r="D127" s="461"/>
      <c r="E127" s="459">
        <f>E126+E125</f>
        <v>767</v>
      </c>
      <c r="F127" s="458"/>
      <c r="G127" s="472"/>
      <c r="H127" s="472"/>
    </row>
    <row r="128" spans="1:8" hidden="1" x14ac:dyDescent="0.2">
      <c r="A128" s="360">
        <v>3</v>
      </c>
      <c r="B128" s="461" t="s">
        <v>645</v>
      </c>
      <c r="C128" s="461"/>
      <c r="D128" s="461"/>
      <c r="E128" s="459">
        <f>E127*0.01</f>
        <v>7.67</v>
      </c>
      <c r="F128" s="458"/>
      <c r="G128" s="472"/>
      <c r="H128" s="472"/>
    </row>
    <row r="129" spans="1:11" hidden="1" x14ac:dyDescent="0.2">
      <c r="A129" s="360"/>
      <c r="B129" s="304"/>
      <c r="C129" s="461"/>
      <c r="D129" s="461"/>
      <c r="E129" s="459">
        <f>E127+E128</f>
        <v>774.67</v>
      </c>
      <c r="F129" s="458"/>
      <c r="G129" s="472"/>
      <c r="H129" s="472"/>
    </row>
    <row r="130" spans="1:11" ht="15.75" hidden="1" x14ac:dyDescent="0.2">
      <c r="A130" s="360">
        <v>4</v>
      </c>
      <c r="B130" s="462" t="s">
        <v>646</v>
      </c>
      <c r="C130" s="462"/>
      <c r="D130" s="462"/>
      <c r="E130" s="459">
        <f>E129*0.1</f>
        <v>77.466999999999999</v>
      </c>
      <c r="F130" s="458"/>
      <c r="G130" s="472"/>
      <c r="H130" s="472"/>
    </row>
    <row r="131" spans="1:11" ht="15.75" hidden="1" x14ac:dyDescent="0.2">
      <c r="A131" s="360"/>
      <c r="B131" s="462"/>
      <c r="C131" s="462"/>
      <c r="D131" s="462"/>
      <c r="E131" s="459">
        <f>E129+E130</f>
        <v>852.13699999999994</v>
      </c>
      <c r="F131" s="458"/>
      <c r="G131" s="472"/>
      <c r="H131" s="472"/>
    </row>
    <row r="132" spans="1:11" hidden="1" x14ac:dyDescent="0.2">
      <c r="A132" s="78">
        <v>5</v>
      </c>
      <c r="B132" s="655" t="s">
        <v>647</v>
      </c>
      <c r="C132" s="655"/>
      <c r="D132" s="464"/>
      <c r="E132" s="465">
        <f>E131*0.15</f>
        <v>127.82054999999998</v>
      </c>
      <c r="F132" s="458"/>
      <c r="G132" s="472"/>
      <c r="H132" s="472"/>
    </row>
    <row r="133" spans="1:11" hidden="1" x14ac:dyDescent="0.2">
      <c r="A133" s="464"/>
      <c r="B133" s="464"/>
      <c r="C133" s="464"/>
      <c r="D133" s="464"/>
      <c r="E133" s="465">
        <f>E132+E131</f>
        <v>979.95754999999997</v>
      </c>
      <c r="F133" s="458"/>
      <c r="G133" s="472"/>
      <c r="H133" s="472"/>
    </row>
    <row r="134" spans="1:11" s="403" customFormat="1" ht="12.75" hidden="1" x14ac:dyDescent="0.2">
      <c r="A134" s="466">
        <v>6</v>
      </c>
      <c r="B134" s="467"/>
      <c r="C134" s="467"/>
      <c r="D134" s="468"/>
      <c r="E134" s="468"/>
      <c r="F134" s="467"/>
      <c r="G134" s="467"/>
      <c r="H134" s="467"/>
    </row>
    <row r="135" spans="1:11" s="403" customFormat="1" ht="12.75" hidden="1" x14ac:dyDescent="0.2">
      <c r="A135" s="463"/>
      <c r="B135" s="467"/>
      <c r="C135" s="467"/>
      <c r="D135" s="470"/>
      <c r="E135" s="470">
        <f>E134+E133</f>
        <v>979.95754999999997</v>
      </c>
      <c r="F135" s="467"/>
      <c r="G135" s="467"/>
      <c r="H135" s="467"/>
    </row>
    <row r="136" spans="1:11" s="407" customFormat="1" ht="12.75" hidden="1" x14ac:dyDescent="0.2">
      <c r="A136" s="467"/>
      <c r="B136" s="467"/>
      <c r="C136" s="467"/>
      <c r="D136" s="467" t="s">
        <v>648</v>
      </c>
      <c r="E136" s="470">
        <f>ROUND(E135,0)</f>
        <v>980</v>
      </c>
      <c r="F136" s="471"/>
      <c r="G136" s="467"/>
      <c r="H136" s="467"/>
    </row>
    <row r="137" spans="1:11" s="101" customFormat="1" ht="12.75" hidden="1" x14ac:dyDescent="0.2">
      <c r="A137" s="476"/>
      <c r="B137" s="477"/>
      <c r="C137" s="478"/>
      <c r="D137" s="479"/>
      <c r="E137" s="478"/>
      <c r="F137" s="478"/>
      <c r="G137" s="480"/>
      <c r="H137" s="480"/>
    </row>
    <row r="138" spans="1:11" s="312" customFormat="1" ht="13.5" hidden="1" customHeight="1" x14ac:dyDescent="0.2">
      <c r="A138" s="316" t="s">
        <v>32</v>
      </c>
      <c r="B138" s="316"/>
      <c r="C138" s="316"/>
      <c r="D138" s="316"/>
      <c r="E138" s="314"/>
      <c r="F138" s="314"/>
      <c r="G138" s="314"/>
      <c r="H138" s="314"/>
      <c r="I138" s="412"/>
      <c r="J138" s="412"/>
      <c r="K138" s="412"/>
    </row>
    <row r="139" spans="1:11" s="312" customFormat="1" ht="30.75" hidden="1" customHeight="1" x14ac:dyDescent="0.2">
      <c r="A139" s="337">
        <v>1</v>
      </c>
      <c r="B139" s="660" t="s">
        <v>651</v>
      </c>
      <c r="C139" s="660"/>
      <c r="D139" s="660"/>
      <c r="E139" s="481">
        <v>3111</v>
      </c>
      <c r="F139" s="482"/>
      <c r="G139" s="482"/>
      <c r="H139" s="482"/>
      <c r="I139" s="416"/>
      <c r="J139" s="416"/>
      <c r="K139" s="416"/>
    </row>
    <row r="140" spans="1:11" s="312" customFormat="1" ht="13.5" hidden="1" customHeight="1" x14ac:dyDescent="0.2">
      <c r="A140" s="337">
        <v>2</v>
      </c>
      <c r="B140" s="653" t="s">
        <v>652</v>
      </c>
      <c r="C140" s="653"/>
      <c r="D140" s="653"/>
      <c r="E140" s="484">
        <f>E139*0.35</f>
        <v>1088.8499999999999</v>
      </c>
      <c r="F140" s="485"/>
      <c r="G140" s="485"/>
      <c r="H140" s="485"/>
      <c r="I140" s="420"/>
      <c r="J140" s="420"/>
      <c r="K140" s="420"/>
    </row>
    <row r="141" spans="1:11" s="312" customFormat="1" ht="14.25" hidden="1" customHeight="1" x14ac:dyDescent="0.2">
      <c r="A141" s="337"/>
      <c r="B141" s="654"/>
      <c r="C141" s="654"/>
      <c r="D141" s="654"/>
      <c r="E141" s="484">
        <f>E139-E140</f>
        <v>2022.15</v>
      </c>
      <c r="F141" s="485"/>
      <c r="G141" s="485"/>
      <c r="H141" s="485"/>
      <c r="I141" s="420"/>
      <c r="J141" s="420"/>
      <c r="K141" s="420"/>
    </row>
    <row r="142" spans="1:11" hidden="1" x14ac:dyDescent="0.2">
      <c r="A142" s="360">
        <v>2</v>
      </c>
      <c r="B142" s="460" t="s">
        <v>644</v>
      </c>
      <c r="C142" s="461"/>
      <c r="D142" s="461"/>
      <c r="E142" s="459">
        <f>E141*0.18</f>
        <v>363.98700000000002</v>
      </c>
      <c r="F142" s="458"/>
      <c r="G142" s="43"/>
      <c r="H142" s="43"/>
    </row>
    <row r="143" spans="1:11" s="312" customFormat="1" ht="14.25" hidden="1" customHeight="1" x14ac:dyDescent="0.2">
      <c r="A143" s="337"/>
      <c r="B143" s="483"/>
      <c r="C143" s="460"/>
      <c r="D143" s="460"/>
      <c r="E143" s="484">
        <f>E142+E141</f>
        <v>2386.1370000000002</v>
      </c>
      <c r="F143" s="485"/>
      <c r="G143" s="485"/>
      <c r="H143" s="485"/>
      <c r="I143" s="420"/>
      <c r="J143" s="420"/>
      <c r="K143" s="420"/>
    </row>
    <row r="144" spans="1:11" s="312" customFormat="1" ht="15.75" hidden="1" customHeight="1" x14ac:dyDescent="0.2">
      <c r="A144" s="337">
        <v>4</v>
      </c>
      <c r="B144" s="653" t="s">
        <v>645</v>
      </c>
      <c r="C144" s="653"/>
      <c r="D144" s="653"/>
      <c r="E144" s="484">
        <f>E143*0.01</f>
        <v>23.861370000000001</v>
      </c>
      <c r="F144" s="486"/>
      <c r="G144" s="485"/>
      <c r="H144" s="485"/>
      <c r="I144" s="420"/>
      <c r="J144" s="420"/>
      <c r="K144" s="420"/>
    </row>
    <row r="145" spans="1:11" s="312" customFormat="1" ht="12" hidden="1" customHeight="1" x14ac:dyDescent="0.2">
      <c r="A145" s="337"/>
      <c r="B145" s="483"/>
      <c r="C145" s="483"/>
      <c r="D145" s="483"/>
      <c r="E145" s="484">
        <f>E144+E143</f>
        <v>2409.9983700000003</v>
      </c>
      <c r="F145" s="485"/>
      <c r="G145" s="485"/>
      <c r="H145" s="485"/>
      <c r="I145" s="420"/>
      <c r="J145" s="420"/>
      <c r="K145" s="420"/>
    </row>
    <row r="146" spans="1:11" ht="15.75" hidden="1" x14ac:dyDescent="0.2">
      <c r="A146" s="360">
        <v>5</v>
      </c>
      <c r="B146" s="462" t="s">
        <v>646</v>
      </c>
      <c r="C146" s="462"/>
      <c r="D146" s="462"/>
      <c r="E146" s="459">
        <f>E145*0.1</f>
        <v>240.99983700000004</v>
      </c>
      <c r="F146" s="458"/>
      <c r="G146" s="43"/>
      <c r="H146" s="43"/>
    </row>
    <row r="147" spans="1:11" ht="15.75" hidden="1" x14ac:dyDescent="0.2">
      <c r="A147" s="360"/>
      <c r="B147" s="462"/>
      <c r="C147" s="462"/>
      <c r="D147" s="462"/>
      <c r="E147" s="459">
        <f>E145+E146</f>
        <v>2650.9982070000001</v>
      </c>
      <c r="F147" s="458"/>
      <c r="G147" s="43"/>
      <c r="H147" s="43"/>
    </row>
    <row r="148" spans="1:11" hidden="1" x14ac:dyDescent="0.2">
      <c r="A148" s="78">
        <v>6</v>
      </c>
      <c r="B148" s="655" t="s">
        <v>647</v>
      </c>
      <c r="C148" s="655"/>
      <c r="D148" s="464"/>
      <c r="E148" s="465">
        <f>E147*0.15</f>
        <v>397.64973105000001</v>
      </c>
      <c r="F148" s="458"/>
      <c r="G148" s="43"/>
      <c r="H148" s="43"/>
    </row>
    <row r="149" spans="1:11" hidden="1" x14ac:dyDescent="0.2">
      <c r="A149" s="464"/>
      <c r="B149" s="464"/>
      <c r="C149" s="464"/>
      <c r="D149" s="464"/>
      <c r="E149" s="465">
        <f>E148+E147</f>
        <v>3048.64793805</v>
      </c>
      <c r="F149" s="458"/>
      <c r="G149" s="43"/>
      <c r="H149" s="43"/>
    </row>
    <row r="150" spans="1:11" s="403" customFormat="1" ht="12.75" hidden="1" x14ac:dyDescent="0.2">
      <c r="A150" s="466">
        <v>7</v>
      </c>
      <c r="B150" s="467"/>
      <c r="C150" s="467"/>
      <c r="D150" s="468"/>
      <c r="E150" s="468"/>
      <c r="F150" s="467"/>
      <c r="G150" s="469"/>
      <c r="H150" s="469"/>
    </row>
    <row r="151" spans="1:11" s="403" customFormat="1" ht="12.75" hidden="1" x14ac:dyDescent="0.2">
      <c r="A151" s="463"/>
      <c r="B151" s="467"/>
      <c r="C151" s="467"/>
      <c r="D151" s="470"/>
      <c r="E151" s="470">
        <f>E150+E149</f>
        <v>3048.64793805</v>
      </c>
      <c r="F151" s="467"/>
      <c r="G151" s="469"/>
      <c r="H151" s="469"/>
    </row>
    <row r="152" spans="1:11" s="312" customFormat="1" ht="12.75" hidden="1" x14ac:dyDescent="0.2">
      <c r="A152" s="307"/>
      <c r="B152" s="316"/>
      <c r="C152" s="316"/>
      <c r="D152" s="316" t="s">
        <v>653</v>
      </c>
      <c r="E152" s="487">
        <f>E151/50</f>
        <v>60.972958761000001</v>
      </c>
      <c r="F152" s="316"/>
      <c r="G152" s="307"/>
      <c r="H152" s="307"/>
    </row>
    <row r="153" spans="1:11" s="312" customFormat="1" ht="15.75" hidden="1" customHeight="1" x14ac:dyDescent="0.2">
      <c r="A153" s="316"/>
      <c r="B153" s="316"/>
      <c r="C153" s="316"/>
      <c r="D153" s="316" t="s">
        <v>648</v>
      </c>
      <c r="E153" s="487">
        <f>ROUND(E152,0)</f>
        <v>61</v>
      </c>
      <c r="F153" s="315"/>
      <c r="G153" s="315"/>
      <c r="H153" s="315"/>
      <c r="I153" s="421"/>
      <c r="J153" s="421"/>
      <c r="K153" s="421"/>
    </row>
    <row r="154" spans="1:11" s="312" customFormat="1" ht="15.75" hidden="1" customHeight="1" x14ac:dyDescent="0.2">
      <c r="A154" s="316"/>
      <c r="B154" s="316"/>
      <c r="C154" s="316"/>
      <c r="D154" s="316"/>
      <c r="E154" s="487"/>
      <c r="F154" s="315"/>
      <c r="G154" s="315"/>
      <c r="H154" s="315"/>
      <c r="I154" s="421"/>
      <c r="J154" s="421"/>
      <c r="K154" s="421"/>
    </row>
    <row r="155" spans="1:11" hidden="1" x14ac:dyDescent="0.2">
      <c r="A155" s="472"/>
      <c r="B155" s="472"/>
      <c r="C155" s="43"/>
      <c r="D155" s="458"/>
      <c r="E155" s="458"/>
      <c r="F155" s="458"/>
      <c r="G155" s="472"/>
      <c r="H155" s="472"/>
    </row>
    <row r="156" spans="1:11" s="424" customFormat="1" ht="15.75" hidden="1" x14ac:dyDescent="0.25">
      <c r="A156" s="488" t="s">
        <v>32</v>
      </c>
      <c r="B156" s="489" t="s">
        <v>654</v>
      </c>
      <c r="C156" s="489"/>
      <c r="D156" s="489"/>
      <c r="E156" s="488"/>
      <c r="F156" s="490"/>
      <c r="G156" s="491"/>
      <c r="H156" s="491"/>
    </row>
    <row r="157" spans="1:11" s="424" customFormat="1" ht="31.5" hidden="1" customHeight="1" x14ac:dyDescent="0.25">
      <c r="A157" s="466">
        <v>1</v>
      </c>
      <c r="B157" s="492" t="s">
        <v>655</v>
      </c>
      <c r="C157" s="492"/>
      <c r="D157" s="492"/>
      <c r="E157" s="493">
        <v>31799</v>
      </c>
      <c r="F157" s="490"/>
      <c r="G157" s="491"/>
      <c r="H157" s="491"/>
    </row>
    <row r="158" spans="1:11" hidden="1" x14ac:dyDescent="0.2">
      <c r="A158" s="360">
        <v>3</v>
      </c>
      <c r="B158" s="460" t="s">
        <v>644</v>
      </c>
      <c r="C158" s="461"/>
      <c r="D158" s="461"/>
      <c r="E158" s="459">
        <f>E157*0.18</f>
        <v>5723.82</v>
      </c>
      <c r="F158" s="458"/>
      <c r="G158" s="43"/>
      <c r="H158" s="43"/>
    </row>
    <row r="159" spans="1:11" s="424" customFormat="1" ht="15.75" hidden="1" x14ac:dyDescent="0.25">
      <c r="A159" s="466"/>
      <c r="B159" s="494"/>
      <c r="C159" s="488"/>
      <c r="D159" s="488"/>
      <c r="E159" s="493">
        <f>E158+E157</f>
        <v>37522.82</v>
      </c>
      <c r="F159" s="490"/>
      <c r="G159" s="491"/>
      <c r="H159" s="491"/>
    </row>
    <row r="160" spans="1:11" s="424" customFormat="1" ht="15" hidden="1" customHeight="1" x14ac:dyDescent="0.25">
      <c r="A160" s="466">
        <v>4</v>
      </c>
      <c r="B160" s="130" t="s">
        <v>645</v>
      </c>
      <c r="C160" s="130"/>
      <c r="D160" s="130"/>
      <c r="E160" s="493">
        <f>E159*0.01</f>
        <v>375.22820000000002</v>
      </c>
      <c r="F160" s="490"/>
      <c r="G160" s="491"/>
      <c r="H160" s="491"/>
    </row>
    <row r="161" spans="1:8" s="424" customFormat="1" ht="15.75" hidden="1" customHeight="1" x14ac:dyDescent="0.25">
      <c r="A161" s="466"/>
      <c r="B161" s="494"/>
      <c r="C161" s="494"/>
      <c r="D161" s="494"/>
      <c r="E161" s="493">
        <f>E159+E160</f>
        <v>37898.048199999997</v>
      </c>
      <c r="F161" s="490"/>
      <c r="G161" s="491"/>
      <c r="H161" s="491"/>
    </row>
    <row r="162" spans="1:8" s="431" customFormat="1" ht="15.75" hidden="1" x14ac:dyDescent="0.2">
      <c r="A162" s="495">
        <v>5</v>
      </c>
      <c r="B162" s="483" t="s">
        <v>646</v>
      </c>
      <c r="C162" s="483"/>
      <c r="D162" s="483"/>
      <c r="E162" s="496">
        <f>E161*0.1</f>
        <v>3789.8048199999998</v>
      </c>
      <c r="F162" s="497"/>
      <c r="G162" s="342"/>
      <c r="H162" s="342"/>
    </row>
    <row r="163" spans="1:8" s="431" customFormat="1" ht="15.75" hidden="1" x14ac:dyDescent="0.2">
      <c r="A163" s="495"/>
      <c r="B163" s="483"/>
      <c r="C163" s="483"/>
      <c r="D163" s="483"/>
      <c r="E163" s="496">
        <f>E161+E162</f>
        <v>41687.853019999995</v>
      </c>
      <c r="F163" s="497"/>
      <c r="G163" s="342"/>
      <c r="H163" s="342"/>
    </row>
    <row r="164" spans="1:8" s="424" customFormat="1" ht="12.75" hidden="1" customHeight="1" x14ac:dyDescent="0.25">
      <c r="A164" s="466">
        <v>6</v>
      </c>
      <c r="B164" s="494" t="s">
        <v>647</v>
      </c>
      <c r="C164" s="488"/>
      <c r="D164" s="488"/>
      <c r="E164" s="493">
        <f>E163*0.15</f>
        <v>6253.1779529999994</v>
      </c>
      <c r="F164" s="490"/>
      <c r="G164" s="491"/>
      <c r="H164" s="491"/>
    </row>
    <row r="165" spans="1:8" s="424" customFormat="1" ht="12.75" hidden="1" x14ac:dyDescent="0.25">
      <c r="A165" s="488"/>
      <c r="B165" s="488"/>
      <c r="C165" s="488"/>
      <c r="D165" s="488"/>
      <c r="E165" s="493">
        <f>E164+E163</f>
        <v>47941.030972999994</v>
      </c>
      <c r="F165" s="490"/>
      <c r="G165" s="491"/>
      <c r="H165" s="491"/>
    </row>
    <row r="166" spans="1:8" s="200" customFormat="1" ht="12.75" hidden="1" x14ac:dyDescent="0.2">
      <c r="A166" s="466">
        <v>6</v>
      </c>
      <c r="B166" s="498"/>
      <c r="C166" s="498"/>
      <c r="D166" s="499"/>
      <c r="E166" s="468"/>
      <c r="F166" s="498"/>
      <c r="G166" s="469"/>
      <c r="H166" s="469"/>
    </row>
    <row r="167" spans="1:8" s="200" customFormat="1" ht="12.75" hidden="1" x14ac:dyDescent="0.2">
      <c r="A167" s="466"/>
      <c r="B167" s="498"/>
      <c r="C167" s="498"/>
      <c r="D167" s="500"/>
      <c r="E167" s="470">
        <f>E166+E165</f>
        <v>47941.030972999994</v>
      </c>
      <c r="F167" s="498"/>
      <c r="G167" s="469"/>
      <c r="H167" s="469"/>
    </row>
    <row r="168" spans="1:8" s="435" customFormat="1" ht="12.75" hidden="1" x14ac:dyDescent="0.2">
      <c r="A168" s="498"/>
      <c r="B168" s="498"/>
      <c r="C168" s="498"/>
      <c r="D168" s="498" t="s">
        <v>648</v>
      </c>
      <c r="E168" s="470">
        <f>ROUND(E167,0)</f>
        <v>47941</v>
      </c>
      <c r="F168" s="501"/>
      <c r="G168" s="502"/>
      <c r="H168" s="502"/>
    </row>
    <row r="169" spans="1:8" s="200" customFormat="1" ht="12.75" hidden="1" x14ac:dyDescent="0.2">
      <c r="A169" s="466"/>
      <c r="B169" s="498"/>
      <c r="C169" s="498"/>
      <c r="D169" s="500"/>
      <c r="E169" s="470"/>
      <c r="F169" s="498"/>
      <c r="G169" s="469"/>
      <c r="H169" s="469"/>
    </row>
    <row r="170" spans="1:8" s="435" customFormat="1" ht="12.75" hidden="1" x14ac:dyDescent="0.2">
      <c r="A170" s="498"/>
      <c r="B170" s="498"/>
      <c r="C170" s="498"/>
      <c r="D170" s="498"/>
      <c r="E170" s="470"/>
      <c r="F170" s="501"/>
      <c r="G170" s="502"/>
      <c r="H170" s="502"/>
    </row>
    <row r="171" spans="1:8" s="437" customFormat="1" ht="15.75" hidden="1" x14ac:dyDescent="0.25">
      <c r="A171" s="464" t="s">
        <v>32</v>
      </c>
      <c r="B171" s="656" t="s">
        <v>654</v>
      </c>
      <c r="C171" s="656"/>
      <c r="D171" s="656"/>
      <c r="E171" s="464"/>
      <c r="F171" s="503"/>
      <c r="G171" s="504"/>
      <c r="H171" s="504"/>
    </row>
    <row r="172" spans="1:8" s="437" customFormat="1" ht="18" hidden="1" customHeight="1" x14ac:dyDescent="0.25">
      <c r="A172" s="78">
        <v>1</v>
      </c>
      <c r="B172" s="657" t="s">
        <v>656</v>
      </c>
      <c r="C172" s="657"/>
      <c r="D172" s="657"/>
      <c r="E172" s="465">
        <v>11399</v>
      </c>
      <c r="F172" s="503"/>
      <c r="G172" s="504"/>
      <c r="H172" s="504"/>
    </row>
    <row r="173" spans="1:8" hidden="1" x14ac:dyDescent="0.2">
      <c r="A173" s="360">
        <v>2</v>
      </c>
      <c r="B173" s="460" t="s">
        <v>644</v>
      </c>
      <c r="C173" s="461"/>
      <c r="D173" s="461"/>
      <c r="E173" s="459">
        <f>E172*0.18</f>
        <v>2051.8199999999997</v>
      </c>
      <c r="F173" s="458"/>
      <c r="G173" s="43"/>
      <c r="H173" s="43"/>
    </row>
    <row r="174" spans="1:8" s="437" customFormat="1" ht="15.75" hidden="1" x14ac:dyDescent="0.25">
      <c r="A174" s="78"/>
      <c r="B174" s="494"/>
      <c r="C174" s="464"/>
      <c r="D174" s="464"/>
      <c r="E174" s="465">
        <f>E173+E172</f>
        <v>13450.82</v>
      </c>
      <c r="F174" s="503"/>
      <c r="G174" s="504"/>
      <c r="H174" s="504"/>
    </row>
    <row r="175" spans="1:8" s="437" customFormat="1" ht="15" hidden="1" customHeight="1" x14ac:dyDescent="0.25">
      <c r="A175" s="78">
        <v>3</v>
      </c>
      <c r="B175" s="494" t="s">
        <v>645</v>
      </c>
      <c r="C175" s="494"/>
      <c r="D175" s="494"/>
      <c r="E175" s="465">
        <f>E174*0.01</f>
        <v>134.50819999999999</v>
      </c>
      <c r="F175" s="503"/>
      <c r="G175" s="504"/>
      <c r="H175" s="504"/>
    </row>
    <row r="176" spans="1:8" s="437" customFormat="1" ht="15.75" hidden="1" customHeight="1" x14ac:dyDescent="0.25">
      <c r="A176" s="78"/>
      <c r="B176" s="494"/>
      <c r="C176" s="494"/>
      <c r="D176" s="494"/>
      <c r="E176" s="465">
        <f>E174+E175</f>
        <v>13585.3282</v>
      </c>
      <c r="F176" s="503"/>
      <c r="G176" s="504"/>
      <c r="H176" s="504"/>
    </row>
    <row r="177" spans="1:8" s="312" customFormat="1" ht="15.75" hidden="1" x14ac:dyDescent="0.2">
      <c r="A177" s="337">
        <v>4</v>
      </c>
      <c r="B177" s="483" t="s">
        <v>646</v>
      </c>
      <c r="C177" s="483"/>
      <c r="D177" s="483"/>
      <c r="E177" s="484">
        <f>E176*0.1</f>
        <v>1358.5328200000001</v>
      </c>
      <c r="F177" s="316"/>
      <c r="G177" s="307"/>
      <c r="H177" s="307"/>
    </row>
    <row r="178" spans="1:8" s="312" customFormat="1" ht="15.75" hidden="1" x14ac:dyDescent="0.2">
      <c r="A178" s="337"/>
      <c r="B178" s="483"/>
      <c r="C178" s="483"/>
      <c r="D178" s="483"/>
      <c r="E178" s="484">
        <f>E176+E177</f>
        <v>14943.86102</v>
      </c>
      <c r="F178" s="316"/>
      <c r="G178" s="307"/>
      <c r="H178" s="307"/>
    </row>
    <row r="179" spans="1:8" s="437" customFormat="1" ht="12.75" hidden="1" customHeight="1" x14ac:dyDescent="0.25">
      <c r="A179" s="78">
        <v>5</v>
      </c>
      <c r="B179" s="494" t="s">
        <v>647</v>
      </c>
      <c r="C179" s="464"/>
      <c r="D179" s="464"/>
      <c r="E179" s="465">
        <f>E178*0.15</f>
        <v>2241.5791530000001</v>
      </c>
      <c r="F179" s="503"/>
      <c r="G179" s="504"/>
      <c r="H179" s="504"/>
    </row>
    <row r="180" spans="1:8" s="437" customFormat="1" ht="12.75" hidden="1" x14ac:dyDescent="0.25">
      <c r="A180" s="464"/>
      <c r="B180" s="464"/>
      <c r="C180" s="464"/>
      <c r="D180" s="464"/>
      <c r="E180" s="465">
        <f>E179+E178</f>
        <v>17185.440172999999</v>
      </c>
      <c r="F180" s="503"/>
      <c r="G180" s="504"/>
      <c r="H180" s="504"/>
    </row>
    <row r="181" spans="1:8" s="403" customFormat="1" ht="12.75" hidden="1" x14ac:dyDescent="0.2">
      <c r="A181" s="466">
        <v>6</v>
      </c>
      <c r="B181" s="467"/>
      <c r="C181" s="467"/>
      <c r="D181" s="468"/>
      <c r="E181" s="468"/>
      <c r="F181" s="467"/>
      <c r="G181" s="469"/>
      <c r="H181" s="469"/>
    </row>
    <row r="182" spans="1:8" s="403" customFormat="1" ht="12.75" hidden="1" x14ac:dyDescent="0.2">
      <c r="A182" s="463"/>
      <c r="B182" s="467"/>
      <c r="C182" s="467"/>
      <c r="D182" s="470"/>
      <c r="E182" s="470">
        <f>E181+E180</f>
        <v>17185.440172999999</v>
      </c>
      <c r="F182" s="467"/>
      <c r="G182" s="469"/>
      <c r="H182" s="469"/>
    </row>
    <row r="183" spans="1:8" s="407" customFormat="1" ht="12.75" hidden="1" x14ac:dyDescent="0.2">
      <c r="A183" s="467"/>
      <c r="B183" s="467"/>
      <c r="C183" s="467"/>
      <c r="D183" s="467" t="s">
        <v>648</v>
      </c>
      <c r="E183" s="470">
        <f>ROUND(E182,0)</f>
        <v>17185</v>
      </c>
      <c r="F183" s="471"/>
      <c r="G183" s="469"/>
      <c r="H183" s="469"/>
    </row>
    <row r="184" spans="1:8" s="403" customFormat="1" ht="12.75" hidden="1" x14ac:dyDescent="0.2">
      <c r="A184" s="463"/>
      <c r="B184" s="467"/>
      <c r="C184" s="467"/>
      <c r="D184" s="470"/>
      <c r="E184" s="470"/>
      <c r="F184" s="467"/>
      <c r="G184" s="469"/>
      <c r="H184" s="469"/>
    </row>
    <row r="185" spans="1:8" s="407" customFormat="1" ht="12.75" hidden="1" x14ac:dyDescent="0.2">
      <c r="A185" s="467"/>
      <c r="B185" s="467"/>
      <c r="C185" s="467"/>
      <c r="D185" s="467"/>
      <c r="E185" s="470"/>
      <c r="F185" s="471"/>
      <c r="G185" s="469"/>
      <c r="H185" s="469"/>
    </row>
    <row r="186" spans="1:8" s="438" customFormat="1" ht="15" hidden="1" x14ac:dyDescent="0.25">
      <c r="A186" s="505"/>
      <c r="B186" s="506"/>
      <c r="C186" s="506"/>
      <c r="D186" s="505"/>
      <c r="E186" s="507"/>
      <c r="F186" s="508"/>
      <c r="G186" s="509"/>
      <c r="H186" s="509"/>
    </row>
    <row r="187" spans="1:8" s="424" customFormat="1" ht="12.75" hidden="1" customHeight="1" x14ac:dyDescent="0.25">
      <c r="A187" s="466" t="s">
        <v>32</v>
      </c>
      <c r="B187" s="510" t="s">
        <v>657</v>
      </c>
      <c r="C187" s="510"/>
      <c r="D187" s="510"/>
      <c r="E187" s="463"/>
      <c r="F187" s="490"/>
      <c r="G187" s="491"/>
      <c r="H187" s="491"/>
    </row>
    <row r="188" spans="1:8" s="424" customFormat="1" ht="30.75" hidden="1" customHeight="1" x14ac:dyDescent="0.25">
      <c r="A188" s="466">
        <v>1</v>
      </c>
      <c r="B188" s="511" t="s">
        <v>658</v>
      </c>
      <c r="C188" s="511"/>
      <c r="D188" s="511"/>
      <c r="E188" s="493">
        <v>580</v>
      </c>
      <c r="F188" s="490"/>
      <c r="G188" s="491"/>
      <c r="H188" s="491"/>
    </row>
    <row r="189" spans="1:8" hidden="1" x14ac:dyDescent="0.2">
      <c r="A189" s="360">
        <v>2</v>
      </c>
      <c r="B189" s="460" t="s">
        <v>644</v>
      </c>
      <c r="C189" s="461"/>
      <c r="D189" s="461"/>
      <c r="E189" s="459">
        <f>E188*0.18</f>
        <v>104.39999999999999</v>
      </c>
      <c r="F189" s="458"/>
      <c r="G189" s="43"/>
      <c r="H189" s="43"/>
    </row>
    <row r="190" spans="1:8" s="424" customFormat="1" ht="12.75" hidden="1" x14ac:dyDescent="0.25">
      <c r="A190" s="466"/>
      <c r="B190" s="488"/>
      <c r="C190" s="488"/>
      <c r="D190" s="488"/>
      <c r="E190" s="493">
        <f>E189+E188</f>
        <v>684.4</v>
      </c>
      <c r="F190" s="490"/>
      <c r="G190" s="491"/>
      <c r="H190" s="491"/>
    </row>
    <row r="191" spans="1:8" s="424" customFormat="1" ht="15" hidden="1" customHeight="1" x14ac:dyDescent="0.25">
      <c r="A191" s="466">
        <v>3</v>
      </c>
      <c r="B191" s="488" t="s">
        <v>645</v>
      </c>
      <c r="C191" s="488"/>
      <c r="D191" s="488"/>
      <c r="E191" s="493">
        <f>E190*0.01</f>
        <v>6.8440000000000003</v>
      </c>
      <c r="F191" s="490"/>
      <c r="G191" s="491"/>
      <c r="H191" s="491"/>
    </row>
    <row r="192" spans="1:8" s="424" customFormat="1" ht="15.75" hidden="1" customHeight="1" x14ac:dyDescent="0.25">
      <c r="A192" s="466"/>
      <c r="B192" s="488"/>
      <c r="C192" s="488"/>
      <c r="D192" s="488"/>
      <c r="E192" s="493">
        <f>E190+E191</f>
        <v>691.24400000000003</v>
      </c>
      <c r="F192" s="490"/>
      <c r="G192" s="491"/>
      <c r="H192" s="491"/>
    </row>
    <row r="193" spans="1:8" s="431" customFormat="1" ht="12.75" hidden="1" x14ac:dyDescent="0.2">
      <c r="A193" s="495">
        <v>4</v>
      </c>
      <c r="B193" s="512" t="s">
        <v>646</v>
      </c>
      <c r="C193" s="512"/>
      <c r="D193" s="512"/>
      <c r="E193" s="496">
        <f>E192*0.1</f>
        <v>69.124400000000009</v>
      </c>
      <c r="F193" s="497"/>
      <c r="G193" s="342"/>
      <c r="H193" s="342"/>
    </row>
    <row r="194" spans="1:8" s="431" customFormat="1" ht="12.75" hidden="1" x14ac:dyDescent="0.2">
      <c r="A194" s="495"/>
      <c r="B194" s="512"/>
      <c r="C194" s="512"/>
      <c r="D194" s="512"/>
      <c r="E194" s="496">
        <f>E192+E193</f>
        <v>760.36840000000007</v>
      </c>
      <c r="F194" s="497"/>
      <c r="G194" s="342"/>
      <c r="H194" s="342"/>
    </row>
    <row r="195" spans="1:8" s="424" customFormat="1" ht="12.75" hidden="1" customHeight="1" x14ac:dyDescent="0.25">
      <c r="A195" s="466">
        <v>5</v>
      </c>
      <c r="B195" s="488" t="s">
        <v>647</v>
      </c>
      <c r="C195" s="488"/>
      <c r="D195" s="488"/>
      <c r="E195" s="493">
        <f>E194*0.15</f>
        <v>114.05526</v>
      </c>
      <c r="F195" s="490"/>
      <c r="G195" s="491"/>
      <c r="H195" s="491"/>
    </row>
    <row r="196" spans="1:8" s="424" customFormat="1" ht="12.75" hidden="1" x14ac:dyDescent="0.25">
      <c r="A196" s="466"/>
      <c r="B196" s="488"/>
      <c r="C196" s="488"/>
      <c r="D196" s="488"/>
      <c r="E196" s="493">
        <f>E195+E194</f>
        <v>874.42366000000004</v>
      </c>
      <c r="F196" s="490"/>
      <c r="G196" s="491"/>
      <c r="H196" s="491"/>
    </row>
    <row r="197" spans="1:8" s="200" customFormat="1" ht="12.75" hidden="1" x14ac:dyDescent="0.2">
      <c r="A197" s="466">
        <v>6</v>
      </c>
      <c r="B197" s="498"/>
      <c r="C197" s="498"/>
      <c r="D197" s="499"/>
      <c r="E197" s="468"/>
      <c r="F197" s="498"/>
      <c r="G197" s="469"/>
      <c r="H197" s="469"/>
    </row>
    <row r="198" spans="1:8" s="200" customFormat="1" ht="12.75" hidden="1" x14ac:dyDescent="0.2">
      <c r="A198" s="466"/>
      <c r="B198" s="498"/>
      <c r="C198" s="498"/>
      <c r="D198" s="500"/>
      <c r="E198" s="470">
        <f>E197+E196</f>
        <v>874.42366000000004</v>
      </c>
      <c r="F198" s="498"/>
      <c r="G198" s="469"/>
      <c r="H198" s="469"/>
    </row>
    <row r="199" spans="1:8" s="435" customFormat="1" ht="12.75" hidden="1" x14ac:dyDescent="0.2">
      <c r="A199" s="498"/>
      <c r="B199" s="498"/>
      <c r="C199" s="498"/>
      <c r="D199" s="498" t="s">
        <v>648</v>
      </c>
      <c r="E199" s="470">
        <f>ROUND(E198,0)</f>
        <v>874</v>
      </c>
      <c r="F199" s="501"/>
      <c r="G199" s="502"/>
      <c r="H199" s="502"/>
    </row>
    <row r="200" spans="1:8" s="200" customFormat="1" ht="12.75" hidden="1" x14ac:dyDescent="0.2">
      <c r="A200" s="466"/>
      <c r="B200" s="498"/>
      <c r="C200" s="498"/>
      <c r="D200" s="500"/>
      <c r="E200" s="470"/>
      <c r="F200" s="498"/>
      <c r="G200" s="469"/>
      <c r="H200" s="469"/>
    </row>
    <row r="201" spans="1:8" s="424" customFormat="1" ht="12.75" hidden="1" x14ac:dyDescent="0.25">
      <c r="A201" s="466"/>
      <c r="B201" s="488"/>
      <c r="C201" s="488"/>
      <c r="D201" s="513"/>
      <c r="E201" s="514"/>
      <c r="F201" s="490"/>
      <c r="G201" s="491"/>
      <c r="H201" s="491"/>
    </row>
    <row r="202" spans="1:8" s="424" customFormat="1" ht="12.75" hidden="1" customHeight="1" x14ac:dyDescent="0.25">
      <c r="A202" s="466" t="s">
        <v>32</v>
      </c>
      <c r="B202" s="510" t="s">
        <v>642</v>
      </c>
      <c r="C202" s="510"/>
      <c r="D202" s="510"/>
      <c r="E202" s="463"/>
      <c r="F202" s="490"/>
      <c r="G202" s="491"/>
      <c r="H202" s="491"/>
    </row>
    <row r="203" spans="1:8" s="424" customFormat="1" ht="27" hidden="1" customHeight="1" x14ac:dyDescent="0.25">
      <c r="A203" s="466">
        <v>1</v>
      </c>
      <c r="B203" s="511" t="s">
        <v>659</v>
      </c>
      <c r="C203" s="511"/>
      <c r="D203" s="511"/>
      <c r="E203" s="493">
        <v>276</v>
      </c>
      <c r="F203" s="490"/>
      <c r="G203" s="491"/>
      <c r="H203" s="491"/>
    </row>
    <row r="204" spans="1:8" s="424" customFormat="1" ht="12.75" hidden="1" customHeight="1" x14ac:dyDescent="0.25">
      <c r="A204" s="466">
        <v>2</v>
      </c>
      <c r="B204" s="488" t="s">
        <v>645</v>
      </c>
      <c r="C204" s="488"/>
      <c r="D204" s="488"/>
      <c r="E204" s="493">
        <f>E203*0.01</f>
        <v>2.7600000000000002</v>
      </c>
      <c r="F204" s="490"/>
      <c r="G204" s="491"/>
      <c r="H204" s="491"/>
    </row>
    <row r="205" spans="1:8" s="424" customFormat="1" ht="12.75" hidden="1" x14ac:dyDescent="0.25">
      <c r="A205" s="466"/>
      <c r="B205" s="488"/>
      <c r="C205" s="488"/>
      <c r="D205" s="488"/>
      <c r="E205" s="493">
        <f>E203+E204</f>
        <v>278.76</v>
      </c>
      <c r="F205" s="490"/>
      <c r="G205" s="491"/>
      <c r="H205" s="491"/>
    </row>
    <row r="206" spans="1:8" s="424" customFormat="1" ht="12.75" hidden="1" customHeight="1" x14ac:dyDescent="0.25">
      <c r="A206" s="466">
        <v>3</v>
      </c>
      <c r="B206" s="494" t="s">
        <v>647</v>
      </c>
      <c r="C206" s="494"/>
      <c r="D206" s="494"/>
      <c r="E206" s="493">
        <f>E205*0.15</f>
        <v>41.814</v>
      </c>
      <c r="F206" s="490"/>
      <c r="G206" s="491"/>
      <c r="H206" s="491"/>
    </row>
    <row r="207" spans="1:8" s="422" customFormat="1" ht="12.75" hidden="1" x14ac:dyDescent="0.25">
      <c r="A207" s="488"/>
      <c r="B207" s="488"/>
      <c r="C207" s="488"/>
      <c r="D207" s="488"/>
      <c r="E207" s="493">
        <f>E206+E205</f>
        <v>320.57400000000001</v>
      </c>
      <c r="F207" s="488"/>
      <c r="G207" s="466"/>
      <c r="H207" s="466"/>
    </row>
    <row r="208" spans="1:8" s="200" customFormat="1" ht="12.75" hidden="1" x14ac:dyDescent="0.2">
      <c r="A208" s="466">
        <v>4</v>
      </c>
      <c r="B208" s="498"/>
      <c r="C208" s="498"/>
      <c r="D208" s="499"/>
      <c r="E208" s="468"/>
      <c r="F208" s="498"/>
      <c r="G208" s="469"/>
      <c r="H208" s="469"/>
    </row>
    <row r="209" spans="1:8" s="200" customFormat="1" ht="12.75" hidden="1" x14ac:dyDescent="0.2">
      <c r="A209" s="466"/>
      <c r="B209" s="498"/>
      <c r="C209" s="498"/>
      <c r="D209" s="500"/>
      <c r="E209" s="470">
        <f>E208+E207</f>
        <v>320.57400000000001</v>
      </c>
      <c r="F209" s="498"/>
      <c r="G209" s="469"/>
      <c r="H209" s="469"/>
    </row>
    <row r="210" spans="1:8" s="435" customFormat="1" ht="12.75" hidden="1" x14ac:dyDescent="0.2">
      <c r="A210" s="498"/>
      <c r="B210" s="498"/>
      <c r="C210" s="498"/>
      <c r="D210" s="498" t="s">
        <v>648</v>
      </c>
      <c r="E210" s="470">
        <f>ROUND(E209,0)</f>
        <v>321</v>
      </c>
      <c r="F210" s="501"/>
      <c r="G210" s="502"/>
      <c r="H210" s="502"/>
    </row>
    <row r="211" spans="1:8" s="422" customFormat="1" ht="12.75" hidden="1" x14ac:dyDescent="0.25">
      <c r="A211" s="488"/>
      <c r="B211" s="488"/>
      <c r="C211" s="488"/>
      <c r="D211" s="488"/>
      <c r="E211" s="493"/>
      <c r="F211" s="488"/>
      <c r="G211" s="466"/>
      <c r="H211" s="466"/>
    </row>
    <row r="212" spans="1:8" s="435" customFormat="1" ht="12.75" hidden="1" x14ac:dyDescent="0.2">
      <c r="A212" s="498"/>
      <c r="B212" s="498"/>
      <c r="C212" s="498"/>
      <c r="D212" s="498"/>
      <c r="E212" s="470"/>
      <c r="F212" s="501"/>
      <c r="G212" s="502"/>
      <c r="H212" s="502"/>
    </row>
    <row r="213" spans="1:8" s="424" customFormat="1" ht="12.75" hidden="1" customHeight="1" x14ac:dyDescent="0.25">
      <c r="A213" s="466" t="s">
        <v>32</v>
      </c>
      <c r="B213" s="510" t="s">
        <v>642</v>
      </c>
      <c r="C213" s="510"/>
      <c r="D213" s="510"/>
      <c r="E213" s="463"/>
      <c r="F213" s="490"/>
      <c r="G213" s="491"/>
      <c r="H213" s="491"/>
    </row>
    <row r="214" spans="1:8" s="424" customFormat="1" ht="27" hidden="1" customHeight="1" x14ac:dyDescent="0.25">
      <c r="A214" s="466">
        <v>1</v>
      </c>
      <c r="B214" s="511" t="s">
        <v>660</v>
      </c>
      <c r="C214" s="511"/>
      <c r="D214" s="511"/>
      <c r="E214" s="493">
        <v>435</v>
      </c>
      <c r="F214" s="490"/>
      <c r="G214" s="491"/>
      <c r="H214" s="491"/>
    </row>
    <row r="215" spans="1:8" s="424" customFormat="1" ht="12.75" hidden="1" customHeight="1" x14ac:dyDescent="0.25">
      <c r="A215" s="466">
        <v>2</v>
      </c>
      <c r="B215" s="488" t="s">
        <v>645</v>
      </c>
      <c r="C215" s="488"/>
      <c r="D215" s="488"/>
      <c r="E215" s="493">
        <f>E214*0.01</f>
        <v>4.3500000000000005</v>
      </c>
      <c r="F215" s="490"/>
      <c r="G215" s="491"/>
      <c r="H215" s="491"/>
    </row>
    <row r="216" spans="1:8" s="424" customFormat="1" ht="12.75" hidden="1" x14ac:dyDescent="0.25">
      <c r="A216" s="466"/>
      <c r="B216" s="488"/>
      <c r="C216" s="488"/>
      <c r="D216" s="488"/>
      <c r="E216" s="493">
        <f>E214+E215</f>
        <v>439.35</v>
      </c>
      <c r="F216" s="490"/>
      <c r="G216" s="491"/>
      <c r="H216" s="491"/>
    </row>
    <row r="217" spans="1:8" s="424" customFormat="1" ht="12.75" hidden="1" customHeight="1" x14ac:dyDescent="0.25">
      <c r="A217" s="466">
        <v>3</v>
      </c>
      <c r="B217" s="494" t="s">
        <v>647</v>
      </c>
      <c r="C217" s="494"/>
      <c r="D217" s="494"/>
      <c r="E217" s="493">
        <f>E216*0.15</f>
        <v>65.902500000000003</v>
      </c>
      <c r="F217" s="490"/>
      <c r="G217" s="491"/>
      <c r="H217" s="491"/>
    </row>
    <row r="218" spans="1:8" s="422" customFormat="1" ht="12.75" hidden="1" x14ac:dyDescent="0.25">
      <c r="A218" s="488"/>
      <c r="B218" s="488"/>
      <c r="C218" s="488"/>
      <c r="D218" s="488"/>
      <c r="E218" s="493">
        <f>E217+E216</f>
        <v>505.25250000000005</v>
      </c>
      <c r="F218" s="488"/>
      <c r="G218" s="466"/>
      <c r="H218" s="466"/>
    </row>
    <row r="219" spans="1:8" s="200" customFormat="1" ht="12.75" hidden="1" x14ac:dyDescent="0.2">
      <c r="A219" s="466">
        <v>4</v>
      </c>
      <c r="B219" s="498"/>
      <c r="C219" s="498"/>
      <c r="D219" s="499"/>
      <c r="E219" s="468"/>
      <c r="F219" s="498"/>
      <c r="G219" s="469"/>
      <c r="H219" s="469"/>
    </row>
    <row r="220" spans="1:8" s="200" customFormat="1" ht="12.75" hidden="1" x14ac:dyDescent="0.2">
      <c r="A220" s="466"/>
      <c r="B220" s="498"/>
      <c r="C220" s="498"/>
      <c r="D220" s="500"/>
      <c r="E220" s="470">
        <f>E219+E218</f>
        <v>505.25250000000005</v>
      </c>
      <c r="F220" s="498"/>
      <c r="G220" s="469"/>
      <c r="H220" s="469"/>
    </row>
    <row r="221" spans="1:8" s="435" customFormat="1" ht="12.75" hidden="1" x14ac:dyDescent="0.2">
      <c r="A221" s="498"/>
      <c r="B221" s="498"/>
      <c r="C221" s="498"/>
      <c r="D221" s="498" t="s">
        <v>648</v>
      </c>
      <c r="E221" s="470">
        <f>ROUND(E220,0)</f>
        <v>505</v>
      </c>
      <c r="F221" s="501"/>
      <c r="G221" s="502"/>
      <c r="H221" s="502"/>
    </row>
    <row r="222" spans="1:8" s="424" customFormat="1" ht="15.75" hidden="1" x14ac:dyDescent="0.25">
      <c r="A222" s="488" t="s">
        <v>32</v>
      </c>
      <c r="B222" s="489"/>
      <c r="C222" s="489"/>
      <c r="D222" s="488"/>
      <c r="E222" s="514"/>
      <c r="F222" s="490"/>
      <c r="G222" s="491"/>
      <c r="H222" s="491"/>
    </row>
    <row r="223" spans="1:8" s="424" customFormat="1" ht="18" hidden="1" customHeight="1" x14ac:dyDescent="0.25">
      <c r="A223" s="466">
        <v>1</v>
      </c>
      <c r="B223" s="492" t="s">
        <v>661</v>
      </c>
      <c r="C223" s="492"/>
      <c r="D223" s="492"/>
      <c r="E223" s="493">
        <v>3747</v>
      </c>
      <c r="F223" s="490"/>
      <c r="G223" s="491"/>
      <c r="H223" s="491"/>
    </row>
    <row r="224" spans="1:8" hidden="1" x14ac:dyDescent="0.2">
      <c r="A224" s="360">
        <v>2</v>
      </c>
      <c r="B224" s="460" t="s">
        <v>644</v>
      </c>
      <c r="C224" s="461"/>
      <c r="D224" s="461"/>
      <c r="E224" s="459">
        <f>E223*0.18</f>
        <v>674.45999999999992</v>
      </c>
      <c r="F224" s="458"/>
      <c r="G224" s="43"/>
      <c r="H224" s="43"/>
    </row>
    <row r="225" spans="1:8" s="424" customFormat="1" ht="15.75" hidden="1" x14ac:dyDescent="0.25">
      <c r="A225" s="466"/>
      <c r="B225" s="494"/>
      <c r="C225" s="488"/>
      <c r="D225" s="488"/>
      <c r="E225" s="493">
        <f>E224+E223</f>
        <v>4421.46</v>
      </c>
      <c r="F225" s="490"/>
      <c r="G225" s="491"/>
      <c r="H225" s="491"/>
    </row>
    <row r="226" spans="1:8" s="424" customFormat="1" ht="15" hidden="1" customHeight="1" x14ac:dyDescent="0.25">
      <c r="A226" s="466">
        <v>3</v>
      </c>
      <c r="B226" s="130" t="s">
        <v>645</v>
      </c>
      <c r="C226" s="130"/>
      <c r="D226" s="130"/>
      <c r="E226" s="493">
        <f>E225*0.01</f>
        <v>44.214600000000004</v>
      </c>
      <c r="F226" s="490"/>
      <c r="G226" s="491"/>
      <c r="H226" s="491"/>
    </row>
    <row r="227" spans="1:8" s="424" customFormat="1" ht="15.75" hidden="1" customHeight="1" x14ac:dyDescent="0.25">
      <c r="A227" s="466"/>
      <c r="B227" s="494"/>
      <c r="C227" s="494"/>
      <c r="D227" s="494"/>
      <c r="E227" s="493">
        <f>E225+E226</f>
        <v>4465.6746000000003</v>
      </c>
      <c r="F227" s="490"/>
      <c r="G227" s="491"/>
      <c r="H227" s="491"/>
    </row>
    <row r="228" spans="1:8" s="431" customFormat="1" ht="15.75" hidden="1" x14ac:dyDescent="0.2">
      <c r="A228" s="495">
        <v>4</v>
      </c>
      <c r="B228" s="483" t="s">
        <v>646</v>
      </c>
      <c r="C228" s="483"/>
      <c r="D228" s="483"/>
      <c r="E228" s="496">
        <f>E227*0.1</f>
        <v>446.56746000000004</v>
      </c>
      <c r="F228" s="497"/>
      <c r="G228" s="342"/>
      <c r="H228" s="342"/>
    </row>
    <row r="229" spans="1:8" s="431" customFormat="1" ht="15.75" hidden="1" x14ac:dyDescent="0.2">
      <c r="A229" s="495"/>
      <c r="B229" s="483"/>
      <c r="C229" s="483"/>
      <c r="D229" s="483"/>
      <c r="E229" s="496">
        <f>E227+E228</f>
        <v>4912.2420600000005</v>
      </c>
      <c r="F229" s="497"/>
      <c r="G229" s="342"/>
      <c r="H229" s="342"/>
    </row>
    <row r="230" spans="1:8" s="424" customFormat="1" ht="12.75" hidden="1" customHeight="1" x14ac:dyDescent="0.25">
      <c r="A230" s="466">
        <v>5</v>
      </c>
      <c r="B230" s="130" t="s">
        <v>647</v>
      </c>
      <c r="C230" s="130"/>
      <c r="D230" s="488"/>
      <c r="E230" s="493">
        <f>E229*0.15</f>
        <v>736.83630900000003</v>
      </c>
      <c r="F230" s="490"/>
      <c r="G230" s="491"/>
      <c r="H230" s="491"/>
    </row>
    <row r="231" spans="1:8" s="424" customFormat="1" ht="12.75" hidden="1" x14ac:dyDescent="0.25">
      <c r="A231" s="488"/>
      <c r="B231" s="488"/>
      <c r="C231" s="488"/>
      <c r="D231" s="488"/>
      <c r="E231" s="493">
        <f>E230+E229</f>
        <v>5649.0783690000007</v>
      </c>
      <c r="F231" s="490"/>
      <c r="G231" s="491"/>
      <c r="H231" s="491"/>
    </row>
    <row r="232" spans="1:8" s="200" customFormat="1" ht="12.75" hidden="1" x14ac:dyDescent="0.2">
      <c r="A232" s="466">
        <v>6</v>
      </c>
      <c r="B232" s="498"/>
      <c r="C232" s="498"/>
      <c r="D232" s="499"/>
      <c r="E232" s="468"/>
      <c r="F232" s="498"/>
      <c r="G232" s="469"/>
      <c r="H232" s="469"/>
    </row>
    <row r="233" spans="1:8" s="200" customFormat="1" ht="12.75" hidden="1" x14ac:dyDescent="0.2">
      <c r="A233" s="466"/>
      <c r="B233" s="498"/>
      <c r="C233" s="498"/>
      <c r="D233" s="500"/>
      <c r="E233" s="470">
        <f>E232+E231</f>
        <v>5649.0783690000007</v>
      </c>
      <c r="F233" s="498"/>
      <c r="G233" s="469"/>
      <c r="H233" s="469"/>
    </row>
    <row r="234" spans="1:8" s="435" customFormat="1" ht="12.75" hidden="1" x14ac:dyDescent="0.2">
      <c r="A234" s="498"/>
      <c r="B234" s="498"/>
      <c r="C234" s="498"/>
      <c r="D234" s="498" t="s">
        <v>648</v>
      </c>
      <c r="E234" s="470">
        <f>ROUND(E233,0)</f>
        <v>5649</v>
      </c>
      <c r="F234" s="501"/>
      <c r="G234" s="502"/>
      <c r="H234" s="502"/>
    </row>
    <row r="235" spans="1:8" s="424" customFormat="1" ht="12.75" hidden="1" x14ac:dyDescent="0.25">
      <c r="A235" s="488"/>
      <c r="B235" s="488"/>
      <c r="C235" s="488"/>
      <c r="D235" s="513"/>
      <c r="E235" s="514"/>
      <c r="F235" s="490"/>
      <c r="G235" s="491"/>
      <c r="H235" s="491"/>
    </row>
    <row r="236" spans="1:8" s="424" customFormat="1" ht="15.75" hidden="1" x14ac:dyDescent="0.25">
      <c r="A236" s="488" t="s">
        <v>32</v>
      </c>
      <c r="B236" s="489"/>
      <c r="C236" s="489"/>
      <c r="D236" s="488"/>
      <c r="E236" s="514"/>
      <c r="F236" s="490"/>
      <c r="G236" s="491"/>
      <c r="H236" s="491"/>
    </row>
    <row r="237" spans="1:8" s="424" customFormat="1" ht="18" hidden="1" customHeight="1" x14ac:dyDescent="0.25">
      <c r="A237" s="466">
        <v>1</v>
      </c>
      <c r="B237" s="492" t="s">
        <v>662</v>
      </c>
      <c r="C237" s="492"/>
      <c r="D237" s="492"/>
      <c r="E237" s="493">
        <v>4423</v>
      </c>
      <c r="F237" s="490"/>
      <c r="G237" s="491"/>
      <c r="H237" s="491"/>
    </row>
    <row r="238" spans="1:8" hidden="1" x14ac:dyDescent="0.2">
      <c r="A238" s="360">
        <v>2</v>
      </c>
      <c r="B238" s="460" t="s">
        <v>644</v>
      </c>
      <c r="C238" s="461"/>
      <c r="D238" s="461"/>
      <c r="E238" s="459">
        <f>E237*0.18</f>
        <v>796.14</v>
      </c>
      <c r="F238" s="458"/>
      <c r="G238" s="43"/>
      <c r="H238" s="43"/>
    </row>
    <row r="239" spans="1:8" s="424" customFormat="1" ht="15.75" hidden="1" x14ac:dyDescent="0.25">
      <c r="A239" s="466"/>
      <c r="B239" s="494"/>
      <c r="C239" s="488"/>
      <c r="D239" s="488"/>
      <c r="E239" s="493">
        <f>E238+E237</f>
        <v>5219.1400000000003</v>
      </c>
      <c r="F239" s="490"/>
      <c r="G239" s="491"/>
      <c r="H239" s="491"/>
    </row>
    <row r="240" spans="1:8" s="424" customFormat="1" ht="15" hidden="1" customHeight="1" x14ac:dyDescent="0.25">
      <c r="A240" s="466">
        <v>3</v>
      </c>
      <c r="B240" s="130" t="s">
        <v>645</v>
      </c>
      <c r="C240" s="130"/>
      <c r="D240" s="130"/>
      <c r="E240" s="493">
        <f>E239*0.01</f>
        <v>52.191400000000002</v>
      </c>
      <c r="F240" s="490"/>
      <c r="G240" s="491"/>
      <c r="H240" s="491"/>
    </row>
    <row r="241" spans="1:8" s="424" customFormat="1" ht="15.75" hidden="1" customHeight="1" x14ac:dyDescent="0.25">
      <c r="A241" s="466"/>
      <c r="B241" s="494"/>
      <c r="C241" s="494"/>
      <c r="D241" s="494"/>
      <c r="E241" s="493">
        <f>E239+E240</f>
        <v>5271.3314</v>
      </c>
      <c r="F241" s="490"/>
      <c r="G241" s="491"/>
      <c r="H241" s="491"/>
    </row>
    <row r="242" spans="1:8" s="431" customFormat="1" ht="15.75" hidden="1" x14ac:dyDescent="0.2">
      <c r="A242" s="495">
        <v>4</v>
      </c>
      <c r="B242" s="483" t="s">
        <v>646</v>
      </c>
      <c r="C242" s="483"/>
      <c r="D242" s="483"/>
      <c r="E242" s="496">
        <f>E241*0.1</f>
        <v>527.13314000000003</v>
      </c>
      <c r="F242" s="497"/>
      <c r="G242" s="342"/>
      <c r="H242" s="342"/>
    </row>
    <row r="243" spans="1:8" s="431" customFormat="1" ht="15.75" hidden="1" x14ac:dyDescent="0.2">
      <c r="A243" s="495"/>
      <c r="B243" s="483"/>
      <c r="C243" s="483"/>
      <c r="D243" s="483"/>
      <c r="E243" s="496">
        <f>E241+E242</f>
        <v>5798.4645399999999</v>
      </c>
      <c r="F243" s="497"/>
      <c r="G243" s="342"/>
      <c r="H243" s="342"/>
    </row>
    <row r="244" spans="1:8" s="424" customFormat="1" ht="12.75" hidden="1" customHeight="1" x14ac:dyDescent="0.25">
      <c r="A244" s="466">
        <v>5</v>
      </c>
      <c r="B244" s="130" t="s">
        <v>647</v>
      </c>
      <c r="C244" s="130"/>
      <c r="D244" s="488"/>
      <c r="E244" s="493">
        <f>E243*0.15</f>
        <v>869.76968099999999</v>
      </c>
      <c r="F244" s="490"/>
      <c r="G244" s="491"/>
      <c r="H244" s="491"/>
    </row>
    <row r="245" spans="1:8" s="424" customFormat="1" ht="12.75" hidden="1" x14ac:dyDescent="0.25">
      <c r="A245" s="488"/>
      <c r="B245" s="488"/>
      <c r="C245" s="488"/>
      <c r="D245" s="488"/>
      <c r="E245" s="493">
        <f>E244+E243</f>
        <v>6668.2342209999997</v>
      </c>
      <c r="F245" s="490"/>
      <c r="G245" s="491"/>
      <c r="H245" s="491"/>
    </row>
    <row r="246" spans="1:8" s="200" customFormat="1" ht="12.75" hidden="1" x14ac:dyDescent="0.2">
      <c r="A246" s="466">
        <v>6</v>
      </c>
      <c r="B246" s="498"/>
      <c r="C246" s="498"/>
      <c r="D246" s="499"/>
      <c r="E246" s="468"/>
      <c r="F246" s="498"/>
      <c r="G246" s="469"/>
      <c r="H246" s="469"/>
    </row>
    <row r="247" spans="1:8" s="200" customFormat="1" ht="12.75" hidden="1" x14ac:dyDescent="0.2">
      <c r="A247" s="466"/>
      <c r="B247" s="498"/>
      <c r="C247" s="498"/>
      <c r="D247" s="500"/>
      <c r="E247" s="470">
        <f>E246+E245</f>
        <v>6668.2342209999997</v>
      </c>
      <c r="F247" s="498"/>
      <c r="G247" s="469"/>
      <c r="H247" s="469"/>
    </row>
    <row r="248" spans="1:8" s="435" customFormat="1" ht="12.75" hidden="1" x14ac:dyDescent="0.2">
      <c r="A248" s="498"/>
      <c r="B248" s="498"/>
      <c r="C248" s="498"/>
      <c r="D248" s="498" t="s">
        <v>648</v>
      </c>
      <c r="E248" s="470">
        <f>ROUND(E247,0)</f>
        <v>6668</v>
      </c>
      <c r="F248" s="501"/>
      <c r="G248" s="502"/>
      <c r="H248" s="502"/>
    </row>
    <row r="249" spans="1:8" s="424" customFormat="1" ht="12.75" hidden="1" x14ac:dyDescent="0.25">
      <c r="A249" s="488"/>
      <c r="B249" s="488"/>
      <c r="C249" s="488"/>
      <c r="D249" s="513"/>
      <c r="E249" s="514"/>
      <c r="F249" s="490"/>
      <c r="G249" s="491"/>
      <c r="H249" s="491"/>
    </row>
    <row r="250" spans="1:8" s="424" customFormat="1" ht="12.75" hidden="1" x14ac:dyDescent="0.25">
      <c r="A250" s="488"/>
      <c r="B250" s="488"/>
      <c r="C250" s="488"/>
      <c r="D250" s="513"/>
      <c r="E250" s="514"/>
      <c r="F250" s="490"/>
      <c r="G250" s="491"/>
      <c r="H250" s="491"/>
    </row>
    <row r="251" spans="1:8" s="424" customFormat="1" ht="15.75" hidden="1" x14ac:dyDescent="0.25">
      <c r="A251" s="488" t="s">
        <v>32</v>
      </c>
      <c r="B251" s="489" t="s">
        <v>654</v>
      </c>
      <c r="C251" s="489"/>
      <c r="D251" s="489"/>
      <c r="E251" s="463"/>
      <c r="F251" s="490"/>
      <c r="G251" s="491"/>
      <c r="H251" s="491"/>
    </row>
    <row r="252" spans="1:8" s="424" customFormat="1" ht="30.75" hidden="1" customHeight="1" x14ac:dyDescent="0.25">
      <c r="A252" s="466">
        <v>1</v>
      </c>
      <c r="B252" s="492" t="s">
        <v>663</v>
      </c>
      <c r="C252" s="492"/>
      <c r="D252" s="492"/>
      <c r="E252" s="493">
        <v>3250</v>
      </c>
      <c r="F252" s="490"/>
      <c r="G252" s="491"/>
      <c r="H252" s="491"/>
    </row>
    <row r="253" spans="1:8" s="424" customFormat="1" ht="15" hidden="1" customHeight="1" x14ac:dyDescent="0.25">
      <c r="A253" s="466">
        <v>2</v>
      </c>
      <c r="B253" s="130" t="s">
        <v>645</v>
      </c>
      <c r="C253" s="130"/>
      <c r="D253" s="130"/>
      <c r="E253" s="493">
        <f>E252*0.01</f>
        <v>32.5</v>
      </c>
      <c r="F253" s="490"/>
      <c r="G253" s="491"/>
      <c r="H253" s="491"/>
    </row>
    <row r="254" spans="1:8" s="424" customFormat="1" ht="15.75" hidden="1" customHeight="1" x14ac:dyDescent="0.25">
      <c r="A254" s="466"/>
      <c r="B254" s="494"/>
      <c r="C254" s="494"/>
      <c r="D254" s="494"/>
      <c r="E254" s="493">
        <f>E252+E253</f>
        <v>3282.5</v>
      </c>
      <c r="F254" s="490"/>
      <c r="G254" s="491"/>
      <c r="H254" s="491"/>
    </row>
    <row r="255" spans="1:8" s="431" customFormat="1" ht="15.75" hidden="1" x14ac:dyDescent="0.2">
      <c r="A255" s="495">
        <v>3</v>
      </c>
      <c r="B255" s="483" t="s">
        <v>646</v>
      </c>
      <c r="C255" s="483"/>
      <c r="D255" s="483"/>
      <c r="E255" s="496">
        <f>E254*0.1</f>
        <v>328.25</v>
      </c>
      <c r="F255" s="497"/>
      <c r="G255" s="342"/>
      <c r="H255" s="342"/>
    </row>
    <row r="256" spans="1:8" s="431" customFormat="1" ht="15.75" hidden="1" x14ac:dyDescent="0.2">
      <c r="A256" s="495"/>
      <c r="B256" s="483"/>
      <c r="C256" s="483"/>
      <c r="D256" s="483"/>
      <c r="E256" s="496">
        <f>E254+E255</f>
        <v>3610.75</v>
      </c>
      <c r="F256" s="497"/>
      <c r="G256" s="342"/>
      <c r="H256" s="342"/>
    </row>
    <row r="257" spans="1:8" s="424" customFormat="1" ht="12.75" hidden="1" customHeight="1" x14ac:dyDescent="0.25">
      <c r="A257" s="466">
        <v>4</v>
      </c>
      <c r="B257" s="130" t="s">
        <v>647</v>
      </c>
      <c r="C257" s="130"/>
      <c r="D257" s="488"/>
      <c r="E257" s="493">
        <f>E256*0.15</f>
        <v>541.61249999999995</v>
      </c>
      <c r="F257" s="490"/>
      <c r="G257" s="491"/>
      <c r="H257" s="491"/>
    </row>
    <row r="258" spans="1:8" s="424" customFormat="1" ht="12.75" hidden="1" x14ac:dyDescent="0.25">
      <c r="A258" s="488"/>
      <c r="B258" s="488"/>
      <c r="C258" s="488"/>
      <c r="D258" s="488"/>
      <c r="E258" s="493">
        <f>E257+E256</f>
        <v>4152.3625000000002</v>
      </c>
      <c r="F258" s="490"/>
      <c r="G258" s="491"/>
      <c r="H258" s="491"/>
    </row>
    <row r="259" spans="1:8" s="200" customFormat="1" ht="12.75" hidden="1" x14ac:dyDescent="0.2">
      <c r="A259" s="466">
        <v>5</v>
      </c>
      <c r="B259" s="498"/>
      <c r="C259" s="498"/>
      <c r="D259" s="499"/>
      <c r="E259" s="468"/>
      <c r="F259" s="498"/>
      <c r="G259" s="469"/>
      <c r="H259" s="469"/>
    </row>
    <row r="260" spans="1:8" s="200" customFormat="1" ht="12.75" hidden="1" x14ac:dyDescent="0.2">
      <c r="A260" s="466"/>
      <c r="B260" s="498"/>
      <c r="C260" s="498"/>
      <c r="D260" s="500"/>
      <c r="E260" s="470">
        <f>E259+E258</f>
        <v>4152.3625000000002</v>
      </c>
      <c r="F260" s="498"/>
      <c r="G260" s="469"/>
      <c r="H260" s="469"/>
    </row>
    <row r="261" spans="1:8" s="435" customFormat="1" ht="12.75" hidden="1" x14ac:dyDescent="0.2">
      <c r="A261" s="498"/>
      <c r="B261" s="498"/>
      <c r="C261" s="498"/>
      <c r="D261" s="498" t="s">
        <v>648</v>
      </c>
      <c r="E261" s="470">
        <f>ROUND(E260,0)</f>
        <v>4152</v>
      </c>
      <c r="F261" s="501"/>
      <c r="G261" s="502"/>
      <c r="H261" s="502"/>
    </row>
    <row r="262" spans="1:8" s="302" customFormat="1" ht="15.75" x14ac:dyDescent="0.2">
      <c r="A262" s="393"/>
      <c r="B262" s="397"/>
      <c r="C262" s="396"/>
      <c r="D262" s="396"/>
      <c r="E262" s="439"/>
      <c r="G262" s="391"/>
      <c r="H262" s="391"/>
    </row>
    <row r="264" spans="1:8" s="437" customFormat="1" ht="12.75" x14ac:dyDescent="0.25">
      <c r="A264" s="400"/>
      <c r="B264" s="400"/>
      <c r="C264" s="400"/>
      <c r="D264" s="400"/>
      <c r="E264" s="440"/>
    </row>
    <row r="265" spans="1:8" s="442" customFormat="1" ht="33.75" customHeight="1" x14ac:dyDescent="0.25">
      <c r="A265" s="398"/>
      <c r="B265" s="658"/>
      <c r="C265" s="658"/>
      <c r="D265" s="658"/>
      <c r="E265" s="401"/>
      <c r="F265" s="441"/>
    </row>
    <row r="266" spans="1:8" s="101" customFormat="1" ht="12.75" x14ac:dyDescent="0.2">
      <c r="A266" s="408"/>
      <c r="B266" s="409"/>
      <c r="C266" s="409"/>
      <c r="D266" s="409"/>
      <c r="E266" s="410"/>
      <c r="F266" s="208"/>
    </row>
    <row r="267" spans="1:8" s="442" customFormat="1" ht="15.75" x14ac:dyDescent="0.25">
      <c r="A267" s="398"/>
      <c r="B267" s="428"/>
      <c r="C267" s="400"/>
      <c r="D267" s="400"/>
      <c r="E267" s="443"/>
    </row>
    <row r="268" spans="1:8" s="400" customFormat="1" ht="12.75" x14ac:dyDescent="0.25">
      <c r="A268" s="398"/>
      <c r="B268" s="422"/>
      <c r="C268" s="422"/>
      <c r="D268" s="422"/>
      <c r="E268" s="401"/>
    </row>
    <row r="269" spans="1:8" s="400" customFormat="1" ht="12.75" x14ac:dyDescent="0.25">
      <c r="A269" s="398"/>
      <c r="B269" s="422"/>
      <c r="C269" s="422"/>
      <c r="D269" s="422"/>
      <c r="E269" s="401"/>
    </row>
    <row r="270" spans="1:8" s="437" customFormat="1" ht="12.75" customHeight="1" x14ac:dyDescent="0.25">
      <c r="A270" s="398"/>
      <c r="B270" s="422"/>
      <c r="C270" s="422"/>
      <c r="D270" s="422"/>
      <c r="E270" s="401"/>
    </row>
    <row r="271" spans="1:8" s="400" customFormat="1" ht="12.75" x14ac:dyDescent="0.25">
      <c r="E271" s="401"/>
    </row>
    <row r="272" spans="1:8" s="403" customFormat="1" ht="12.75" x14ac:dyDescent="0.2">
      <c r="A272" s="402"/>
      <c r="D272" s="404"/>
      <c r="E272" s="404"/>
    </row>
    <row r="273" spans="1:8" s="403" customFormat="1" ht="12.75" x14ac:dyDescent="0.2">
      <c r="A273" s="399"/>
      <c r="D273" s="406"/>
      <c r="E273" s="406"/>
    </row>
    <row r="274" spans="1:8" s="407" customFormat="1" ht="12.75" x14ac:dyDescent="0.2">
      <c r="A274" s="403"/>
      <c r="B274" s="403"/>
      <c r="C274" s="403"/>
      <c r="D274" s="403"/>
      <c r="E274" s="406"/>
      <c r="G274" s="403"/>
      <c r="H274" s="403"/>
    </row>
    <row r="275" spans="1:8" s="403" customFormat="1" ht="12.75" x14ac:dyDescent="0.2">
      <c r="A275" s="399"/>
      <c r="D275" s="406"/>
      <c r="E275" s="406"/>
    </row>
    <row r="276" spans="1:8" s="407" customFormat="1" ht="12.75" x14ac:dyDescent="0.2">
      <c r="A276" s="403"/>
      <c r="B276" s="403"/>
      <c r="C276" s="403"/>
      <c r="D276" s="403"/>
      <c r="E276" s="406"/>
      <c r="G276" s="403"/>
      <c r="H276" s="403"/>
    </row>
    <row r="277" spans="1:8" s="403" customFormat="1" ht="12.75" x14ac:dyDescent="0.2">
      <c r="A277" s="399"/>
      <c r="D277" s="406"/>
      <c r="E277" s="406"/>
    </row>
    <row r="278" spans="1:8" s="437" customFormat="1" ht="15.75" customHeight="1" x14ac:dyDescent="0.25">
      <c r="A278" s="400"/>
      <c r="B278" s="400"/>
      <c r="C278" s="400"/>
      <c r="D278" s="400"/>
      <c r="E278" s="400"/>
    </row>
    <row r="279" spans="1:8" s="442" customFormat="1" ht="15.75" customHeight="1" x14ac:dyDescent="0.25">
      <c r="A279" s="398"/>
      <c r="B279" s="658"/>
      <c r="C279" s="658"/>
      <c r="D279" s="658"/>
      <c r="E279" s="443"/>
      <c r="F279" s="441"/>
    </row>
    <row r="280" spans="1:8" s="101" customFormat="1" ht="12.75" x14ac:dyDescent="0.2">
      <c r="A280" s="408"/>
      <c r="B280" s="409"/>
      <c r="C280" s="409"/>
      <c r="D280" s="409"/>
      <c r="E280" s="410"/>
      <c r="F280" s="208"/>
    </row>
    <row r="281" spans="1:8" s="442" customFormat="1" ht="15.75" x14ac:dyDescent="0.25">
      <c r="A281" s="398"/>
      <c r="B281" s="428"/>
      <c r="C281" s="400"/>
      <c r="D281" s="400"/>
      <c r="E281" s="443"/>
    </row>
    <row r="282" spans="1:8" s="400" customFormat="1" ht="12.75" x14ac:dyDescent="0.25">
      <c r="A282" s="398"/>
      <c r="B282" s="422"/>
      <c r="C282" s="422"/>
      <c r="D282" s="422"/>
      <c r="E282" s="401"/>
    </row>
    <row r="283" spans="1:8" s="400" customFormat="1" ht="12.75" x14ac:dyDescent="0.25">
      <c r="A283" s="398"/>
      <c r="B283" s="422"/>
      <c r="C283" s="422"/>
      <c r="D283" s="422"/>
      <c r="E283" s="401"/>
    </row>
    <row r="284" spans="1:8" s="437" customFormat="1" ht="12.75" customHeight="1" x14ac:dyDescent="0.25">
      <c r="A284" s="398"/>
      <c r="B284" s="422"/>
      <c r="C284" s="422"/>
      <c r="D284" s="422"/>
      <c r="E284" s="401"/>
    </row>
    <row r="285" spans="1:8" s="400" customFormat="1" ht="12.75" x14ac:dyDescent="0.25">
      <c r="E285" s="401"/>
    </row>
    <row r="286" spans="1:8" s="403" customFormat="1" ht="12.75" x14ac:dyDescent="0.2">
      <c r="A286" s="402"/>
      <c r="D286" s="404"/>
      <c r="E286" s="404"/>
    </row>
    <row r="287" spans="1:8" s="403" customFormat="1" ht="12.75" x14ac:dyDescent="0.2">
      <c r="A287" s="399"/>
      <c r="D287" s="406"/>
      <c r="E287" s="406"/>
    </row>
    <row r="288" spans="1:8" s="407" customFormat="1" ht="12.75" x14ac:dyDescent="0.2">
      <c r="A288" s="403"/>
      <c r="B288" s="403"/>
      <c r="C288" s="403"/>
      <c r="D288" s="403"/>
      <c r="E288" s="406"/>
      <c r="G288" s="403"/>
      <c r="H288" s="403"/>
    </row>
    <row r="289" spans="1:8" s="442" customFormat="1" ht="15.75" x14ac:dyDescent="0.25">
      <c r="A289" s="398"/>
      <c r="B289" s="659"/>
      <c r="C289" s="659"/>
      <c r="D289" s="659"/>
      <c r="E289" s="444"/>
    </row>
    <row r="290" spans="1:8" s="446" customFormat="1" x14ac:dyDescent="0.25">
      <c r="A290" s="445"/>
      <c r="B290" s="650"/>
      <c r="C290" s="650"/>
      <c r="D290" s="650"/>
      <c r="E290" s="284"/>
    </row>
    <row r="291" spans="1:8" s="437" customFormat="1" ht="12.75" x14ac:dyDescent="0.25">
      <c r="A291" s="398"/>
      <c r="B291" s="651"/>
      <c r="C291" s="651"/>
      <c r="D291" s="651"/>
      <c r="E291" s="401"/>
    </row>
    <row r="292" spans="1:8" s="437" customFormat="1" ht="21" customHeight="1" x14ac:dyDescent="0.25">
      <c r="A292" s="398"/>
      <c r="B292" s="649"/>
      <c r="C292" s="652"/>
      <c r="D292" s="652"/>
      <c r="E292" s="401"/>
    </row>
    <row r="293" spans="1:8" s="437" customFormat="1" ht="15.75" customHeight="1" x14ac:dyDescent="0.25">
      <c r="A293" s="398"/>
      <c r="B293" s="649"/>
      <c r="C293" s="649"/>
      <c r="D293" s="649"/>
      <c r="E293" s="401"/>
    </row>
    <row r="294" spans="1:8" s="101" customFormat="1" ht="12.75" x14ac:dyDescent="0.2">
      <c r="A294" s="408"/>
      <c r="B294" s="646"/>
      <c r="C294" s="646"/>
      <c r="D294" s="646"/>
      <c r="E294" s="410"/>
      <c r="F294" s="208"/>
    </row>
    <row r="295" spans="1:8" s="437" customFormat="1" ht="12.75" x14ac:dyDescent="0.25">
      <c r="A295" s="398"/>
      <c r="B295" s="422"/>
      <c r="C295" s="400"/>
      <c r="D295" s="400"/>
      <c r="E295" s="401"/>
    </row>
    <row r="296" spans="1:8" s="437" customFormat="1" ht="15" customHeight="1" x14ac:dyDescent="0.25">
      <c r="A296" s="398"/>
      <c r="B296" s="649"/>
      <c r="C296" s="649"/>
      <c r="D296" s="649"/>
      <c r="E296" s="401"/>
    </row>
    <row r="297" spans="1:8" s="437" customFormat="1" ht="15.75" customHeight="1" x14ac:dyDescent="0.25">
      <c r="A297" s="398"/>
      <c r="B297" s="422"/>
      <c r="C297" s="422"/>
      <c r="D297" s="422"/>
      <c r="E297" s="401"/>
    </row>
    <row r="298" spans="1:8" s="437" customFormat="1" ht="12.75" customHeight="1" x14ac:dyDescent="0.25">
      <c r="A298" s="398"/>
      <c r="B298" s="649"/>
      <c r="C298" s="649"/>
      <c r="D298" s="649"/>
      <c r="E298" s="401"/>
    </row>
    <row r="299" spans="1:8" s="442" customFormat="1" ht="12.75" x14ac:dyDescent="0.25">
      <c r="A299" s="400"/>
      <c r="B299" s="400"/>
      <c r="C299" s="400"/>
      <c r="D299" s="400"/>
      <c r="E299" s="401"/>
    </row>
    <row r="300" spans="1:8" s="403" customFormat="1" ht="12.75" x14ac:dyDescent="0.2">
      <c r="A300" s="402"/>
      <c r="D300" s="404"/>
      <c r="E300" s="404"/>
    </row>
    <row r="301" spans="1:8" s="403" customFormat="1" ht="12.75" x14ac:dyDescent="0.2">
      <c r="A301" s="399"/>
      <c r="D301" s="406"/>
      <c r="E301" s="406"/>
    </row>
    <row r="302" spans="1:8" s="407" customFormat="1" ht="12.75" x14ac:dyDescent="0.2">
      <c r="A302" s="403"/>
      <c r="B302" s="403"/>
      <c r="C302" s="403"/>
      <c r="D302" s="403"/>
      <c r="E302" s="406"/>
      <c r="G302" s="403"/>
      <c r="H302" s="403"/>
    </row>
    <row r="303" spans="1:8" s="446" customFormat="1" x14ac:dyDescent="0.25">
      <c r="A303" s="445"/>
      <c r="B303" s="650"/>
      <c r="C303" s="650"/>
      <c r="D303" s="650"/>
      <c r="E303" s="284"/>
    </row>
    <row r="304" spans="1:8" s="446" customFormat="1" x14ac:dyDescent="0.25">
      <c r="A304" s="445"/>
      <c r="B304" s="650"/>
      <c r="C304" s="650"/>
      <c r="D304" s="650"/>
      <c r="E304" s="284"/>
    </row>
    <row r="305" spans="1:11" s="437" customFormat="1" ht="27.75" customHeight="1" x14ac:dyDescent="0.25">
      <c r="A305" s="398"/>
      <c r="B305" s="651"/>
      <c r="C305" s="651"/>
      <c r="D305" s="651"/>
      <c r="E305" s="443"/>
    </row>
    <row r="306" spans="1:11" s="437" customFormat="1" ht="21" customHeight="1" x14ac:dyDescent="0.25">
      <c r="A306" s="398"/>
      <c r="B306" s="649"/>
      <c r="C306" s="652"/>
      <c r="D306" s="652"/>
      <c r="E306" s="401"/>
    </row>
    <row r="307" spans="1:11" s="437" customFormat="1" ht="15.75" customHeight="1" x14ac:dyDescent="0.25">
      <c r="A307" s="398"/>
      <c r="B307" s="649"/>
      <c r="C307" s="649"/>
      <c r="D307" s="649"/>
      <c r="E307" s="401"/>
    </row>
    <row r="308" spans="1:11" s="101" customFormat="1" ht="12.75" x14ac:dyDescent="0.2">
      <c r="A308" s="408"/>
      <c r="B308" s="646"/>
      <c r="C308" s="646"/>
      <c r="D308" s="646"/>
      <c r="E308" s="410"/>
      <c r="F308" s="208"/>
    </row>
    <row r="309" spans="1:11" s="437" customFormat="1" ht="12.75" x14ac:dyDescent="0.25">
      <c r="A309" s="398"/>
      <c r="B309" s="422"/>
      <c r="C309" s="400"/>
      <c r="D309" s="400"/>
      <c r="E309" s="401"/>
    </row>
    <row r="310" spans="1:11" s="437" customFormat="1" ht="15" customHeight="1" x14ac:dyDescent="0.25">
      <c r="A310" s="398"/>
      <c r="B310" s="649"/>
      <c r="C310" s="649"/>
      <c r="D310" s="649"/>
      <c r="E310" s="401"/>
    </row>
    <row r="311" spans="1:11" s="437" customFormat="1" ht="15.75" customHeight="1" x14ac:dyDescent="0.25">
      <c r="A311" s="398"/>
      <c r="B311" s="422"/>
      <c r="C311" s="422"/>
      <c r="D311" s="422"/>
      <c r="E311" s="401"/>
    </row>
    <row r="312" spans="1:11" s="437" customFormat="1" ht="12.75" customHeight="1" x14ac:dyDescent="0.25">
      <c r="A312" s="398"/>
      <c r="B312" s="649"/>
      <c r="C312" s="649"/>
      <c r="D312" s="649"/>
      <c r="E312" s="401"/>
    </row>
    <row r="313" spans="1:11" s="442" customFormat="1" ht="12.75" x14ac:dyDescent="0.25">
      <c r="A313" s="400"/>
      <c r="B313" s="400"/>
      <c r="C313" s="400"/>
      <c r="D313" s="400"/>
      <c r="E313" s="401"/>
    </row>
    <row r="314" spans="1:11" s="403" customFormat="1" ht="12.75" x14ac:dyDescent="0.2">
      <c r="A314" s="402"/>
      <c r="D314" s="404"/>
      <c r="E314" s="404"/>
    </row>
    <row r="315" spans="1:11" s="403" customFormat="1" ht="12.75" x14ac:dyDescent="0.2">
      <c r="A315" s="399"/>
      <c r="D315" s="406"/>
      <c r="E315" s="406"/>
    </row>
    <row r="316" spans="1:11" s="407" customFormat="1" ht="12.75" x14ac:dyDescent="0.2">
      <c r="A316" s="403"/>
      <c r="B316" s="403"/>
      <c r="C316" s="403"/>
      <c r="D316" s="403"/>
      <c r="E316" s="406"/>
      <c r="G316" s="403"/>
      <c r="H316" s="403"/>
    </row>
    <row r="317" spans="1:11" s="312" customFormat="1" ht="13.5" customHeight="1" x14ac:dyDescent="0.2">
      <c r="E317" s="411"/>
      <c r="F317" s="411"/>
      <c r="G317" s="412"/>
      <c r="H317" s="412"/>
      <c r="I317" s="412"/>
      <c r="J317" s="412"/>
      <c r="K317" s="412"/>
    </row>
    <row r="318" spans="1:11" s="312" customFormat="1" ht="13.5" customHeight="1" x14ac:dyDescent="0.2">
      <c r="E318" s="411"/>
      <c r="F318" s="411"/>
      <c r="G318" s="412"/>
      <c r="H318" s="412"/>
      <c r="I318" s="412"/>
      <c r="J318" s="412"/>
      <c r="K318" s="412"/>
    </row>
    <row r="319" spans="1:11" s="312" customFormat="1" ht="36" customHeight="1" x14ac:dyDescent="0.2">
      <c r="A319" s="413"/>
      <c r="B319" s="648"/>
      <c r="C319" s="648"/>
      <c r="D319" s="648"/>
      <c r="E319" s="414"/>
      <c r="F319" s="415"/>
      <c r="G319" s="416"/>
      <c r="H319" s="416"/>
      <c r="I319" s="416"/>
      <c r="J319" s="416"/>
      <c r="K319" s="416"/>
    </row>
    <row r="320" spans="1:11" s="312" customFormat="1" ht="18" customHeight="1" x14ac:dyDescent="0.2">
      <c r="A320" s="413"/>
      <c r="B320" s="643"/>
      <c r="C320" s="644"/>
      <c r="D320" s="644"/>
      <c r="E320" s="418"/>
      <c r="F320" s="419"/>
      <c r="G320" s="420"/>
      <c r="H320" s="420"/>
      <c r="I320" s="420"/>
      <c r="J320" s="420"/>
      <c r="K320" s="420"/>
    </row>
    <row r="321" spans="1:11" s="312" customFormat="1" ht="15.75" hidden="1" customHeight="1" x14ac:dyDescent="0.2">
      <c r="A321" s="413"/>
      <c r="B321" s="447"/>
      <c r="C321" s="447"/>
      <c r="D321" s="447"/>
      <c r="E321" s="418"/>
      <c r="F321" s="419"/>
      <c r="G321" s="420"/>
      <c r="H321" s="420"/>
      <c r="I321" s="420"/>
      <c r="J321" s="420"/>
      <c r="K321" s="420"/>
    </row>
    <row r="322" spans="1:11" s="312" customFormat="1" ht="13.5" customHeight="1" x14ac:dyDescent="0.2">
      <c r="A322" s="413"/>
      <c r="B322" s="645"/>
      <c r="C322" s="645"/>
      <c r="D322" s="645"/>
      <c r="E322" s="418"/>
      <c r="F322" s="419"/>
      <c r="G322" s="420"/>
      <c r="H322" s="420"/>
      <c r="I322" s="420"/>
      <c r="J322" s="420"/>
      <c r="K322" s="420"/>
    </row>
    <row r="323" spans="1:11" s="101" customFormat="1" ht="12.75" x14ac:dyDescent="0.2">
      <c r="A323" s="408"/>
      <c r="B323" s="646"/>
      <c r="C323" s="646"/>
      <c r="D323" s="646"/>
      <c r="E323" s="410"/>
      <c r="F323" s="208"/>
    </row>
    <row r="324" spans="1:11" s="312" customFormat="1" ht="14.25" customHeight="1" x14ac:dyDescent="0.2">
      <c r="A324" s="413"/>
      <c r="B324" s="417"/>
      <c r="C324" s="395"/>
      <c r="D324" s="395"/>
      <c r="E324" s="418"/>
      <c r="F324" s="419"/>
      <c r="G324" s="420"/>
      <c r="H324" s="420"/>
      <c r="I324" s="420"/>
      <c r="J324" s="420"/>
      <c r="K324" s="420"/>
    </row>
    <row r="325" spans="1:11" s="437" customFormat="1" ht="12.75" customHeight="1" x14ac:dyDescent="0.25">
      <c r="A325" s="398"/>
      <c r="B325" s="400"/>
      <c r="C325" s="400"/>
      <c r="D325" s="400"/>
      <c r="E325" s="401"/>
    </row>
    <row r="326" spans="1:11" s="442" customFormat="1" ht="15.75" x14ac:dyDescent="0.25">
      <c r="A326" s="398"/>
      <c r="B326" s="428"/>
      <c r="C326" s="428"/>
      <c r="D326" s="428"/>
      <c r="E326" s="443"/>
    </row>
    <row r="327" spans="1:11" ht="15.75" x14ac:dyDescent="0.2">
      <c r="A327" s="393"/>
      <c r="B327" s="397"/>
      <c r="C327" s="397"/>
      <c r="D327" s="397"/>
      <c r="E327" s="394"/>
    </row>
    <row r="328" spans="1:11" ht="15.75" x14ac:dyDescent="0.2">
      <c r="A328" s="393"/>
      <c r="B328" s="397"/>
      <c r="C328" s="397"/>
      <c r="D328" s="397"/>
      <c r="E328" s="394"/>
    </row>
    <row r="329" spans="1:11" x14ac:dyDescent="0.2">
      <c r="A329" s="398"/>
      <c r="B329" s="647"/>
      <c r="C329" s="647"/>
      <c r="D329" s="400"/>
      <c r="E329" s="401"/>
    </row>
    <row r="330" spans="1:11" x14ac:dyDescent="0.2">
      <c r="A330" s="400"/>
      <c r="B330" s="400"/>
      <c r="C330" s="400"/>
      <c r="D330" s="400"/>
      <c r="E330" s="401"/>
    </row>
    <row r="331" spans="1:11" s="403" customFormat="1" ht="12.75" x14ac:dyDescent="0.2">
      <c r="A331" s="402"/>
      <c r="D331" s="404"/>
      <c r="E331" s="404"/>
    </row>
    <row r="332" spans="1:11" s="403" customFormat="1" ht="12.75" x14ac:dyDescent="0.2">
      <c r="A332" s="399"/>
      <c r="D332" s="406"/>
      <c r="E332" s="406"/>
    </row>
    <row r="333" spans="1:11" s="407" customFormat="1" ht="12.75" x14ac:dyDescent="0.2">
      <c r="A333" s="403"/>
      <c r="B333" s="403"/>
      <c r="C333" s="403"/>
      <c r="D333" s="403"/>
      <c r="E333" s="406"/>
      <c r="G333" s="403"/>
      <c r="H333" s="403"/>
    </row>
    <row r="334" spans="1:11" s="312" customFormat="1" ht="13.5" customHeight="1" x14ac:dyDescent="0.2">
      <c r="E334" s="411"/>
      <c r="F334" s="411"/>
      <c r="G334" s="412"/>
      <c r="H334" s="412"/>
      <c r="I334" s="412"/>
      <c r="J334" s="412"/>
      <c r="K334" s="412"/>
    </row>
    <row r="335" spans="1:11" s="407" customFormat="1" ht="12.75" x14ac:dyDescent="0.2">
      <c r="A335" s="403"/>
      <c r="B335" s="403"/>
      <c r="C335" s="403"/>
      <c r="D335" s="403"/>
      <c r="E335" s="406"/>
      <c r="G335" s="403"/>
      <c r="H335" s="403"/>
    </row>
    <row r="336" spans="1:11" s="312" customFormat="1" ht="36" customHeight="1" x14ac:dyDescent="0.2">
      <c r="A336" s="413"/>
      <c r="B336" s="648"/>
      <c r="C336" s="648"/>
      <c r="D336" s="648"/>
      <c r="E336" s="414"/>
      <c r="F336" s="415"/>
      <c r="G336" s="416"/>
      <c r="H336" s="416"/>
      <c r="I336" s="416"/>
      <c r="J336" s="416"/>
      <c r="K336" s="416"/>
    </row>
    <row r="337" spans="1:11" s="312" customFormat="1" ht="18" customHeight="1" x14ac:dyDescent="0.2">
      <c r="A337" s="413"/>
      <c r="B337" s="643"/>
      <c r="C337" s="644"/>
      <c r="D337" s="644"/>
      <c r="E337" s="418"/>
      <c r="F337" s="419"/>
      <c r="G337" s="420"/>
      <c r="H337" s="420"/>
      <c r="I337" s="420"/>
      <c r="J337" s="420"/>
      <c r="K337" s="420"/>
    </row>
    <row r="338" spans="1:11" s="312" customFormat="1" ht="15.75" hidden="1" customHeight="1" x14ac:dyDescent="0.2">
      <c r="A338" s="413"/>
      <c r="B338" s="447"/>
      <c r="C338" s="447"/>
      <c r="D338" s="447"/>
      <c r="E338" s="418"/>
      <c r="F338" s="419"/>
      <c r="G338" s="420"/>
      <c r="H338" s="420"/>
      <c r="I338" s="420"/>
      <c r="J338" s="420"/>
      <c r="K338" s="420"/>
    </row>
    <row r="339" spans="1:11" s="312" customFormat="1" ht="13.5" customHeight="1" x14ac:dyDescent="0.2">
      <c r="A339" s="413"/>
      <c r="B339" s="645"/>
      <c r="C339" s="645"/>
      <c r="D339" s="645"/>
      <c r="E339" s="418"/>
      <c r="F339" s="419"/>
      <c r="G339" s="420"/>
      <c r="H339" s="420"/>
      <c r="I339" s="420"/>
      <c r="J339" s="420"/>
      <c r="K339" s="420"/>
    </row>
    <row r="340" spans="1:11" s="101" customFormat="1" ht="12.75" x14ac:dyDescent="0.2">
      <c r="A340" s="408"/>
      <c r="B340" s="646"/>
      <c r="C340" s="646"/>
      <c r="D340" s="646"/>
      <c r="E340" s="410"/>
      <c r="F340" s="208"/>
    </row>
    <row r="341" spans="1:11" s="312" customFormat="1" ht="14.25" customHeight="1" x14ac:dyDescent="0.2">
      <c r="A341" s="413"/>
      <c r="B341" s="417"/>
      <c r="C341" s="395"/>
      <c r="D341" s="395"/>
      <c r="E341" s="418"/>
      <c r="F341" s="419"/>
      <c r="G341" s="420"/>
      <c r="H341" s="420"/>
      <c r="I341" s="420"/>
      <c r="J341" s="420"/>
      <c r="K341" s="420"/>
    </row>
    <row r="342" spans="1:11" s="437" customFormat="1" ht="12.75" customHeight="1" x14ac:dyDescent="0.25">
      <c r="A342" s="398"/>
      <c r="B342" s="400"/>
      <c r="C342" s="400"/>
      <c r="D342" s="400"/>
      <c r="E342" s="401"/>
    </row>
    <row r="343" spans="1:11" s="442" customFormat="1" ht="15.75" x14ac:dyDescent="0.25">
      <c r="A343" s="398"/>
      <c r="B343" s="428"/>
      <c r="C343" s="428"/>
      <c r="D343" s="428"/>
      <c r="E343" s="443"/>
    </row>
    <row r="344" spans="1:11" ht="15.75" x14ac:dyDescent="0.2">
      <c r="A344" s="393"/>
      <c r="B344" s="397"/>
      <c r="C344" s="397"/>
      <c r="D344" s="397"/>
      <c r="E344" s="394"/>
    </row>
    <row r="345" spans="1:11" ht="15.75" x14ac:dyDescent="0.2">
      <c r="A345" s="393"/>
      <c r="B345" s="397"/>
      <c r="C345" s="397"/>
      <c r="D345" s="397"/>
      <c r="E345" s="394"/>
    </row>
    <row r="346" spans="1:11" x14ac:dyDescent="0.2">
      <c r="A346" s="398"/>
      <c r="B346" s="647"/>
      <c r="C346" s="647"/>
      <c r="D346" s="400"/>
      <c r="E346" s="401"/>
    </row>
    <row r="347" spans="1:11" x14ac:dyDescent="0.2">
      <c r="A347" s="400"/>
      <c r="B347" s="400"/>
      <c r="C347" s="400"/>
      <c r="D347" s="400"/>
      <c r="E347" s="401"/>
    </row>
    <row r="348" spans="1:11" s="403" customFormat="1" ht="12.75" x14ac:dyDescent="0.2">
      <c r="A348" s="402"/>
      <c r="D348" s="404"/>
      <c r="E348" s="404"/>
    </row>
    <row r="349" spans="1:11" s="403" customFormat="1" ht="12.75" x14ac:dyDescent="0.2">
      <c r="A349" s="399"/>
      <c r="D349" s="406"/>
      <c r="E349" s="406"/>
    </row>
    <row r="351" spans="1:11" s="424" customFormat="1" ht="15.75" x14ac:dyDescent="0.25">
      <c r="A351" s="422"/>
      <c r="B351" s="423"/>
      <c r="C351" s="423"/>
      <c r="D351" s="423"/>
      <c r="E351" s="399"/>
      <c r="G351" s="425"/>
      <c r="H351" s="425"/>
    </row>
    <row r="352" spans="1:11" s="424" customFormat="1" ht="30.75" customHeight="1" x14ac:dyDescent="0.25">
      <c r="A352" s="448"/>
      <c r="B352" s="426"/>
      <c r="C352" s="426"/>
      <c r="D352" s="426"/>
      <c r="E352" s="427"/>
      <c r="G352" s="425"/>
      <c r="H352" s="425"/>
    </row>
    <row r="353" spans="1:8" x14ac:dyDescent="0.2">
      <c r="A353" s="393"/>
      <c r="B353" s="395"/>
      <c r="C353" s="396"/>
      <c r="D353" s="396"/>
      <c r="E353" s="394"/>
      <c r="G353" s="38"/>
      <c r="H353" s="38"/>
    </row>
    <row r="354" spans="1:8" s="424" customFormat="1" ht="15.75" x14ac:dyDescent="0.25">
      <c r="A354" s="402"/>
      <c r="B354" s="428"/>
      <c r="C354" s="422"/>
      <c r="D354" s="422"/>
      <c r="E354" s="427"/>
      <c r="G354" s="425"/>
      <c r="H354" s="425"/>
    </row>
    <row r="355" spans="1:8" s="424" customFormat="1" ht="15" customHeight="1" x14ac:dyDescent="0.25">
      <c r="A355" s="402"/>
      <c r="B355" s="229"/>
      <c r="C355" s="229"/>
      <c r="D355" s="229"/>
      <c r="E355" s="427"/>
      <c r="G355" s="425"/>
      <c r="H355" s="425"/>
    </row>
    <row r="356" spans="1:8" s="424" customFormat="1" ht="15.75" customHeight="1" x14ac:dyDescent="0.25">
      <c r="A356" s="402"/>
      <c r="B356" s="428"/>
      <c r="C356" s="428"/>
      <c r="D356" s="428"/>
      <c r="E356" s="427"/>
      <c r="G356" s="425"/>
      <c r="H356" s="425"/>
    </row>
    <row r="357" spans="1:8" s="431" customFormat="1" ht="15.75" x14ac:dyDescent="0.2">
      <c r="A357" s="429"/>
      <c r="B357" s="417"/>
      <c r="C357" s="417"/>
      <c r="D357" s="417"/>
      <c r="E357" s="430"/>
      <c r="G357" s="432"/>
      <c r="H357" s="432"/>
    </row>
    <row r="358" spans="1:8" s="431" customFormat="1" ht="15.75" x14ac:dyDescent="0.2">
      <c r="A358" s="429"/>
      <c r="B358" s="417"/>
      <c r="C358" s="417"/>
      <c r="D358" s="417"/>
      <c r="E358" s="430"/>
      <c r="G358" s="432"/>
      <c r="H358" s="432"/>
    </row>
    <row r="359" spans="1:8" s="424" customFormat="1" ht="12.75" customHeight="1" x14ac:dyDescent="0.25">
      <c r="A359" s="402"/>
      <c r="B359" s="229"/>
      <c r="C359" s="229"/>
      <c r="D359" s="422"/>
      <c r="E359" s="427"/>
      <c r="G359" s="425"/>
      <c r="H359" s="425"/>
    </row>
    <row r="360" spans="1:8" s="424" customFormat="1" ht="12.75" x14ac:dyDescent="0.25">
      <c r="A360" s="422"/>
      <c r="B360" s="422"/>
      <c r="C360" s="422"/>
      <c r="D360" s="422"/>
      <c r="E360" s="427"/>
      <c r="G360" s="425"/>
      <c r="H360" s="425"/>
    </row>
    <row r="361" spans="1:8" s="200" customFormat="1" ht="12.75" x14ac:dyDescent="0.2">
      <c r="A361" s="402"/>
      <c r="D361" s="433"/>
      <c r="E361" s="404"/>
      <c r="G361" s="405"/>
      <c r="H361" s="405"/>
    </row>
    <row r="362" spans="1:8" s="200" customFormat="1" ht="12.75" x14ac:dyDescent="0.2">
      <c r="A362" s="402"/>
      <c r="D362" s="434"/>
      <c r="E362" s="406"/>
      <c r="G362" s="405"/>
      <c r="H362" s="405"/>
    </row>
    <row r="363" spans="1:8" s="435" customFormat="1" ht="12.75" x14ac:dyDescent="0.2">
      <c r="A363" s="200"/>
      <c r="B363" s="200"/>
      <c r="C363" s="200"/>
      <c r="D363" s="200"/>
      <c r="E363" s="406"/>
      <c r="G363" s="436"/>
      <c r="H363" s="436"/>
    </row>
    <row r="364" spans="1:8" s="424" customFormat="1" ht="15" customHeight="1" x14ac:dyDescent="0.25">
      <c r="A364" s="402"/>
      <c r="B364" s="229"/>
      <c r="C364" s="229"/>
      <c r="D364" s="229"/>
      <c r="E364" s="427"/>
      <c r="G364" s="425"/>
      <c r="H364" s="425"/>
    </row>
    <row r="365" spans="1:8" s="435" customFormat="1" ht="12.75" x14ac:dyDescent="0.2">
      <c r="A365" s="200"/>
      <c r="B365" s="200"/>
      <c r="C365" s="200"/>
      <c r="D365" s="200"/>
      <c r="E365" s="406"/>
      <c r="G365" s="436"/>
      <c r="H365" s="436"/>
    </row>
    <row r="366" spans="1:8" s="424" customFormat="1" ht="15.75" x14ac:dyDescent="0.25">
      <c r="A366" s="422"/>
      <c r="B366" s="423"/>
      <c r="C366" s="423"/>
      <c r="D366" s="423"/>
      <c r="E366" s="399"/>
      <c r="G366" s="425"/>
      <c r="H366" s="425"/>
    </row>
    <row r="367" spans="1:8" s="424" customFormat="1" ht="30.75" customHeight="1" x14ac:dyDescent="0.25">
      <c r="A367" s="448"/>
      <c r="B367" s="426"/>
      <c r="C367" s="426"/>
      <c r="D367" s="426"/>
      <c r="E367" s="427"/>
      <c r="G367" s="425"/>
      <c r="H367" s="425"/>
    </row>
    <row r="368" spans="1:8" x14ac:dyDescent="0.2">
      <c r="A368" s="393"/>
      <c r="B368" s="395"/>
      <c r="C368" s="396"/>
      <c r="D368" s="396"/>
      <c r="E368" s="394"/>
      <c r="G368" s="38"/>
      <c r="H368" s="38"/>
    </row>
    <row r="369" spans="1:8" s="424" customFormat="1" ht="15.75" x14ac:dyDescent="0.25">
      <c r="A369" s="402"/>
      <c r="B369" s="428"/>
      <c r="C369" s="422"/>
      <c r="D369" s="422"/>
      <c r="E369" s="427"/>
      <c r="G369" s="425"/>
      <c r="H369" s="425"/>
    </row>
    <row r="370" spans="1:8" s="424" customFormat="1" ht="15" customHeight="1" x14ac:dyDescent="0.25">
      <c r="A370" s="402"/>
      <c r="B370" s="229"/>
      <c r="C370" s="229"/>
      <c r="D370" s="229"/>
      <c r="E370" s="427"/>
      <c r="G370" s="425"/>
      <c r="H370" s="425"/>
    </row>
    <row r="371" spans="1:8" s="424" customFormat="1" ht="15.75" customHeight="1" x14ac:dyDescent="0.25">
      <c r="A371" s="402"/>
      <c r="B371" s="428"/>
      <c r="C371" s="428"/>
      <c r="D371" s="428"/>
      <c r="E371" s="427"/>
      <c r="G371" s="425"/>
      <c r="H371" s="425"/>
    </row>
    <row r="372" spans="1:8" s="431" customFormat="1" ht="15.75" x14ac:dyDescent="0.2">
      <c r="A372" s="429"/>
      <c r="B372" s="417"/>
      <c r="C372" s="417"/>
      <c r="D372" s="417"/>
      <c r="E372" s="430"/>
      <c r="G372" s="432"/>
      <c r="H372" s="432"/>
    </row>
    <row r="373" spans="1:8" s="431" customFormat="1" ht="15.75" x14ac:dyDescent="0.2">
      <c r="A373" s="429"/>
      <c r="B373" s="417"/>
      <c r="C373" s="417"/>
      <c r="D373" s="417"/>
      <c r="E373" s="430"/>
      <c r="G373" s="432"/>
      <c r="H373" s="432"/>
    </row>
    <row r="374" spans="1:8" s="424" customFormat="1" ht="12.75" customHeight="1" x14ac:dyDescent="0.25">
      <c r="A374" s="402"/>
      <c r="B374" s="229"/>
      <c r="C374" s="229"/>
      <c r="D374" s="422"/>
      <c r="E374" s="427"/>
      <c r="G374" s="425"/>
      <c r="H374" s="425"/>
    </row>
    <row r="375" spans="1:8" s="424" customFormat="1" ht="12.75" x14ac:dyDescent="0.25">
      <c r="A375" s="422"/>
      <c r="B375" s="422"/>
      <c r="C375" s="422"/>
      <c r="D375" s="422"/>
      <c r="E375" s="427"/>
      <c r="G375" s="425"/>
      <c r="H375" s="425"/>
    </row>
    <row r="376" spans="1:8" s="200" customFormat="1" ht="12.75" x14ac:dyDescent="0.2">
      <c r="A376" s="402"/>
      <c r="D376" s="433"/>
      <c r="E376" s="404"/>
      <c r="G376" s="405"/>
      <c r="H376" s="405"/>
    </row>
    <row r="377" spans="1:8" s="200" customFormat="1" ht="12.75" x14ac:dyDescent="0.2">
      <c r="A377" s="402"/>
      <c r="D377" s="434"/>
      <c r="E377" s="406"/>
      <c r="G377" s="405"/>
      <c r="H377" s="405"/>
    </row>
    <row r="378" spans="1:8" s="435" customFormat="1" ht="12.75" x14ac:dyDescent="0.2">
      <c r="A378" s="200"/>
      <c r="B378" s="200"/>
      <c r="C378" s="200"/>
      <c r="D378" s="200"/>
      <c r="E378" s="406"/>
      <c r="G378" s="436"/>
      <c r="H378" s="436"/>
    </row>
    <row r="379" spans="1:8" s="435" customFormat="1" ht="12.75" x14ac:dyDescent="0.2">
      <c r="A379" s="200"/>
      <c r="B379" s="200"/>
      <c r="C379" s="200"/>
      <c r="D379" s="200"/>
      <c r="E379" s="406"/>
      <c r="G379" s="436"/>
      <c r="H379" s="436"/>
    </row>
    <row r="380" spans="1:8" s="435" customFormat="1" ht="12.75" x14ac:dyDescent="0.2">
      <c r="A380" s="200"/>
      <c r="B380" s="200"/>
      <c r="C380" s="200"/>
      <c r="D380" s="200"/>
      <c r="E380" s="406"/>
      <c r="G380" s="436"/>
      <c r="H380" s="436"/>
    </row>
    <row r="381" spans="1:8" s="424" customFormat="1" ht="15.75" x14ac:dyDescent="0.25">
      <c r="A381" s="422"/>
      <c r="B381" s="423"/>
      <c r="C381" s="423"/>
      <c r="D381" s="423"/>
      <c r="E381" s="399"/>
      <c r="G381" s="425"/>
      <c r="H381" s="425"/>
    </row>
    <row r="382" spans="1:8" s="424" customFormat="1" ht="30.75" customHeight="1" x14ac:dyDescent="0.25">
      <c r="A382" s="448"/>
      <c r="B382" s="426"/>
      <c r="C382" s="426"/>
      <c r="D382" s="426"/>
      <c r="E382" s="427"/>
      <c r="G382" s="425"/>
      <c r="H382" s="425"/>
    </row>
    <row r="383" spans="1:8" x14ac:dyDescent="0.2">
      <c r="A383" s="393"/>
      <c r="B383" s="395"/>
      <c r="C383" s="396"/>
      <c r="D383" s="396"/>
      <c r="E383" s="394"/>
      <c r="G383" s="38"/>
      <c r="H383" s="38"/>
    </row>
    <row r="384" spans="1:8" s="424" customFormat="1" ht="15.75" x14ac:dyDescent="0.25">
      <c r="A384" s="402"/>
      <c r="B384" s="428"/>
      <c r="C384" s="422"/>
      <c r="D384" s="422"/>
      <c r="E384" s="427"/>
      <c r="G384" s="425"/>
      <c r="H384" s="425"/>
    </row>
    <row r="385" spans="1:8" s="424" customFormat="1" ht="15" customHeight="1" x14ac:dyDescent="0.25">
      <c r="A385" s="402"/>
      <c r="B385" s="229"/>
      <c r="C385" s="229"/>
      <c r="D385" s="229"/>
      <c r="E385" s="427"/>
      <c r="G385" s="425"/>
      <c r="H385" s="425"/>
    </row>
    <row r="386" spans="1:8" s="424" customFormat="1" ht="15.75" customHeight="1" x14ac:dyDescent="0.25">
      <c r="A386" s="402"/>
      <c r="B386" s="428"/>
      <c r="C386" s="428"/>
      <c r="D386" s="428"/>
      <c r="E386" s="427"/>
      <c r="G386" s="425"/>
      <c r="H386" s="425"/>
    </row>
    <row r="387" spans="1:8" s="431" customFormat="1" ht="15.75" x14ac:dyDescent="0.2">
      <c r="A387" s="429"/>
      <c r="B387" s="417"/>
      <c r="C387" s="417"/>
      <c r="D387" s="417"/>
      <c r="E387" s="430"/>
      <c r="G387" s="432"/>
      <c r="H387" s="432"/>
    </row>
    <row r="388" spans="1:8" s="431" customFormat="1" ht="15.75" x14ac:dyDescent="0.2">
      <c r="A388" s="429"/>
      <c r="B388" s="417"/>
      <c r="C388" s="417"/>
      <c r="D388" s="417"/>
      <c r="E388" s="430"/>
      <c r="G388" s="432"/>
      <c r="H388" s="432"/>
    </row>
    <row r="389" spans="1:8" s="424" customFormat="1" ht="12.75" customHeight="1" x14ac:dyDescent="0.25">
      <c r="A389" s="402"/>
      <c r="B389" s="229"/>
      <c r="C389" s="229"/>
      <c r="D389" s="422"/>
      <c r="E389" s="427"/>
      <c r="G389" s="425"/>
      <c r="H389" s="425"/>
    </row>
    <row r="390" spans="1:8" s="424" customFormat="1" ht="12.75" x14ac:dyDescent="0.25">
      <c r="A390" s="422"/>
      <c r="B390" s="422"/>
      <c r="C390" s="422"/>
      <c r="D390" s="422"/>
      <c r="E390" s="427"/>
      <c r="G390" s="425"/>
      <c r="H390" s="425"/>
    </row>
    <row r="391" spans="1:8" s="200" customFormat="1" ht="12.75" x14ac:dyDescent="0.2">
      <c r="A391" s="402"/>
      <c r="D391" s="433"/>
      <c r="E391" s="404"/>
      <c r="G391" s="405"/>
      <c r="H391" s="405"/>
    </row>
    <row r="392" spans="1:8" s="200" customFormat="1" ht="12.75" x14ac:dyDescent="0.2">
      <c r="A392" s="402"/>
      <c r="D392" s="434"/>
      <c r="E392" s="406"/>
      <c r="G392" s="405"/>
      <c r="H392" s="405"/>
    </row>
    <row r="393" spans="1:8" s="435" customFormat="1" ht="12.75" x14ac:dyDescent="0.2">
      <c r="A393" s="200"/>
      <c r="B393" s="200"/>
      <c r="C393" s="200"/>
      <c r="D393" s="200"/>
      <c r="E393" s="406"/>
      <c r="G393" s="436"/>
      <c r="H393" s="436"/>
    </row>
    <row r="394" spans="1:8" s="424" customFormat="1" ht="15.75" x14ac:dyDescent="0.25">
      <c r="A394" s="422"/>
      <c r="B394" s="423"/>
      <c r="C394" s="423"/>
      <c r="D394" s="423"/>
      <c r="E394" s="399"/>
      <c r="G394" s="425"/>
      <c r="H394" s="425"/>
    </row>
    <row r="395" spans="1:8" s="424" customFormat="1" ht="30.75" customHeight="1" x14ac:dyDescent="0.25">
      <c r="A395" s="448"/>
      <c r="B395" s="426"/>
      <c r="C395" s="426"/>
      <c r="D395" s="426"/>
      <c r="E395" s="427"/>
      <c r="G395" s="425"/>
      <c r="H395" s="425"/>
    </row>
    <row r="396" spans="1:8" x14ac:dyDescent="0.2">
      <c r="A396" s="393"/>
      <c r="B396" s="395"/>
      <c r="C396" s="396"/>
      <c r="D396" s="396"/>
      <c r="E396" s="394"/>
      <c r="G396" s="38"/>
      <c r="H396" s="38"/>
    </row>
    <row r="397" spans="1:8" s="424" customFormat="1" ht="15.75" x14ac:dyDescent="0.25">
      <c r="A397" s="402"/>
      <c r="B397" s="428"/>
      <c r="C397" s="422"/>
      <c r="D397" s="422"/>
      <c r="E397" s="427"/>
      <c r="G397" s="425"/>
      <c r="H397" s="425"/>
    </row>
    <row r="398" spans="1:8" s="424" customFormat="1" ht="15" customHeight="1" x14ac:dyDescent="0.25">
      <c r="A398" s="402"/>
      <c r="B398" s="229"/>
      <c r="C398" s="229"/>
      <c r="D398" s="229"/>
      <c r="E398" s="427"/>
      <c r="G398" s="425"/>
      <c r="H398" s="425"/>
    </row>
    <row r="399" spans="1:8" s="424" customFormat="1" ht="15.75" customHeight="1" x14ac:dyDescent="0.25">
      <c r="A399" s="402"/>
      <c r="B399" s="428"/>
      <c r="C399" s="428"/>
      <c r="D399" s="428"/>
      <c r="E399" s="427"/>
      <c r="G399" s="425"/>
      <c r="H399" s="425"/>
    </row>
    <row r="400" spans="1:8" s="431" customFormat="1" ht="15.75" x14ac:dyDescent="0.2">
      <c r="A400" s="429"/>
      <c r="B400" s="417"/>
      <c r="C400" s="417"/>
      <c r="D400" s="417"/>
      <c r="E400" s="430"/>
      <c r="G400" s="432"/>
      <c r="H400" s="432"/>
    </row>
    <row r="401" spans="1:8" s="431" customFormat="1" ht="15.75" x14ac:dyDescent="0.2">
      <c r="A401" s="429"/>
      <c r="B401" s="417"/>
      <c r="C401" s="417"/>
      <c r="D401" s="417"/>
      <c r="E401" s="430"/>
      <c r="G401" s="432"/>
      <c r="H401" s="432"/>
    </row>
    <row r="402" spans="1:8" s="424" customFormat="1" ht="12.75" customHeight="1" x14ac:dyDescent="0.25">
      <c r="A402" s="402"/>
      <c r="B402" s="229"/>
      <c r="C402" s="229"/>
      <c r="D402" s="422"/>
      <c r="E402" s="427"/>
      <c r="G402" s="425"/>
      <c r="H402" s="425"/>
    </row>
    <row r="403" spans="1:8" s="424" customFormat="1" ht="12.75" x14ac:dyDescent="0.25">
      <c r="A403" s="422"/>
      <c r="B403" s="422"/>
      <c r="C403" s="422"/>
      <c r="D403" s="422"/>
      <c r="E403" s="427"/>
      <c r="G403" s="425"/>
      <c r="H403" s="425"/>
    </row>
    <row r="404" spans="1:8" s="200" customFormat="1" ht="12.75" x14ac:dyDescent="0.2">
      <c r="A404" s="402"/>
      <c r="D404" s="433"/>
      <c r="E404" s="404"/>
      <c r="G404" s="405"/>
      <c r="H404" s="405"/>
    </row>
    <row r="405" spans="1:8" s="200" customFormat="1" ht="12.75" x14ac:dyDescent="0.2">
      <c r="A405" s="402"/>
      <c r="D405" s="434"/>
      <c r="E405" s="406"/>
      <c r="G405" s="405"/>
      <c r="H405" s="405"/>
    </row>
    <row r="406" spans="1:8" s="435" customFormat="1" ht="12.75" x14ac:dyDescent="0.2">
      <c r="A406" s="200"/>
      <c r="B406" s="200"/>
      <c r="C406" s="200"/>
      <c r="D406" s="200"/>
      <c r="E406" s="406"/>
      <c r="G406" s="436"/>
      <c r="H406" s="436"/>
    </row>
    <row r="407" spans="1:8" s="424" customFormat="1" ht="15.75" x14ac:dyDescent="0.25">
      <c r="A407" s="422"/>
      <c r="B407" s="423"/>
      <c r="C407" s="423"/>
      <c r="D407" s="423"/>
      <c r="E407" s="399"/>
      <c r="G407" s="425"/>
      <c r="H407" s="425"/>
    </row>
    <row r="408" spans="1:8" s="424" customFormat="1" ht="30.75" customHeight="1" x14ac:dyDescent="0.25">
      <c r="A408" s="448"/>
      <c r="B408" s="426"/>
      <c r="C408" s="426"/>
      <c r="D408" s="426"/>
      <c r="E408" s="427"/>
      <c r="G408" s="425"/>
      <c r="H408" s="425"/>
    </row>
    <row r="409" spans="1:8" x14ac:dyDescent="0.2">
      <c r="A409" s="393"/>
      <c r="B409" s="395"/>
      <c r="C409" s="396"/>
      <c r="D409" s="396"/>
      <c r="E409" s="394"/>
      <c r="G409" s="38"/>
      <c r="H409" s="38"/>
    </row>
    <row r="410" spans="1:8" s="424" customFormat="1" ht="15.75" x14ac:dyDescent="0.25">
      <c r="A410" s="402"/>
      <c r="B410" s="428"/>
      <c r="C410" s="422"/>
      <c r="D410" s="422"/>
      <c r="E410" s="427"/>
      <c r="G410" s="425"/>
      <c r="H410" s="425"/>
    </row>
    <row r="411" spans="1:8" s="424" customFormat="1" ht="15" customHeight="1" x14ac:dyDescent="0.25">
      <c r="A411" s="402"/>
      <c r="B411" s="229"/>
      <c r="C411" s="229"/>
      <c r="D411" s="229"/>
      <c r="E411" s="427"/>
      <c r="G411" s="425"/>
      <c r="H411" s="425"/>
    </row>
    <row r="412" spans="1:8" s="424" customFormat="1" ht="15.75" customHeight="1" x14ac:dyDescent="0.25">
      <c r="A412" s="402"/>
      <c r="B412" s="428"/>
      <c r="C412" s="428"/>
      <c r="D412" s="428"/>
      <c r="E412" s="427"/>
      <c r="G412" s="425"/>
      <c r="H412" s="425"/>
    </row>
    <row r="413" spans="1:8" s="431" customFormat="1" ht="15.75" x14ac:dyDescent="0.2">
      <c r="A413" s="429"/>
      <c r="B413" s="417"/>
      <c r="C413" s="417"/>
      <c r="D413" s="417"/>
      <c r="E413" s="430"/>
      <c r="G413" s="432"/>
      <c r="H413" s="432"/>
    </row>
    <row r="414" spans="1:8" s="431" customFormat="1" ht="15.75" x14ac:dyDescent="0.2">
      <c r="A414" s="429"/>
      <c r="B414" s="417"/>
      <c r="C414" s="417"/>
      <c r="D414" s="417"/>
      <c r="E414" s="430"/>
      <c r="G414" s="432"/>
      <c r="H414" s="432"/>
    </row>
    <row r="415" spans="1:8" s="424" customFormat="1" ht="12.75" customHeight="1" x14ac:dyDescent="0.25">
      <c r="A415" s="402"/>
      <c r="B415" s="229"/>
      <c r="C415" s="229"/>
      <c r="D415" s="422"/>
      <c r="E415" s="427"/>
      <c r="G415" s="425"/>
      <c r="H415" s="425"/>
    </row>
    <row r="416" spans="1:8" s="424" customFormat="1" ht="12.75" x14ac:dyDescent="0.25">
      <c r="A416" s="422"/>
      <c r="B416" s="422"/>
      <c r="C416" s="422"/>
      <c r="D416" s="422"/>
      <c r="E416" s="427"/>
      <c r="G416" s="425"/>
      <c r="H416" s="425"/>
    </row>
    <row r="417" spans="1:8" s="200" customFormat="1" ht="12.75" x14ac:dyDescent="0.2">
      <c r="A417" s="402"/>
      <c r="D417" s="433"/>
      <c r="E417" s="404"/>
      <c r="G417" s="405"/>
      <c r="H417" s="405"/>
    </row>
    <row r="418" spans="1:8" s="200" customFormat="1" ht="12.75" x14ac:dyDescent="0.2">
      <c r="A418" s="402"/>
      <c r="D418" s="434"/>
      <c r="E418" s="406"/>
      <c r="G418" s="405"/>
      <c r="H418" s="405"/>
    </row>
    <row r="419" spans="1:8" s="435" customFormat="1" ht="12.75" x14ac:dyDescent="0.2">
      <c r="A419" s="200"/>
      <c r="B419" s="200"/>
      <c r="C419" s="200"/>
      <c r="D419" s="200"/>
      <c r="E419" s="406"/>
      <c r="G419" s="436"/>
      <c r="H419" s="436"/>
    </row>
    <row r="420" spans="1:8" s="435" customFormat="1" ht="12.75" x14ac:dyDescent="0.2">
      <c r="A420" s="200"/>
      <c r="B420" s="200"/>
      <c r="C420" s="200"/>
      <c r="D420" s="200"/>
      <c r="E420" s="406"/>
      <c r="G420" s="436"/>
      <c r="H420" s="436"/>
    </row>
    <row r="421" spans="1:8" s="424" customFormat="1" ht="15.75" x14ac:dyDescent="0.25">
      <c r="A421" s="422"/>
      <c r="B421" s="423"/>
      <c r="C421" s="423"/>
      <c r="D421" s="423"/>
      <c r="E421" s="399"/>
      <c r="G421" s="425"/>
      <c r="H421" s="425"/>
    </row>
    <row r="422" spans="1:8" s="424" customFormat="1" ht="30.75" customHeight="1" x14ac:dyDescent="0.25">
      <c r="A422" s="448"/>
      <c r="B422" s="426"/>
      <c r="C422" s="426"/>
      <c r="D422" s="426"/>
      <c r="E422" s="427"/>
      <c r="G422" s="425"/>
      <c r="H422" s="425"/>
    </row>
    <row r="423" spans="1:8" x14ac:dyDescent="0.2">
      <c r="A423" s="393"/>
      <c r="B423" s="395"/>
      <c r="C423" s="396"/>
      <c r="D423" s="396"/>
      <c r="E423" s="394"/>
      <c r="G423" s="38"/>
      <c r="H423" s="38"/>
    </row>
    <row r="424" spans="1:8" s="424" customFormat="1" ht="15.75" x14ac:dyDescent="0.25">
      <c r="A424" s="402"/>
      <c r="B424" s="428"/>
      <c r="C424" s="422"/>
      <c r="D424" s="422"/>
      <c r="E424" s="427"/>
      <c r="G424" s="425"/>
      <c r="H424" s="425"/>
    </row>
    <row r="425" spans="1:8" s="424" customFormat="1" ht="15" customHeight="1" x14ac:dyDescent="0.25">
      <c r="A425" s="402"/>
      <c r="B425" s="229"/>
      <c r="C425" s="229"/>
      <c r="D425" s="229"/>
      <c r="E425" s="427"/>
      <c r="G425" s="425"/>
      <c r="H425" s="425"/>
    </row>
    <row r="426" spans="1:8" s="424" customFormat="1" ht="15.75" customHeight="1" x14ac:dyDescent="0.25">
      <c r="A426" s="402"/>
      <c r="B426" s="428"/>
      <c r="C426" s="428"/>
      <c r="D426" s="428"/>
      <c r="E426" s="427"/>
      <c r="G426" s="425"/>
      <c r="H426" s="425"/>
    </row>
    <row r="427" spans="1:8" s="431" customFormat="1" ht="15.75" x14ac:dyDescent="0.2">
      <c r="A427" s="429"/>
      <c r="B427" s="417"/>
      <c r="C427" s="417"/>
      <c r="D427" s="417"/>
      <c r="E427" s="430"/>
      <c r="G427" s="432"/>
      <c r="H427" s="432"/>
    </row>
    <row r="428" spans="1:8" s="431" customFormat="1" ht="15.75" x14ac:dyDescent="0.2">
      <c r="A428" s="429"/>
      <c r="B428" s="417"/>
      <c r="C428" s="417"/>
      <c r="D428" s="417"/>
      <c r="E428" s="430"/>
      <c r="G428" s="432"/>
      <c r="H428" s="432"/>
    </row>
    <row r="429" spans="1:8" s="424" customFormat="1" ht="12.75" customHeight="1" x14ac:dyDescent="0.25">
      <c r="A429" s="402"/>
      <c r="B429" s="229"/>
      <c r="C429" s="229"/>
      <c r="D429" s="422"/>
      <c r="E429" s="427"/>
      <c r="G429" s="425"/>
      <c r="H429" s="425"/>
    </row>
    <row r="430" spans="1:8" s="424" customFormat="1" ht="12.75" x14ac:dyDescent="0.25">
      <c r="A430" s="422"/>
      <c r="B430" s="422"/>
      <c r="C430" s="422"/>
      <c r="D430" s="422"/>
      <c r="E430" s="427"/>
      <c r="G430" s="425"/>
      <c r="H430" s="425"/>
    </row>
    <row r="431" spans="1:8" s="200" customFormat="1" ht="12.75" x14ac:dyDescent="0.2">
      <c r="A431" s="402"/>
      <c r="D431" s="433"/>
      <c r="E431" s="404"/>
      <c r="G431" s="405"/>
      <c r="H431" s="405"/>
    </row>
    <row r="432" spans="1:8" s="200" customFormat="1" ht="12.75" x14ac:dyDescent="0.2">
      <c r="A432" s="402"/>
      <c r="D432" s="434"/>
      <c r="E432" s="406"/>
      <c r="G432" s="405"/>
      <c r="H432" s="405"/>
    </row>
    <row r="433" spans="1:8" s="435" customFormat="1" ht="12.75" x14ac:dyDescent="0.2">
      <c r="A433" s="200"/>
      <c r="B433" s="200"/>
      <c r="C433" s="200"/>
      <c r="D433" s="200"/>
      <c r="E433" s="406"/>
      <c r="G433" s="436"/>
      <c r="H433" s="436"/>
    </row>
  </sheetData>
  <sheetProtection algorithmName="SHA-512" hashValue="KgEr6yOQsYwP7Ynte9qrBBjTgnpKWONm3NKS+74KpNhhffMMwj/sAeXXWEV2hE4hcGcHJ+4C69AD2IbZMfGp7A==" saltValue="W0N1+s0bJGicr3BLO0l1HA==" spinCount="100000" sheet="1" objects="1" scenarios="1"/>
  <autoFilter ref="A3:H294" xr:uid="{3ABE2057-E630-4408-96B3-2A6A44A4C664}"/>
  <mergeCells count="47">
    <mergeCell ref="B139:D139"/>
    <mergeCell ref="A1:G1"/>
    <mergeCell ref="B105:E105"/>
    <mergeCell ref="C106:F106"/>
    <mergeCell ref="C107:F107"/>
    <mergeCell ref="C109:F109"/>
    <mergeCell ref="C110:F110"/>
    <mergeCell ref="B112:C112"/>
    <mergeCell ref="B119:C119"/>
    <mergeCell ref="B125:C125"/>
    <mergeCell ref="B126:D126"/>
    <mergeCell ref="B132:C132"/>
    <mergeCell ref="C108:F108"/>
    <mergeCell ref="B292:D292"/>
    <mergeCell ref="B140:D140"/>
    <mergeCell ref="B141:D141"/>
    <mergeCell ref="B144:D144"/>
    <mergeCell ref="B148:C148"/>
    <mergeCell ref="B171:D171"/>
    <mergeCell ref="B172:D172"/>
    <mergeCell ref="B265:D265"/>
    <mergeCell ref="B279:D279"/>
    <mergeCell ref="B289:D289"/>
    <mergeCell ref="B290:D290"/>
    <mergeCell ref="B291:D291"/>
    <mergeCell ref="B312:D312"/>
    <mergeCell ref="B293:D293"/>
    <mergeCell ref="B294:D294"/>
    <mergeCell ref="B296:D296"/>
    <mergeCell ref="B298:D298"/>
    <mergeCell ref="B303:D303"/>
    <mergeCell ref="B304:D304"/>
    <mergeCell ref="B305:D305"/>
    <mergeCell ref="B306:D306"/>
    <mergeCell ref="B307:D307"/>
    <mergeCell ref="B308:D308"/>
    <mergeCell ref="B310:D310"/>
    <mergeCell ref="B337:D337"/>
    <mergeCell ref="B339:D339"/>
    <mergeCell ref="B340:D340"/>
    <mergeCell ref="B346:C346"/>
    <mergeCell ref="B319:D319"/>
    <mergeCell ref="B320:D320"/>
    <mergeCell ref="B322:D322"/>
    <mergeCell ref="B323:D323"/>
    <mergeCell ref="B329:C329"/>
    <mergeCell ref="B336:D336"/>
  </mergeCells>
  <hyperlinks>
    <hyperlink ref="C109" r:id="rId1" xr:uid="{F82D7536-31B0-480C-9B5F-DF8231030C1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E39A4-A51A-4C25-99A7-795005E7A2EF}">
  <dimension ref="A2:J27"/>
  <sheetViews>
    <sheetView topLeftCell="B4" workbookViewId="0">
      <selection activeCell="B4" sqref="B4:F22"/>
    </sheetView>
  </sheetViews>
  <sheetFormatPr defaultRowHeight="12.75" x14ac:dyDescent="0.2"/>
  <cols>
    <col min="1" max="1" width="0" style="101" hidden="1" customWidth="1"/>
    <col min="2" max="5" width="9.140625" style="101"/>
    <col min="6" max="6" width="52.140625" style="101" customWidth="1"/>
    <col min="7" max="7" width="9.140625" style="101"/>
    <col min="8" max="8" width="21" style="101" customWidth="1"/>
    <col min="9" max="9" width="16.28515625" style="101" customWidth="1"/>
    <col min="10" max="10" width="19.42578125" style="101" customWidth="1"/>
    <col min="11" max="259" width="9.140625" style="101"/>
    <col min="260" max="260" width="52.140625" style="101" customWidth="1"/>
    <col min="261" max="261" width="9.140625" style="101"/>
    <col min="262" max="262" width="21" style="101" customWidth="1"/>
    <col min="263" max="263" width="16.28515625" style="101" customWidth="1"/>
    <col min="264" max="264" width="19.42578125" style="101" customWidth="1"/>
    <col min="265" max="515" width="9.140625" style="101"/>
    <col min="516" max="516" width="52.140625" style="101" customWidth="1"/>
    <col min="517" max="517" width="9.140625" style="101"/>
    <col min="518" max="518" width="21" style="101" customWidth="1"/>
    <col min="519" max="519" width="16.28515625" style="101" customWidth="1"/>
    <col min="520" max="520" width="19.42578125" style="101" customWidth="1"/>
    <col min="521" max="771" width="9.140625" style="101"/>
    <col min="772" max="772" width="52.140625" style="101" customWidth="1"/>
    <col min="773" max="773" width="9.140625" style="101"/>
    <col min="774" max="774" width="21" style="101" customWidth="1"/>
    <col min="775" max="775" width="16.28515625" style="101" customWidth="1"/>
    <col min="776" max="776" width="19.42578125" style="101" customWidth="1"/>
    <col min="777" max="1027" width="9.140625" style="101"/>
    <col min="1028" max="1028" width="52.140625" style="101" customWidth="1"/>
    <col min="1029" max="1029" width="9.140625" style="101"/>
    <col min="1030" max="1030" width="21" style="101" customWidth="1"/>
    <col min="1031" max="1031" width="16.28515625" style="101" customWidth="1"/>
    <col min="1032" max="1032" width="19.42578125" style="101" customWidth="1"/>
    <col min="1033" max="1283" width="9.140625" style="101"/>
    <col min="1284" max="1284" width="52.140625" style="101" customWidth="1"/>
    <col min="1285" max="1285" width="9.140625" style="101"/>
    <col min="1286" max="1286" width="21" style="101" customWidth="1"/>
    <col min="1287" max="1287" width="16.28515625" style="101" customWidth="1"/>
    <col min="1288" max="1288" width="19.42578125" style="101" customWidth="1"/>
    <col min="1289" max="1539" width="9.140625" style="101"/>
    <col min="1540" max="1540" width="52.140625" style="101" customWidth="1"/>
    <col min="1541" max="1541" width="9.140625" style="101"/>
    <col min="1542" max="1542" width="21" style="101" customWidth="1"/>
    <col min="1543" max="1543" width="16.28515625" style="101" customWidth="1"/>
    <col min="1544" max="1544" width="19.42578125" style="101" customWidth="1"/>
    <col min="1545" max="1795" width="9.140625" style="101"/>
    <col min="1796" max="1796" width="52.140625" style="101" customWidth="1"/>
    <col min="1797" max="1797" width="9.140625" style="101"/>
    <col min="1798" max="1798" width="21" style="101" customWidth="1"/>
    <col min="1799" max="1799" width="16.28515625" style="101" customWidth="1"/>
    <col min="1800" max="1800" width="19.42578125" style="101" customWidth="1"/>
    <col min="1801" max="2051" width="9.140625" style="101"/>
    <col min="2052" max="2052" width="52.140625" style="101" customWidth="1"/>
    <col min="2053" max="2053" width="9.140625" style="101"/>
    <col min="2054" max="2054" width="21" style="101" customWidth="1"/>
    <col min="2055" max="2055" width="16.28515625" style="101" customWidth="1"/>
    <col min="2056" max="2056" width="19.42578125" style="101" customWidth="1"/>
    <col min="2057" max="2307" width="9.140625" style="101"/>
    <col min="2308" max="2308" width="52.140625" style="101" customWidth="1"/>
    <col min="2309" max="2309" width="9.140625" style="101"/>
    <col min="2310" max="2310" width="21" style="101" customWidth="1"/>
    <col min="2311" max="2311" width="16.28515625" style="101" customWidth="1"/>
    <col min="2312" max="2312" width="19.42578125" style="101" customWidth="1"/>
    <col min="2313" max="2563" width="9.140625" style="101"/>
    <col min="2564" max="2564" width="52.140625" style="101" customWidth="1"/>
    <col min="2565" max="2565" width="9.140625" style="101"/>
    <col min="2566" max="2566" width="21" style="101" customWidth="1"/>
    <col min="2567" max="2567" width="16.28515625" style="101" customWidth="1"/>
    <col min="2568" max="2568" width="19.42578125" style="101" customWidth="1"/>
    <col min="2569" max="2819" width="9.140625" style="101"/>
    <col min="2820" max="2820" width="52.140625" style="101" customWidth="1"/>
    <col min="2821" max="2821" width="9.140625" style="101"/>
    <col min="2822" max="2822" width="21" style="101" customWidth="1"/>
    <col min="2823" max="2823" width="16.28515625" style="101" customWidth="1"/>
    <col min="2824" max="2824" width="19.42578125" style="101" customWidth="1"/>
    <col min="2825" max="3075" width="9.140625" style="101"/>
    <col min="3076" max="3076" width="52.140625" style="101" customWidth="1"/>
    <col min="3077" max="3077" width="9.140625" style="101"/>
    <col min="3078" max="3078" width="21" style="101" customWidth="1"/>
    <col min="3079" max="3079" width="16.28515625" style="101" customWidth="1"/>
    <col min="3080" max="3080" width="19.42578125" style="101" customWidth="1"/>
    <col min="3081" max="3331" width="9.140625" style="101"/>
    <col min="3332" max="3332" width="52.140625" style="101" customWidth="1"/>
    <col min="3333" max="3333" width="9.140625" style="101"/>
    <col min="3334" max="3334" width="21" style="101" customWidth="1"/>
    <col min="3335" max="3335" width="16.28515625" style="101" customWidth="1"/>
    <col min="3336" max="3336" width="19.42578125" style="101" customWidth="1"/>
    <col min="3337" max="3587" width="9.140625" style="101"/>
    <col min="3588" max="3588" width="52.140625" style="101" customWidth="1"/>
    <col min="3589" max="3589" width="9.140625" style="101"/>
    <col min="3590" max="3590" width="21" style="101" customWidth="1"/>
    <col min="3591" max="3591" width="16.28515625" style="101" customWidth="1"/>
    <col min="3592" max="3592" width="19.42578125" style="101" customWidth="1"/>
    <col min="3593" max="3843" width="9.140625" style="101"/>
    <col min="3844" max="3844" width="52.140625" style="101" customWidth="1"/>
    <col min="3845" max="3845" width="9.140625" style="101"/>
    <col min="3846" max="3846" width="21" style="101" customWidth="1"/>
    <col min="3847" max="3847" width="16.28515625" style="101" customWidth="1"/>
    <col min="3848" max="3848" width="19.42578125" style="101" customWidth="1"/>
    <col min="3849" max="4099" width="9.140625" style="101"/>
    <col min="4100" max="4100" width="52.140625" style="101" customWidth="1"/>
    <col min="4101" max="4101" width="9.140625" style="101"/>
    <col min="4102" max="4102" width="21" style="101" customWidth="1"/>
    <col min="4103" max="4103" width="16.28515625" style="101" customWidth="1"/>
    <col min="4104" max="4104" width="19.42578125" style="101" customWidth="1"/>
    <col min="4105" max="4355" width="9.140625" style="101"/>
    <col min="4356" max="4356" width="52.140625" style="101" customWidth="1"/>
    <col min="4357" max="4357" width="9.140625" style="101"/>
    <col min="4358" max="4358" width="21" style="101" customWidth="1"/>
    <col min="4359" max="4359" width="16.28515625" style="101" customWidth="1"/>
    <col min="4360" max="4360" width="19.42578125" style="101" customWidth="1"/>
    <col min="4361" max="4611" width="9.140625" style="101"/>
    <col min="4612" max="4612" width="52.140625" style="101" customWidth="1"/>
    <col min="4613" max="4613" width="9.140625" style="101"/>
    <col min="4614" max="4614" width="21" style="101" customWidth="1"/>
    <col min="4615" max="4615" width="16.28515625" style="101" customWidth="1"/>
    <col min="4616" max="4616" width="19.42578125" style="101" customWidth="1"/>
    <col min="4617" max="4867" width="9.140625" style="101"/>
    <col min="4868" max="4868" width="52.140625" style="101" customWidth="1"/>
    <col min="4869" max="4869" width="9.140625" style="101"/>
    <col min="4870" max="4870" width="21" style="101" customWidth="1"/>
    <col min="4871" max="4871" width="16.28515625" style="101" customWidth="1"/>
    <col min="4872" max="4872" width="19.42578125" style="101" customWidth="1"/>
    <col min="4873" max="5123" width="9.140625" style="101"/>
    <col min="5124" max="5124" width="52.140625" style="101" customWidth="1"/>
    <col min="5125" max="5125" width="9.140625" style="101"/>
    <col min="5126" max="5126" width="21" style="101" customWidth="1"/>
    <col min="5127" max="5127" width="16.28515625" style="101" customWidth="1"/>
    <col min="5128" max="5128" width="19.42578125" style="101" customWidth="1"/>
    <col min="5129" max="5379" width="9.140625" style="101"/>
    <col min="5380" max="5380" width="52.140625" style="101" customWidth="1"/>
    <col min="5381" max="5381" width="9.140625" style="101"/>
    <col min="5382" max="5382" width="21" style="101" customWidth="1"/>
    <col min="5383" max="5383" width="16.28515625" style="101" customWidth="1"/>
    <col min="5384" max="5384" width="19.42578125" style="101" customWidth="1"/>
    <col min="5385" max="5635" width="9.140625" style="101"/>
    <col min="5636" max="5636" width="52.140625" style="101" customWidth="1"/>
    <col min="5637" max="5637" width="9.140625" style="101"/>
    <col min="5638" max="5638" width="21" style="101" customWidth="1"/>
    <col min="5639" max="5639" width="16.28515625" style="101" customWidth="1"/>
    <col min="5640" max="5640" width="19.42578125" style="101" customWidth="1"/>
    <col min="5641" max="5891" width="9.140625" style="101"/>
    <col min="5892" max="5892" width="52.140625" style="101" customWidth="1"/>
    <col min="5893" max="5893" width="9.140625" style="101"/>
    <col min="5894" max="5894" width="21" style="101" customWidth="1"/>
    <col min="5895" max="5895" width="16.28515625" style="101" customWidth="1"/>
    <col min="5896" max="5896" width="19.42578125" style="101" customWidth="1"/>
    <col min="5897" max="6147" width="9.140625" style="101"/>
    <col min="6148" max="6148" width="52.140625" style="101" customWidth="1"/>
    <col min="6149" max="6149" width="9.140625" style="101"/>
    <col min="6150" max="6150" width="21" style="101" customWidth="1"/>
    <col min="6151" max="6151" width="16.28515625" style="101" customWidth="1"/>
    <col min="6152" max="6152" width="19.42578125" style="101" customWidth="1"/>
    <col min="6153" max="6403" width="9.140625" style="101"/>
    <col min="6404" max="6404" width="52.140625" style="101" customWidth="1"/>
    <col min="6405" max="6405" width="9.140625" style="101"/>
    <col min="6406" max="6406" width="21" style="101" customWidth="1"/>
    <col min="6407" max="6407" width="16.28515625" style="101" customWidth="1"/>
    <col min="6408" max="6408" width="19.42578125" style="101" customWidth="1"/>
    <col min="6409" max="6659" width="9.140625" style="101"/>
    <col min="6660" max="6660" width="52.140625" style="101" customWidth="1"/>
    <col min="6661" max="6661" width="9.140625" style="101"/>
    <col min="6662" max="6662" width="21" style="101" customWidth="1"/>
    <col min="6663" max="6663" width="16.28515625" style="101" customWidth="1"/>
    <col min="6664" max="6664" width="19.42578125" style="101" customWidth="1"/>
    <col min="6665" max="6915" width="9.140625" style="101"/>
    <col min="6916" max="6916" width="52.140625" style="101" customWidth="1"/>
    <col min="6917" max="6917" width="9.140625" style="101"/>
    <col min="6918" max="6918" width="21" style="101" customWidth="1"/>
    <col min="6919" max="6919" width="16.28515625" style="101" customWidth="1"/>
    <col min="6920" max="6920" width="19.42578125" style="101" customWidth="1"/>
    <col min="6921" max="7171" width="9.140625" style="101"/>
    <col min="7172" max="7172" width="52.140625" style="101" customWidth="1"/>
    <col min="7173" max="7173" width="9.140625" style="101"/>
    <col min="7174" max="7174" width="21" style="101" customWidth="1"/>
    <col min="7175" max="7175" width="16.28515625" style="101" customWidth="1"/>
    <col min="7176" max="7176" width="19.42578125" style="101" customWidth="1"/>
    <col min="7177" max="7427" width="9.140625" style="101"/>
    <col min="7428" max="7428" width="52.140625" style="101" customWidth="1"/>
    <col min="7429" max="7429" width="9.140625" style="101"/>
    <col min="7430" max="7430" width="21" style="101" customWidth="1"/>
    <col min="7431" max="7431" width="16.28515625" style="101" customWidth="1"/>
    <col min="7432" max="7432" width="19.42578125" style="101" customWidth="1"/>
    <col min="7433" max="7683" width="9.140625" style="101"/>
    <col min="7684" max="7684" width="52.140625" style="101" customWidth="1"/>
    <col min="7685" max="7685" width="9.140625" style="101"/>
    <col min="7686" max="7686" width="21" style="101" customWidth="1"/>
    <col min="7687" max="7687" width="16.28515625" style="101" customWidth="1"/>
    <col min="7688" max="7688" width="19.42578125" style="101" customWidth="1"/>
    <col min="7689" max="7939" width="9.140625" style="101"/>
    <col min="7940" max="7940" width="52.140625" style="101" customWidth="1"/>
    <col min="7941" max="7941" width="9.140625" style="101"/>
    <col min="7942" max="7942" width="21" style="101" customWidth="1"/>
    <col min="7943" max="7943" width="16.28515625" style="101" customWidth="1"/>
    <col min="7944" max="7944" width="19.42578125" style="101" customWidth="1"/>
    <col min="7945" max="8195" width="9.140625" style="101"/>
    <col min="8196" max="8196" width="52.140625" style="101" customWidth="1"/>
    <col min="8197" max="8197" width="9.140625" style="101"/>
    <col min="8198" max="8198" width="21" style="101" customWidth="1"/>
    <col min="8199" max="8199" width="16.28515625" style="101" customWidth="1"/>
    <col min="8200" max="8200" width="19.42578125" style="101" customWidth="1"/>
    <col min="8201" max="8451" width="9.140625" style="101"/>
    <col min="8452" max="8452" width="52.140625" style="101" customWidth="1"/>
    <col min="8453" max="8453" width="9.140625" style="101"/>
    <col min="8454" max="8454" width="21" style="101" customWidth="1"/>
    <col min="8455" max="8455" width="16.28515625" style="101" customWidth="1"/>
    <col min="8456" max="8456" width="19.42578125" style="101" customWidth="1"/>
    <col min="8457" max="8707" width="9.140625" style="101"/>
    <col min="8708" max="8708" width="52.140625" style="101" customWidth="1"/>
    <col min="8709" max="8709" width="9.140625" style="101"/>
    <col min="8710" max="8710" width="21" style="101" customWidth="1"/>
    <col min="8711" max="8711" width="16.28515625" style="101" customWidth="1"/>
    <col min="8712" max="8712" width="19.42578125" style="101" customWidth="1"/>
    <col min="8713" max="8963" width="9.140625" style="101"/>
    <col min="8964" max="8964" width="52.140625" style="101" customWidth="1"/>
    <col min="8965" max="8965" width="9.140625" style="101"/>
    <col min="8966" max="8966" width="21" style="101" customWidth="1"/>
    <col min="8967" max="8967" width="16.28515625" style="101" customWidth="1"/>
    <col min="8968" max="8968" width="19.42578125" style="101" customWidth="1"/>
    <col min="8969" max="9219" width="9.140625" style="101"/>
    <col min="9220" max="9220" width="52.140625" style="101" customWidth="1"/>
    <col min="9221" max="9221" width="9.140625" style="101"/>
    <col min="9222" max="9222" width="21" style="101" customWidth="1"/>
    <col min="9223" max="9223" width="16.28515625" style="101" customWidth="1"/>
    <col min="9224" max="9224" width="19.42578125" style="101" customWidth="1"/>
    <col min="9225" max="9475" width="9.140625" style="101"/>
    <col min="9476" max="9476" width="52.140625" style="101" customWidth="1"/>
    <col min="9477" max="9477" width="9.140625" style="101"/>
    <col min="9478" max="9478" width="21" style="101" customWidth="1"/>
    <col min="9479" max="9479" width="16.28515625" style="101" customWidth="1"/>
    <col min="9480" max="9480" width="19.42578125" style="101" customWidth="1"/>
    <col min="9481" max="9731" width="9.140625" style="101"/>
    <col min="9732" max="9732" width="52.140625" style="101" customWidth="1"/>
    <col min="9733" max="9733" width="9.140625" style="101"/>
    <col min="9734" max="9734" width="21" style="101" customWidth="1"/>
    <col min="9735" max="9735" width="16.28515625" style="101" customWidth="1"/>
    <col min="9736" max="9736" width="19.42578125" style="101" customWidth="1"/>
    <col min="9737" max="9987" width="9.140625" style="101"/>
    <col min="9988" max="9988" width="52.140625" style="101" customWidth="1"/>
    <col min="9989" max="9989" width="9.140625" style="101"/>
    <col min="9990" max="9990" width="21" style="101" customWidth="1"/>
    <col min="9991" max="9991" width="16.28515625" style="101" customWidth="1"/>
    <col min="9992" max="9992" width="19.42578125" style="101" customWidth="1"/>
    <col min="9993" max="10243" width="9.140625" style="101"/>
    <col min="10244" max="10244" width="52.140625" style="101" customWidth="1"/>
    <col min="10245" max="10245" width="9.140625" style="101"/>
    <col min="10246" max="10246" width="21" style="101" customWidth="1"/>
    <col min="10247" max="10247" width="16.28515625" style="101" customWidth="1"/>
    <col min="10248" max="10248" width="19.42578125" style="101" customWidth="1"/>
    <col min="10249" max="10499" width="9.140625" style="101"/>
    <col min="10500" max="10500" width="52.140625" style="101" customWidth="1"/>
    <col min="10501" max="10501" width="9.140625" style="101"/>
    <col min="10502" max="10502" width="21" style="101" customWidth="1"/>
    <col min="10503" max="10503" width="16.28515625" style="101" customWidth="1"/>
    <col min="10504" max="10504" width="19.42578125" style="101" customWidth="1"/>
    <col min="10505" max="10755" width="9.140625" style="101"/>
    <col min="10756" max="10756" width="52.140625" style="101" customWidth="1"/>
    <col min="10757" max="10757" width="9.140625" style="101"/>
    <col min="10758" max="10758" width="21" style="101" customWidth="1"/>
    <col min="10759" max="10759" width="16.28515625" style="101" customWidth="1"/>
    <col min="10760" max="10760" width="19.42578125" style="101" customWidth="1"/>
    <col min="10761" max="11011" width="9.140625" style="101"/>
    <col min="11012" max="11012" width="52.140625" style="101" customWidth="1"/>
    <col min="11013" max="11013" width="9.140625" style="101"/>
    <col min="11014" max="11014" width="21" style="101" customWidth="1"/>
    <col min="11015" max="11015" width="16.28515625" style="101" customWidth="1"/>
    <col min="11016" max="11016" width="19.42578125" style="101" customWidth="1"/>
    <col min="11017" max="11267" width="9.140625" style="101"/>
    <col min="11268" max="11268" width="52.140625" style="101" customWidth="1"/>
    <col min="11269" max="11269" width="9.140625" style="101"/>
    <col min="11270" max="11270" width="21" style="101" customWidth="1"/>
    <col min="11271" max="11271" width="16.28515625" style="101" customWidth="1"/>
    <col min="11272" max="11272" width="19.42578125" style="101" customWidth="1"/>
    <col min="11273" max="11523" width="9.140625" style="101"/>
    <col min="11524" max="11524" width="52.140625" style="101" customWidth="1"/>
    <col min="11525" max="11525" width="9.140625" style="101"/>
    <col min="11526" max="11526" width="21" style="101" customWidth="1"/>
    <col min="11527" max="11527" width="16.28515625" style="101" customWidth="1"/>
    <col min="11528" max="11528" width="19.42578125" style="101" customWidth="1"/>
    <col min="11529" max="11779" width="9.140625" style="101"/>
    <col min="11780" max="11780" width="52.140625" style="101" customWidth="1"/>
    <col min="11781" max="11781" width="9.140625" style="101"/>
    <col min="11782" max="11782" width="21" style="101" customWidth="1"/>
    <col min="11783" max="11783" width="16.28515625" style="101" customWidth="1"/>
    <col min="11784" max="11784" width="19.42578125" style="101" customWidth="1"/>
    <col min="11785" max="12035" width="9.140625" style="101"/>
    <col min="12036" max="12036" width="52.140625" style="101" customWidth="1"/>
    <col min="12037" max="12037" width="9.140625" style="101"/>
    <col min="12038" max="12038" width="21" style="101" customWidth="1"/>
    <col min="12039" max="12039" width="16.28515625" style="101" customWidth="1"/>
    <col min="12040" max="12040" width="19.42578125" style="101" customWidth="1"/>
    <col min="12041" max="12291" width="9.140625" style="101"/>
    <col min="12292" max="12292" width="52.140625" style="101" customWidth="1"/>
    <col min="12293" max="12293" width="9.140625" style="101"/>
    <col min="12294" max="12294" width="21" style="101" customWidth="1"/>
    <col min="12295" max="12295" width="16.28515625" style="101" customWidth="1"/>
    <col min="12296" max="12296" width="19.42578125" style="101" customWidth="1"/>
    <col min="12297" max="12547" width="9.140625" style="101"/>
    <col min="12548" max="12548" width="52.140625" style="101" customWidth="1"/>
    <col min="12549" max="12549" width="9.140625" style="101"/>
    <col min="12550" max="12550" width="21" style="101" customWidth="1"/>
    <col min="12551" max="12551" width="16.28515625" style="101" customWidth="1"/>
    <col min="12552" max="12552" width="19.42578125" style="101" customWidth="1"/>
    <col min="12553" max="12803" width="9.140625" style="101"/>
    <col min="12804" max="12804" width="52.140625" style="101" customWidth="1"/>
    <col min="12805" max="12805" width="9.140625" style="101"/>
    <col min="12806" max="12806" width="21" style="101" customWidth="1"/>
    <col min="12807" max="12807" width="16.28515625" style="101" customWidth="1"/>
    <col min="12808" max="12808" width="19.42578125" style="101" customWidth="1"/>
    <col min="12809" max="13059" width="9.140625" style="101"/>
    <col min="13060" max="13060" width="52.140625" style="101" customWidth="1"/>
    <col min="13061" max="13061" width="9.140625" style="101"/>
    <col min="13062" max="13062" width="21" style="101" customWidth="1"/>
    <col min="13063" max="13063" width="16.28515625" style="101" customWidth="1"/>
    <col min="13064" max="13064" width="19.42578125" style="101" customWidth="1"/>
    <col min="13065" max="13315" width="9.140625" style="101"/>
    <col min="13316" max="13316" width="52.140625" style="101" customWidth="1"/>
    <col min="13317" max="13317" width="9.140625" style="101"/>
    <col min="13318" max="13318" width="21" style="101" customWidth="1"/>
    <col min="13319" max="13319" width="16.28515625" style="101" customWidth="1"/>
    <col min="13320" max="13320" width="19.42578125" style="101" customWidth="1"/>
    <col min="13321" max="13571" width="9.140625" style="101"/>
    <col min="13572" max="13572" width="52.140625" style="101" customWidth="1"/>
    <col min="13573" max="13573" width="9.140625" style="101"/>
    <col min="13574" max="13574" width="21" style="101" customWidth="1"/>
    <col min="13575" max="13575" width="16.28515625" style="101" customWidth="1"/>
    <col min="13576" max="13576" width="19.42578125" style="101" customWidth="1"/>
    <col min="13577" max="13827" width="9.140625" style="101"/>
    <col min="13828" max="13828" width="52.140625" style="101" customWidth="1"/>
    <col min="13829" max="13829" width="9.140625" style="101"/>
    <col min="13830" max="13830" width="21" style="101" customWidth="1"/>
    <col min="13831" max="13831" width="16.28515625" style="101" customWidth="1"/>
    <col min="13832" max="13832" width="19.42578125" style="101" customWidth="1"/>
    <col min="13833" max="14083" width="9.140625" style="101"/>
    <col min="14084" max="14084" width="52.140625" style="101" customWidth="1"/>
    <col min="14085" max="14085" width="9.140625" style="101"/>
    <col min="14086" max="14086" width="21" style="101" customWidth="1"/>
    <col min="14087" max="14087" width="16.28515625" style="101" customWidth="1"/>
    <col min="14088" max="14088" width="19.42578125" style="101" customWidth="1"/>
    <col min="14089" max="14339" width="9.140625" style="101"/>
    <col min="14340" max="14340" width="52.140625" style="101" customWidth="1"/>
    <col min="14341" max="14341" width="9.140625" style="101"/>
    <col min="14342" max="14342" width="21" style="101" customWidth="1"/>
    <col min="14343" max="14343" width="16.28515625" style="101" customWidth="1"/>
    <col min="14344" max="14344" width="19.42578125" style="101" customWidth="1"/>
    <col min="14345" max="14595" width="9.140625" style="101"/>
    <col min="14596" max="14596" width="52.140625" style="101" customWidth="1"/>
    <col min="14597" max="14597" width="9.140625" style="101"/>
    <col min="14598" max="14598" width="21" style="101" customWidth="1"/>
    <col min="14599" max="14599" width="16.28515625" style="101" customWidth="1"/>
    <col min="14600" max="14600" width="19.42578125" style="101" customWidth="1"/>
    <col min="14601" max="14851" width="9.140625" style="101"/>
    <col min="14852" max="14852" width="52.140625" style="101" customWidth="1"/>
    <col min="14853" max="14853" width="9.140625" style="101"/>
    <col min="14854" max="14854" width="21" style="101" customWidth="1"/>
    <col min="14855" max="14855" width="16.28515625" style="101" customWidth="1"/>
    <col min="14856" max="14856" width="19.42578125" style="101" customWidth="1"/>
    <col min="14857" max="15107" width="9.140625" style="101"/>
    <col min="15108" max="15108" width="52.140625" style="101" customWidth="1"/>
    <col min="15109" max="15109" width="9.140625" style="101"/>
    <col min="15110" max="15110" width="21" style="101" customWidth="1"/>
    <col min="15111" max="15111" width="16.28515625" style="101" customWidth="1"/>
    <col min="15112" max="15112" width="19.42578125" style="101" customWidth="1"/>
    <col min="15113" max="15363" width="9.140625" style="101"/>
    <col min="15364" max="15364" width="52.140625" style="101" customWidth="1"/>
    <col min="15365" max="15365" width="9.140625" style="101"/>
    <col min="15366" max="15366" width="21" style="101" customWidth="1"/>
    <col min="15367" max="15367" width="16.28515625" style="101" customWidth="1"/>
    <col min="15368" max="15368" width="19.42578125" style="101" customWidth="1"/>
    <col min="15369" max="15619" width="9.140625" style="101"/>
    <col min="15620" max="15620" width="52.140625" style="101" customWidth="1"/>
    <col min="15621" max="15621" width="9.140625" style="101"/>
    <col min="15622" max="15622" width="21" style="101" customWidth="1"/>
    <col min="15623" max="15623" width="16.28515625" style="101" customWidth="1"/>
    <col min="15624" max="15624" width="19.42578125" style="101" customWidth="1"/>
    <col min="15625" max="15875" width="9.140625" style="101"/>
    <col min="15876" max="15876" width="52.140625" style="101" customWidth="1"/>
    <col min="15877" max="15877" width="9.140625" style="101"/>
    <col min="15878" max="15878" width="21" style="101" customWidth="1"/>
    <col min="15879" max="15879" width="16.28515625" style="101" customWidth="1"/>
    <col min="15880" max="15880" width="19.42578125" style="101" customWidth="1"/>
    <col min="15881" max="16131" width="9.140625" style="101"/>
    <col min="16132" max="16132" width="52.140625" style="101" customWidth="1"/>
    <col min="16133" max="16133" width="9.140625" style="101"/>
    <col min="16134" max="16134" width="21" style="101" customWidth="1"/>
    <col min="16135" max="16135" width="16.28515625" style="101" customWidth="1"/>
    <col min="16136" max="16136" width="19.42578125" style="101" customWidth="1"/>
    <col min="16137" max="16384" width="9.140625" style="101"/>
  </cols>
  <sheetData>
    <row r="2" spans="1:10" ht="15" x14ac:dyDescent="0.25">
      <c r="A2" s="674" t="s">
        <v>628</v>
      </c>
      <c r="B2" s="674"/>
      <c r="C2" s="674"/>
      <c r="D2" s="674"/>
      <c r="E2" s="674"/>
      <c r="F2" s="674"/>
      <c r="G2" s="674"/>
      <c r="H2" s="674"/>
      <c r="I2" s="674"/>
      <c r="J2" s="674"/>
    </row>
    <row r="3" spans="1:10" ht="15" x14ac:dyDescent="0.25">
      <c r="A3" s="449" t="s">
        <v>629</v>
      </c>
      <c r="B3" s="675" t="s">
        <v>54</v>
      </c>
      <c r="C3" s="675"/>
      <c r="D3" s="675"/>
      <c r="E3" s="675"/>
      <c r="F3" s="675"/>
      <c r="G3" s="449" t="s">
        <v>55</v>
      </c>
      <c r="H3" s="449" t="s">
        <v>630</v>
      </c>
      <c r="I3" s="449" t="s">
        <v>631</v>
      </c>
      <c r="J3" s="449" t="s">
        <v>127</v>
      </c>
    </row>
    <row r="4" spans="1:10" x14ac:dyDescent="0.2">
      <c r="A4" s="676" t="s">
        <v>632</v>
      </c>
      <c r="B4" s="677" t="s">
        <v>633</v>
      </c>
      <c r="C4" s="678"/>
      <c r="D4" s="678"/>
      <c r="E4" s="678"/>
      <c r="F4" s="679"/>
      <c r="G4" s="686" t="s">
        <v>634</v>
      </c>
      <c r="H4" s="686">
        <v>1</v>
      </c>
      <c r="I4" s="687">
        <v>148500</v>
      </c>
      <c r="J4" s="687">
        <f>I4</f>
        <v>148500</v>
      </c>
    </row>
    <row r="5" spans="1:10" x14ac:dyDescent="0.2">
      <c r="A5" s="676"/>
      <c r="B5" s="680"/>
      <c r="C5" s="681"/>
      <c r="D5" s="681"/>
      <c r="E5" s="681"/>
      <c r="F5" s="682"/>
      <c r="G5" s="686"/>
      <c r="H5" s="686"/>
      <c r="I5" s="687"/>
      <c r="J5" s="687"/>
    </row>
    <row r="6" spans="1:10" x14ac:dyDescent="0.2">
      <c r="A6" s="676"/>
      <c r="B6" s="680"/>
      <c r="C6" s="681"/>
      <c r="D6" s="681"/>
      <c r="E6" s="681"/>
      <c r="F6" s="682"/>
      <c r="G6" s="686"/>
      <c r="H6" s="686"/>
      <c r="I6" s="687"/>
      <c r="J6" s="687"/>
    </row>
    <row r="7" spans="1:10" x14ac:dyDescent="0.2">
      <c r="A7" s="676"/>
      <c r="B7" s="680"/>
      <c r="C7" s="681"/>
      <c r="D7" s="681"/>
      <c r="E7" s="681"/>
      <c r="F7" s="682"/>
      <c r="G7" s="686"/>
      <c r="H7" s="686"/>
      <c r="I7" s="687"/>
      <c r="J7" s="687"/>
    </row>
    <row r="8" spans="1:10" x14ac:dyDescent="0.2">
      <c r="A8" s="676"/>
      <c r="B8" s="680"/>
      <c r="C8" s="681"/>
      <c r="D8" s="681"/>
      <c r="E8" s="681"/>
      <c r="F8" s="682"/>
      <c r="G8" s="686"/>
      <c r="H8" s="686"/>
      <c r="I8" s="687"/>
      <c r="J8" s="687"/>
    </row>
    <row r="9" spans="1:10" x14ac:dyDescent="0.2">
      <c r="A9" s="676"/>
      <c r="B9" s="680"/>
      <c r="C9" s="681"/>
      <c r="D9" s="681"/>
      <c r="E9" s="681"/>
      <c r="F9" s="682"/>
      <c r="G9" s="686"/>
      <c r="H9" s="686"/>
      <c r="I9" s="687"/>
      <c r="J9" s="687"/>
    </row>
    <row r="10" spans="1:10" x14ac:dyDescent="0.2">
      <c r="A10" s="676"/>
      <c r="B10" s="680"/>
      <c r="C10" s="681"/>
      <c r="D10" s="681"/>
      <c r="E10" s="681"/>
      <c r="F10" s="682"/>
      <c r="G10" s="686"/>
      <c r="H10" s="686"/>
      <c r="I10" s="687"/>
      <c r="J10" s="687"/>
    </row>
    <row r="11" spans="1:10" x14ac:dyDescent="0.2">
      <c r="A11" s="676"/>
      <c r="B11" s="680"/>
      <c r="C11" s="681"/>
      <c r="D11" s="681"/>
      <c r="E11" s="681"/>
      <c r="F11" s="682"/>
      <c r="G11" s="686"/>
      <c r="H11" s="686"/>
      <c r="I11" s="687"/>
      <c r="J11" s="687"/>
    </row>
    <row r="12" spans="1:10" x14ac:dyDescent="0.2">
      <c r="A12" s="676"/>
      <c r="B12" s="680"/>
      <c r="C12" s="681"/>
      <c r="D12" s="681"/>
      <c r="E12" s="681"/>
      <c r="F12" s="682"/>
      <c r="G12" s="686"/>
      <c r="H12" s="686"/>
      <c r="I12" s="687"/>
      <c r="J12" s="687"/>
    </row>
    <row r="13" spans="1:10" x14ac:dyDescent="0.2">
      <c r="A13" s="676"/>
      <c r="B13" s="680"/>
      <c r="C13" s="681"/>
      <c r="D13" s="681"/>
      <c r="E13" s="681"/>
      <c r="F13" s="682"/>
      <c r="G13" s="686"/>
      <c r="H13" s="686"/>
      <c r="I13" s="687"/>
      <c r="J13" s="687"/>
    </row>
    <row r="14" spans="1:10" x14ac:dyDescent="0.2">
      <c r="A14" s="676"/>
      <c r="B14" s="680"/>
      <c r="C14" s="681"/>
      <c r="D14" s="681"/>
      <c r="E14" s="681"/>
      <c r="F14" s="682"/>
      <c r="G14" s="686"/>
      <c r="H14" s="686"/>
      <c r="I14" s="687"/>
      <c r="J14" s="687"/>
    </row>
    <row r="15" spans="1:10" x14ac:dyDescent="0.2">
      <c r="A15" s="676"/>
      <c r="B15" s="680"/>
      <c r="C15" s="681"/>
      <c r="D15" s="681"/>
      <c r="E15" s="681"/>
      <c r="F15" s="682"/>
      <c r="G15" s="686"/>
      <c r="H15" s="686"/>
      <c r="I15" s="687"/>
      <c r="J15" s="687"/>
    </row>
    <row r="16" spans="1:10" x14ac:dyDescent="0.2">
      <c r="A16" s="676"/>
      <c r="B16" s="680"/>
      <c r="C16" s="681"/>
      <c r="D16" s="681"/>
      <c r="E16" s="681"/>
      <c r="F16" s="682"/>
      <c r="G16" s="686"/>
      <c r="H16" s="686"/>
      <c r="I16" s="687"/>
      <c r="J16" s="687"/>
    </row>
    <row r="17" spans="1:10" x14ac:dyDescent="0.2">
      <c r="A17" s="676"/>
      <c r="B17" s="680"/>
      <c r="C17" s="681"/>
      <c r="D17" s="681"/>
      <c r="E17" s="681"/>
      <c r="F17" s="682"/>
      <c r="G17" s="686"/>
      <c r="H17" s="686"/>
      <c r="I17" s="687"/>
      <c r="J17" s="687"/>
    </row>
    <row r="18" spans="1:10" x14ac:dyDescent="0.2">
      <c r="A18" s="676"/>
      <c r="B18" s="680"/>
      <c r="C18" s="681"/>
      <c r="D18" s="681"/>
      <c r="E18" s="681"/>
      <c r="F18" s="682"/>
      <c r="G18" s="686"/>
      <c r="H18" s="686"/>
      <c r="I18" s="687"/>
      <c r="J18" s="687"/>
    </row>
    <row r="19" spans="1:10" x14ac:dyDescent="0.2">
      <c r="A19" s="676"/>
      <c r="B19" s="680"/>
      <c r="C19" s="681"/>
      <c r="D19" s="681"/>
      <c r="E19" s="681"/>
      <c r="F19" s="682"/>
      <c r="G19" s="686"/>
      <c r="H19" s="686"/>
      <c r="I19" s="687"/>
      <c r="J19" s="687"/>
    </row>
    <row r="20" spans="1:10" x14ac:dyDescent="0.2">
      <c r="A20" s="676"/>
      <c r="B20" s="680"/>
      <c r="C20" s="681"/>
      <c r="D20" s="681"/>
      <c r="E20" s="681"/>
      <c r="F20" s="682"/>
      <c r="G20" s="686"/>
      <c r="H20" s="686"/>
      <c r="I20" s="687"/>
      <c r="J20" s="687"/>
    </row>
    <row r="21" spans="1:10" x14ac:dyDescent="0.2">
      <c r="A21" s="676"/>
      <c r="B21" s="680"/>
      <c r="C21" s="681"/>
      <c r="D21" s="681"/>
      <c r="E21" s="681"/>
      <c r="F21" s="682"/>
      <c r="G21" s="686"/>
      <c r="H21" s="686"/>
      <c r="I21" s="687"/>
      <c r="J21" s="687"/>
    </row>
    <row r="22" spans="1:10" ht="204.75" customHeight="1" x14ac:dyDescent="0.2">
      <c r="A22" s="676"/>
      <c r="B22" s="683"/>
      <c r="C22" s="684"/>
      <c r="D22" s="684"/>
      <c r="E22" s="684"/>
      <c r="F22" s="685"/>
      <c r="G22" s="686"/>
      <c r="H22" s="686"/>
      <c r="I22" s="687"/>
      <c r="J22" s="687"/>
    </row>
    <row r="23" spans="1:10" ht="15" x14ac:dyDescent="0.2">
      <c r="A23" s="450"/>
      <c r="B23" s="670" t="s">
        <v>635</v>
      </c>
      <c r="C23" s="671"/>
      <c r="D23" s="671"/>
      <c r="E23" s="671"/>
      <c r="F23" s="671"/>
      <c r="G23" s="450"/>
      <c r="H23" s="450"/>
      <c r="I23" s="450"/>
      <c r="J23" s="450"/>
    </row>
    <row r="24" spans="1:10" x14ac:dyDescent="0.2">
      <c r="A24" s="451"/>
      <c r="B24" s="672"/>
      <c r="C24" s="672"/>
      <c r="D24" s="672"/>
      <c r="E24" s="672"/>
      <c r="F24" s="672"/>
      <c r="G24" s="451"/>
      <c r="H24" s="451"/>
      <c r="I24" s="451"/>
      <c r="J24" s="452">
        <f>J4</f>
        <v>148500</v>
      </c>
    </row>
    <row r="25" spans="1:10" x14ac:dyDescent="0.2">
      <c r="A25" s="453"/>
      <c r="B25" s="673"/>
      <c r="C25" s="673"/>
      <c r="D25" s="673"/>
      <c r="E25" s="673"/>
      <c r="F25" s="673"/>
      <c r="G25" s="453"/>
      <c r="H25" s="453"/>
      <c r="I25" s="453"/>
      <c r="J25" s="453"/>
    </row>
    <row r="26" spans="1:10" x14ac:dyDescent="0.2">
      <c r="A26" s="453"/>
      <c r="B26" s="453" t="s">
        <v>636</v>
      </c>
      <c r="C26" s="453"/>
      <c r="D26" s="453"/>
      <c r="E26" s="453"/>
      <c r="F26" s="453"/>
      <c r="G26" s="453"/>
      <c r="H26" s="453"/>
      <c r="I26" s="453"/>
      <c r="J26" s="453"/>
    </row>
    <row r="27" spans="1:10" x14ac:dyDescent="0.2">
      <c r="A27" s="453"/>
      <c r="B27" s="453" t="s">
        <v>637</v>
      </c>
      <c r="C27" s="453"/>
      <c r="D27" s="453"/>
      <c r="E27" s="453"/>
      <c r="F27" s="453"/>
      <c r="G27" s="453"/>
      <c r="H27" s="453"/>
      <c r="I27" s="453"/>
      <c r="J27" s="453"/>
    </row>
  </sheetData>
  <sheetProtection algorithmName="SHA-512" hashValue="9HwM0xz2J7OZzr5bl5vXAeprdT0droAwwtFSS+W2sWmxBtAodoNGPscyinK+oj7cAA6Pk/m5GOlrJ1x/CdzyoQ==" saltValue="JBNaJqI6fbe6WDzR1TLo/A==" spinCount="100000" sheet="1"/>
  <mergeCells count="11">
    <mergeCell ref="B23:F23"/>
    <mergeCell ref="B24:F24"/>
    <mergeCell ref="B25:F25"/>
    <mergeCell ref="A2:J2"/>
    <mergeCell ref="B3:F3"/>
    <mergeCell ref="A4:A22"/>
    <mergeCell ref="B4:F22"/>
    <mergeCell ref="G4:G22"/>
    <mergeCell ref="H4:H22"/>
    <mergeCell ref="I4:I22"/>
    <mergeCell ref="J4:J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Basic</vt:lpstr>
      <vt:lpstr>Details</vt:lpstr>
      <vt:lpstr>Schedule-I</vt:lpstr>
      <vt:lpstr>Summary</vt:lpstr>
      <vt:lpstr>CIVIL</vt:lpstr>
      <vt:lpstr>PHE works  </vt:lpstr>
      <vt:lpstr>Electrical works</vt:lpstr>
      <vt:lpstr>DEMOLISHING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2024-03-07T06:02:48Z</dcterms:modified>
</cp:coreProperties>
</file>