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1500-1254 PKG D-(149 &amp; 150)-Haflong-Jiribam TL\1500-1254-PKG D-ISSUED tender document\"/>
    </mc:Choice>
  </mc:AlternateContent>
  <xr:revisionPtr revIDLastSave="0" documentId="13_ncr:1_{999EFC54-FB40-44D4-BE02-9FC1B57CFE6E}" xr6:coauthVersionLast="47" xr6:coauthVersionMax="47" xr10:uidLastSave="{00000000-0000-0000-0000-000000000000}"/>
  <bookViews>
    <workbookView xWindow="-120" yWindow="-120" windowWidth="29040" windowHeight="15840" tabRatio="842" activeTab="6" xr2:uid="{00000000-000D-0000-FFFF-FFFF00000000}"/>
  </bookViews>
  <sheets>
    <sheet name="Basic" sheetId="38" r:id="rId1"/>
    <sheet name="Cover" sheetId="39" r:id="rId2"/>
    <sheet name="Instructions" sheetId="40" r:id="rId3"/>
    <sheet name="Names of Bidder" sheetId="41" r:id="rId4"/>
    <sheet name="Bid Form 2nd Envelope" sheetId="29" r:id="rId5"/>
    <sheet name="SCHEDULE 1A" sheetId="37" r:id="rId6"/>
    <sheet name="SUMMARY" sheetId="19" r:id="rId7"/>
  </sheets>
  <definedNames>
    <definedName name="\A" localSheetId="0">#REF!</definedName>
    <definedName name="\A" localSheetId="4">#REF!</definedName>
    <definedName name="\A" localSheetId="1">#REF!</definedName>
    <definedName name="\A" localSheetId="2">#REF!</definedName>
    <definedName name="\A" localSheetId="3">#REF!</definedName>
    <definedName name="\A" localSheetId="5">#REF!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 localSheetId="5">#REF!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 localSheetId="5">#REF!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 localSheetId="5">#REF!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 localSheetId="5">#REF!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 localSheetId="5">#REF!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 localSheetId="5">#REF!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 localSheetId="5">#REF!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 localSheetId="5">#REF!</definedName>
    <definedName name="\V">#REF!</definedName>
    <definedName name="_xlnm._FilterDatabase" localSheetId="5" hidden="1">'SCHEDULE 1A'!$A$13:$AN$40</definedName>
    <definedName name="ab" localSheetId="0">#REF!</definedName>
    <definedName name="ab" localSheetId="4">#REF!</definedName>
    <definedName name="ab" localSheetId="1">#REF!</definedName>
    <definedName name="ab" localSheetId="2">#REF!</definedName>
    <definedName name="ab" localSheetId="3">#REF!</definedName>
    <definedName name="ab" localSheetId="5">#REF!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Basic!$A$1:$B$15</definedName>
    <definedName name="_xlnm.Print_Area" localSheetId="4">'Bid Form 2nd Envelope'!$A$1:$F$54</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 1A'!$A$1:$K$42</definedName>
    <definedName name="_xlnm.Print_Area" localSheetId="6">SUMMARY!$A$1:$F$19</definedName>
    <definedName name="_xlnm.Print_Titles" localSheetId="5">'SCHEDULE 1A'!$1:$12</definedName>
    <definedName name="_xlnm.Print_Titles" localSheetId="6">SUMMARY!$3:$12</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 localSheetId="5">#REF!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 localSheetId="5">#REF!</definedName>
    <definedName name="TEST">#REF!</definedName>
    <definedName name="TO">#REF!</definedName>
    <definedName name="Z_01ACF2E1_8E61_4459_ABC1_B6C183DEED61_.wvu.PrintArea" localSheetId="4" hidden="1">'Bid Form 2nd Envelope'!$A$1:$F$56</definedName>
    <definedName name="Z_01ACF2E1_8E61_4459_ABC1_B6C183DEED61_.wvu.PrintArea" localSheetId="5" hidden="1">'SCHEDULE 1A'!$A$1:$K$38</definedName>
    <definedName name="Z_01ACF2E1_8E61_4459_ABC1_B6C183DEED61_.wvu.PrintArea" localSheetId="6" hidden="1">SUMMARY!$A$1:$F$20</definedName>
    <definedName name="Z_01ACF2E1_8E61_4459_ABC1_B6C183DEED61_.wvu.PrintTitles" localSheetId="5" hidden="1">'SCHEDULE 1A'!$11:$12</definedName>
    <definedName name="Z_01ACF2E1_8E61_4459_ABC1_B6C183DEED61_.wvu.PrintTitles" localSheetId="6" hidden="1">SUMMARY!$3:$12</definedName>
    <definedName name="Z_091A6405_72DB_46E0_B81A_EC53A5C58396_.wvu.Cols" localSheetId="5" hidden="1">'SCHEDULE 1A'!#REF!</definedName>
    <definedName name="Z_091A6405_72DB_46E0_B81A_EC53A5C58396_.wvu.FilterData" localSheetId="5" hidden="1">'SCHEDULE 1A'!#REF!</definedName>
    <definedName name="Z_091A6405_72DB_46E0_B81A_EC53A5C58396_.wvu.PrintArea" localSheetId="5" hidden="1">'SCHEDULE 1A'!$A$1:$K$38</definedName>
    <definedName name="Z_091A6405_72DB_46E0_B81A_EC53A5C58396_.wvu.PrintArea" localSheetId="6" hidden="1">SUMMARY!$A$1:$F$19</definedName>
    <definedName name="Z_091A6405_72DB_46E0_B81A_EC53A5C58396_.wvu.PrintTitles" localSheetId="5" hidden="1">'SCHEDULE 1A'!$11:$12</definedName>
    <definedName name="Z_091A6405_72DB_46E0_B81A_EC53A5C58396_.wvu.PrintTitles" localSheetId="6" hidden="1">SUMMARY!$3:$12</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FilterData" localSheetId="5" hidden="1">'SCHEDULE 1A'!#REF!</definedName>
    <definedName name="Z_14D7F02E_BCCA_4517_ABC7_537FF4AEB67A_.wvu.PrintArea" localSheetId="4" hidden="1">'Bid Form 2nd Envelope'!$A$1:$F$56</definedName>
    <definedName name="Z_14D7F02E_BCCA_4517_ABC7_537FF4AEB67A_.wvu.PrintArea" localSheetId="5" hidden="1">'SCHEDULE 1A'!$A$1:$K$38</definedName>
    <definedName name="Z_14D7F02E_BCCA_4517_ABC7_537FF4AEB67A_.wvu.PrintArea" localSheetId="6" hidden="1">SUMMARY!$A$1:$F$19</definedName>
    <definedName name="Z_14D7F02E_BCCA_4517_ABC7_537FF4AEB67A_.wvu.PrintTitles" localSheetId="5" hidden="1">'SCHEDULE 1A'!$11:$12</definedName>
    <definedName name="Z_14D7F02E_BCCA_4517_ABC7_537FF4AEB67A_.wvu.PrintTitles" localSheetId="6" hidden="1">SUMMARY!$3:$12</definedName>
    <definedName name="Z_17F5C48B_526E_48D2_9F97_823D578F9893_.wvu.Cols" localSheetId="4" hidden="1">'Bid Form 2nd Envelope'!$G:$K</definedName>
    <definedName name="Z_17F5C48B_526E_48D2_9F97_823D578F9893_.wvu.PrintArea" localSheetId="4" hidden="1">'Bid Form 2nd Envelope'!$A$1:$F$56</definedName>
    <definedName name="Z_1A69D62F_E881_40D6_8A9A_90D0B2FD17F9_.wvu.Cols" localSheetId="4" hidden="1">'Bid Form 2nd Envelope'!$H:$H,'Bid Form 2nd Envelope'!$Z:$AJ</definedName>
    <definedName name="Z_1A69D62F_E881_40D6_8A9A_90D0B2FD17F9_.wvu.Cols" localSheetId="5" hidden="1">'SCHEDULE 1A'!#REF!,'SCHEDULE 1A'!#REF!</definedName>
    <definedName name="Z_1A69D62F_E881_40D6_8A9A_90D0B2FD17F9_.wvu.FilterData" localSheetId="5" hidden="1">'SCHEDULE 1A'!$F$1:$F$142</definedName>
    <definedName name="Z_1A69D62F_E881_40D6_8A9A_90D0B2FD17F9_.wvu.PrintArea" localSheetId="4" hidden="1">'Bid Form 2nd Envelope'!$A$1:$F$54</definedName>
    <definedName name="Z_1A69D62F_E881_40D6_8A9A_90D0B2FD17F9_.wvu.PrintArea" localSheetId="5" hidden="1">'SCHEDULE 1A'!$A$1:$K$42</definedName>
    <definedName name="Z_1A69D62F_E881_40D6_8A9A_90D0B2FD17F9_.wvu.PrintArea" localSheetId="6" hidden="1">SUMMARY!$A$1:$F$19</definedName>
    <definedName name="Z_1A69D62F_E881_40D6_8A9A_90D0B2FD17F9_.wvu.PrintTitles" localSheetId="5" hidden="1">'SCHEDULE 1A'!$11:$12</definedName>
    <definedName name="Z_1A69D62F_E881_40D6_8A9A_90D0B2FD17F9_.wvu.PrintTitles" localSheetId="6" hidden="1">SUMMARY!$3:$12</definedName>
    <definedName name="Z_223BC0FC_814D_40F0_9795_CE82A16FF3A5_.wvu.PrintArea" localSheetId="4" hidden="1">'Bid Form 2nd Envelope'!$A$1:$F$56</definedName>
    <definedName name="Z_23A891B9_223B_4850_B5EE_7267DBBF2566_.wvu.Cols" localSheetId="4" hidden="1">'Bid Form 2nd Envelope'!$G:$K</definedName>
    <definedName name="Z_23A891B9_223B_4850_B5EE_7267DBBF2566_.wvu.PrintArea" localSheetId="4" hidden="1">'Bid Form 2nd Envelope'!$A$1:$F$56</definedName>
    <definedName name="Z_27A45B7A_04F2_4516_B80B_5ED0825D4ED3_.wvu.Cols" localSheetId="5" hidden="1">'SCHEDULE 1A'!#REF!</definedName>
    <definedName name="Z_27A45B7A_04F2_4516_B80B_5ED0825D4ED3_.wvu.FilterData" localSheetId="5" hidden="1">'SCHEDULE 1A'!#REF!</definedName>
    <definedName name="Z_27A45B7A_04F2_4516_B80B_5ED0825D4ED3_.wvu.PrintArea" localSheetId="4" hidden="1">'Bid Form 2nd Envelope'!$A$1:$F$56</definedName>
    <definedName name="Z_27A45B7A_04F2_4516_B80B_5ED0825D4ED3_.wvu.PrintArea" localSheetId="5" hidden="1">'SCHEDULE 1A'!$A$1:$K$38</definedName>
    <definedName name="Z_27A45B7A_04F2_4516_B80B_5ED0825D4ED3_.wvu.PrintArea" localSheetId="6" hidden="1">SUMMARY!$A$1:$F$19</definedName>
    <definedName name="Z_27A45B7A_04F2_4516_B80B_5ED0825D4ED3_.wvu.PrintTitles" localSheetId="5" hidden="1">'SCHEDULE 1A'!$11:$12</definedName>
    <definedName name="Z_27A45B7A_04F2_4516_B80B_5ED0825D4ED3_.wvu.PrintTitles" localSheetId="6" hidden="1">SUMMARY!$3:$12</definedName>
    <definedName name="Z_2CE5BBB8_7D2C_4EA1_98DE_92BEDF0C8A97_.wvu.Cols" localSheetId="5" hidden="1">'SCHEDULE 1A'!#REF!,'SCHEDULE 1A'!$S:$Y</definedName>
    <definedName name="Z_2CE5BBB8_7D2C_4EA1_98DE_92BEDF0C8A97_.wvu.FilterData" localSheetId="5" hidden="1">'SCHEDULE 1A'!$I$1:$I$142</definedName>
    <definedName name="Z_2CE5BBB8_7D2C_4EA1_98DE_92BEDF0C8A97_.wvu.PrintArea" localSheetId="5" hidden="1">'SCHEDULE 1A'!$A$1:$K$42</definedName>
    <definedName name="Z_2CE5BBB8_7D2C_4EA1_98DE_92BEDF0C8A97_.wvu.PrintArea" localSheetId="6" hidden="1">SUMMARY!$A$1:$F$19</definedName>
    <definedName name="Z_2CE5BBB8_7D2C_4EA1_98DE_92BEDF0C8A97_.wvu.PrintTitles" localSheetId="5" hidden="1">'SCHEDULE 1A'!$11:$12</definedName>
    <definedName name="Z_2CE5BBB8_7D2C_4EA1_98DE_92BEDF0C8A97_.wvu.PrintTitles" localSheetId="6" hidden="1">SUMMARY!$3:$12</definedName>
    <definedName name="Z_2CE5BBB8_7D2C_4EA1_98DE_92BEDF0C8A97_.wvu.Rows" localSheetId="5" hidden="1">'SCHEDULE 1A'!#REF!,'SCHEDULE 1A'!#REF!,'SCHEDULE 1A'!#REF!,'SCHEDULE 1A'!#REF!,'SCHEDULE 1A'!#REF!,'SCHEDULE 1A'!#REF!,'SCHEDULE 1A'!#REF!,'SCHEDULE 1A'!#REF!</definedName>
    <definedName name="Z_2F2FBC91_79AB_49BF_B046_986FA957665E_.wvu.FilterData" localSheetId="5" hidden="1">'SCHEDULE 1A'!$I$1:$I$142</definedName>
    <definedName name="Z_2F2FBC91_79AB_49BF_B046_986FA957665E_.wvu.PrintArea" localSheetId="5" hidden="1">'SCHEDULE 1A'!$A$1:$K$42</definedName>
    <definedName name="Z_2F2FBC91_79AB_49BF_B046_986FA957665E_.wvu.PrintArea" localSheetId="6" hidden="1">SUMMARY!$A$1:$F$19</definedName>
    <definedName name="Z_2F2FBC91_79AB_49BF_B046_986FA957665E_.wvu.PrintTitles" localSheetId="5" hidden="1">'SCHEDULE 1A'!$11:$12</definedName>
    <definedName name="Z_2F2FBC91_79AB_49BF_B046_986FA957665E_.wvu.PrintTitles" localSheetId="6" hidden="1">SUMMARY!$3:$12</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Cols" localSheetId="5" hidden="1">'SCHEDULE 1A'!$L:$AL</definedName>
    <definedName name="Z_38BADFEC_005D_4348_A1C4_C10C151F5DFC_.wvu.FilterData" localSheetId="5" hidden="1">'SCHEDULE 1A'!#REF!</definedName>
    <definedName name="Z_38BADFEC_005D_4348_A1C4_C10C151F5DFC_.wvu.PrintArea" localSheetId="5" hidden="1">'SCHEDULE 1A'!$A$1:$K$38</definedName>
    <definedName name="Z_38BADFEC_005D_4348_A1C4_C10C151F5DFC_.wvu.PrintArea" localSheetId="6" hidden="1">SUMMARY!$A$1:$F$19</definedName>
    <definedName name="Z_38BADFEC_005D_4348_A1C4_C10C151F5DFC_.wvu.PrintTitles" localSheetId="5" hidden="1">'SCHEDULE 1A'!$11:$12</definedName>
    <definedName name="Z_38BADFEC_005D_4348_A1C4_C10C151F5DFC_.wvu.PrintTitles" localSheetId="6" hidden="1">SUMMARY!$3:$12</definedName>
    <definedName name="Z_38BADFEC_005D_4348_A1C4_C10C151F5DFC_.wvu.Rows" localSheetId="5" hidden="1">'SCHEDULE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1A'!#REF!,'SCHEDULE 1A'!#REF!</definedName>
    <definedName name="Z_3AF5D368_0F40_4903_B06B_A4E8DE0BBD2F_.wvu.Cols" localSheetId="5" hidden="1">'SCHEDULE 1A'!#REF!</definedName>
    <definedName name="Z_3AF5D368_0F40_4903_B06B_A4E8DE0BBD2F_.wvu.FilterData" localSheetId="5" hidden="1">'SCHEDULE 1A'!#REF!</definedName>
    <definedName name="Z_3AF5D368_0F40_4903_B06B_A4E8DE0BBD2F_.wvu.PrintArea" localSheetId="5" hidden="1">'SCHEDULE 1A'!$A$1:$K$38</definedName>
    <definedName name="Z_3AF5D368_0F40_4903_B06B_A4E8DE0BBD2F_.wvu.PrintArea" localSheetId="6" hidden="1">SUMMARY!$A$1:$F$19</definedName>
    <definedName name="Z_3AF5D368_0F40_4903_B06B_A4E8DE0BBD2F_.wvu.PrintTitles" localSheetId="5" hidden="1">'SCHEDULE 1A'!$11:$12</definedName>
    <definedName name="Z_3AF5D368_0F40_4903_B06B_A4E8DE0BBD2F_.wvu.PrintTitles" localSheetId="6" hidden="1">SUMMARY!$3:$12</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Envelope'!$A$1:$F$56</definedName>
    <definedName name="Z_4F65FF32_EC61_4022_A399_2986D7B6B8B3_.wvu.Cols" localSheetId="4" hidden="1">'Bid Form 2nd Envelope'!$Z:$AJ</definedName>
    <definedName name="Z_4F65FF32_EC61_4022_A399_2986D7B6B8B3_.wvu.Cols" localSheetId="5" hidden="1">'SCHEDULE 1A'!$N:$AA</definedName>
    <definedName name="Z_4F65FF32_EC61_4022_A399_2986D7B6B8B3_.wvu.PrintArea" localSheetId="4" hidden="1">'Bid Form 2nd Envelope'!$A$1:$F$56</definedName>
    <definedName name="Z_4F65FF32_EC61_4022_A399_2986D7B6B8B3_.wvu.PrintArea" localSheetId="5" hidden="1">'SCHEDULE 1A'!$A$1:$K$38</definedName>
    <definedName name="Z_4F65FF32_EC61_4022_A399_2986D7B6B8B3_.wvu.PrintArea" localSheetId="6" hidden="1">SUMMARY!$A$1:$F$19</definedName>
    <definedName name="Z_4F65FF32_EC61_4022_A399_2986D7B6B8B3_.wvu.PrintTitles" localSheetId="5" hidden="1">'SCHEDULE 1A'!$11:$12</definedName>
    <definedName name="Z_4F65FF32_EC61_4022_A399_2986D7B6B8B3_.wvu.PrintTitles" localSheetId="6" hidden="1">SUMMARY!$3:$12</definedName>
    <definedName name="Z_4F65FF32_EC61_4022_A399_2986D7B6B8B3_.wvu.Rows" localSheetId="5" hidden="1">'SCHEDULE 1A'!#REF!</definedName>
    <definedName name="Z_611D8B62_9C40_451B_ABB4_92F111B2BF43_.wvu.Cols" localSheetId="5" hidden="1">'SCHEDULE 1A'!#REF!</definedName>
    <definedName name="Z_611D8B62_9C40_451B_ABB4_92F111B2BF43_.wvu.FilterData" localSheetId="5" hidden="1">'SCHEDULE 1A'!#REF!</definedName>
    <definedName name="Z_611D8B62_9C40_451B_ABB4_92F111B2BF43_.wvu.PrintArea" localSheetId="5" hidden="1">'SCHEDULE 1A'!$A$1:$K$38</definedName>
    <definedName name="Z_611D8B62_9C40_451B_ABB4_92F111B2BF43_.wvu.PrintArea" localSheetId="6" hidden="1">SUMMARY!$A$1:$F$19</definedName>
    <definedName name="Z_611D8B62_9C40_451B_ABB4_92F111B2BF43_.wvu.PrintTitles" localSheetId="5" hidden="1">'SCHEDULE 1A'!$11:$12</definedName>
    <definedName name="Z_611D8B62_9C40_451B_ABB4_92F111B2BF43_.wvu.PrintTitles" localSheetId="6" hidden="1">SUMMARY!$3:$12</definedName>
    <definedName name="Z_693AE0F1_9847_4E6A_B08E_BAB67D33B621_.wvu.Cols" localSheetId="5" hidden="1">'SCHEDULE 1A'!$L:$N,'SCHEDULE 1A'!$S:$Y</definedName>
    <definedName name="Z_693AE0F1_9847_4E6A_B08E_BAB67D33B621_.wvu.FilterData" localSheetId="5" hidden="1">'SCHEDULE 1A'!#REF!</definedName>
    <definedName name="Z_693AE0F1_9847_4E6A_B08E_BAB67D33B621_.wvu.PrintArea" localSheetId="5" hidden="1">'SCHEDULE 1A'!$A$1:$K$38</definedName>
    <definedName name="Z_693AE0F1_9847_4E6A_B08E_BAB67D33B621_.wvu.PrintArea" localSheetId="6" hidden="1">SUMMARY!$A$1:$F$19</definedName>
    <definedName name="Z_693AE0F1_9847_4E6A_B08E_BAB67D33B621_.wvu.PrintTitles" localSheetId="5" hidden="1">'SCHEDULE 1A'!$11:$12</definedName>
    <definedName name="Z_693AE0F1_9847_4E6A_B08E_BAB67D33B621_.wvu.PrintTitles" localSheetId="6" hidden="1">SUMMARY!$3:$12</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Envelope'!$A$1:$F$56</definedName>
    <definedName name="Z_75ADC1CB_B2FC_4413_A994_9BBA99DCA57A_.wvu.Cols" localSheetId="5" hidden="1">'SCHEDULE 1A'!$L:$M,'SCHEDULE 1A'!$S:$Y</definedName>
    <definedName name="Z_75ADC1CB_B2FC_4413_A994_9BBA99DCA57A_.wvu.FilterData" localSheetId="5" hidden="1">'SCHEDULE 1A'!$I$1:$I$142</definedName>
    <definedName name="Z_75ADC1CB_B2FC_4413_A994_9BBA99DCA57A_.wvu.PrintArea" localSheetId="5" hidden="1">'SCHEDULE 1A'!$A$1:$K$42</definedName>
    <definedName name="Z_75ADC1CB_B2FC_4413_A994_9BBA99DCA57A_.wvu.PrintArea" localSheetId="6" hidden="1">SUMMARY!$A$1:$F$19</definedName>
    <definedName name="Z_75ADC1CB_B2FC_4413_A994_9BBA99DCA57A_.wvu.PrintTitles" localSheetId="5" hidden="1">'SCHEDULE 1A'!$11:$12</definedName>
    <definedName name="Z_75ADC1CB_B2FC_4413_A994_9BBA99DCA57A_.wvu.PrintTitles" localSheetId="6" hidden="1">SUMMARY!$3:$12</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Cols" localSheetId="5" hidden="1">'SCHEDULE 1A'!#REF!</definedName>
    <definedName name="Z_7FEA3959_92A6_4B7E_927B_087EAC5E7414_.wvu.FilterData" localSheetId="5" hidden="1">'SCHEDULE 1A'!$I$1:$I$142</definedName>
    <definedName name="Z_7FEA3959_92A6_4B7E_927B_087EAC5E7414_.wvu.PrintArea" localSheetId="4" hidden="1">'Bid Form 2nd Envelope'!$A$1:$F$56</definedName>
    <definedName name="Z_7FEA3959_92A6_4B7E_927B_087EAC5E7414_.wvu.PrintArea" localSheetId="5" hidden="1">'SCHEDULE 1A'!$A$1:$K$42</definedName>
    <definedName name="Z_7FEA3959_92A6_4B7E_927B_087EAC5E7414_.wvu.PrintArea" localSheetId="6" hidden="1">SUMMARY!$A$1:$F$19</definedName>
    <definedName name="Z_7FEA3959_92A6_4B7E_927B_087EAC5E7414_.wvu.PrintTitles" localSheetId="5" hidden="1">'SCHEDULE 1A'!$11:$12</definedName>
    <definedName name="Z_7FEA3959_92A6_4B7E_927B_087EAC5E7414_.wvu.PrintTitles" localSheetId="6" hidden="1">SUMMARY!$3:$12</definedName>
    <definedName name="Z_7FEA3959_92A6_4B7E_927B_087EAC5E7414_.wvu.Rows" localSheetId="5" hidden="1">'SCHEDULE 1A'!#REF!</definedName>
    <definedName name="Z_85C5F000_3F2E_4A34_B83F_6CE80CF74968_.wvu.Cols" localSheetId="5" hidden="1">'SCHEDULE 1A'!$S:$Y</definedName>
    <definedName name="Z_85C5F000_3F2E_4A34_B83F_6CE80CF74968_.wvu.FilterData" localSheetId="5" hidden="1">'SCHEDULE 1A'!$I$1:$I$142</definedName>
    <definedName name="Z_85C5F000_3F2E_4A34_B83F_6CE80CF74968_.wvu.PrintArea" localSheetId="5" hidden="1">'SCHEDULE 1A'!$A$1:$K$42</definedName>
    <definedName name="Z_85C5F000_3F2E_4A34_B83F_6CE80CF74968_.wvu.PrintArea" localSheetId="6" hidden="1">SUMMARY!$A$1:$F$19</definedName>
    <definedName name="Z_85C5F000_3F2E_4A34_B83F_6CE80CF74968_.wvu.PrintTitles" localSheetId="5" hidden="1">'SCHEDULE 1A'!$11:$12</definedName>
    <definedName name="Z_85C5F000_3F2E_4A34_B83F_6CE80CF74968_.wvu.PrintTitles" localSheetId="6" hidden="1">SUMMARY!$3:$12</definedName>
    <definedName name="Z_85C5F000_3F2E_4A34_B83F_6CE80CF74968_.wvu.Rows" localSheetId="5" hidden="1">'SCHEDULE 1A'!#REF!</definedName>
    <definedName name="Z_89820FCD_8AFD_42C4_B05F_5701FCC12354_.wvu.Cols" localSheetId="5" hidden="1">'SCHEDULE 1A'!$L:$M,'SCHEDULE 1A'!$S:$Y</definedName>
    <definedName name="Z_89820FCD_8AFD_42C4_B05F_5701FCC12354_.wvu.FilterData" localSheetId="5" hidden="1">'SCHEDULE 1A'!$I$1:$I$142</definedName>
    <definedName name="Z_89820FCD_8AFD_42C4_B05F_5701FCC12354_.wvu.PrintArea" localSheetId="5" hidden="1">'SCHEDULE 1A'!$A$1:$K$42</definedName>
    <definedName name="Z_89820FCD_8AFD_42C4_B05F_5701FCC12354_.wvu.PrintArea" localSheetId="6" hidden="1">SUMMARY!$A$1:$F$19</definedName>
    <definedName name="Z_89820FCD_8AFD_42C4_B05F_5701FCC12354_.wvu.PrintTitles" localSheetId="5" hidden="1">'SCHEDULE 1A'!$11:$12</definedName>
    <definedName name="Z_89820FCD_8AFD_42C4_B05F_5701FCC12354_.wvu.PrintTitles" localSheetId="6" hidden="1">SUMMARY!$3:$12</definedName>
    <definedName name="Z_8DCF598F_E3E8_4517_8889_6DF83747DD2A_.wvu.FilterData" localSheetId="5" hidden="1">'SCHEDULE 1A'!$I$1:$I$142</definedName>
    <definedName name="Z_8DCF598F_E3E8_4517_8889_6DF83747DD2A_.wvu.PrintArea" localSheetId="5" hidden="1">'SCHEDULE 1A'!$A$1:$K$42</definedName>
    <definedName name="Z_8DCF598F_E3E8_4517_8889_6DF83747DD2A_.wvu.PrintArea" localSheetId="6" hidden="1">SUMMARY!$A$1:$F$19</definedName>
    <definedName name="Z_8DCF598F_E3E8_4517_8889_6DF83747DD2A_.wvu.PrintTitles" localSheetId="5" hidden="1">'SCHEDULE 1A'!$11:$12</definedName>
    <definedName name="Z_8DCF598F_E3E8_4517_8889_6DF83747DD2A_.wvu.PrintTitles" localSheetId="6" hidden="1">SUMMARY!$3:$12</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Cols" localSheetId="5" hidden="1">'SCHEDULE 1A'!#REF!,'SCHEDULE 1A'!#REF!</definedName>
    <definedName name="Z_92E4643E_E153_4A15_ADC8_B3E5FA86113E_.wvu.FilterData" localSheetId="5" hidden="1">'SCHEDULE 1A'!$E$1:$E$142</definedName>
    <definedName name="Z_92E4643E_E153_4A15_ADC8_B3E5FA86113E_.wvu.PrintArea" localSheetId="4" hidden="1">'Bid Form 2nd Envelope'!$A$1:$F$54</definedName>
    <definedName name="Z_92E4643E_E153_4A15_ADC8_B3E5FA86113E_.wvu.PrintArea" localSheetId="5" hidden="1">'SCHEDULE 1A'!$A$1:$K$42</definedName>
    <definedName name="Z_92E4643E_E153_4A15_ADC8_B3E5FA86113E_.wvu.PrintArea" localSheetId="6" hidden="1">SUMMARY!$A$1:$F$19</definedName>
    <definedName name="Z_92E4643E_E153_4A15_ADC8_B3E5FA86113E_.wvu.PrintTitles" localSheetId="5" hidden="1">'SCHEDULE 1A'!$11:$12</definedName>
    <definedName name="Z_92E4643E_E153_4A15_ADC8_B3E5FA86113E_.wvu.PrintTitles" localSheetId="6" hidden="1">SUMMARY!$3:$12</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Cols" localSheetId="5" hidden="1">'SCHEDULE 1A'!$S:$Y</definedName>
    <definedName name="Z_996AFBE6_B482_42C1_8052_EFE8998821C2_.wvu.FilterData" localSheetId="5" hidden="1">'SCHEDULE 1A'!$I$1:$I$142</definedName>
    <definedName name="Z_996AFBE6_B482_42C1_8052_EFE8998821C2_.wvu.PrintArea" localSheetId="5" hidden="1">'SCHEDULE 1A'!$A$1:$K$42</definedName>
    <definedName name="Z_996AFBE6_B482_42C1_8052_EFE8998821C2_.wvu.PrintArea" localSheetId="6" hidden="1">SUMMARY!$A$1:$F$19</definedName>
    <definedName name="Z_996AFBE6_B482_42C1_8052_EFE8998821C2_.wvu.PrintTitles" localSheetId="5" hidden="1">'SCHEDULE 1A'!$11:$12</definedName>
    <definedName name="Z_996AFBE6_B482_42C1_8052_EFE8998821C2_.wvu.PrintTitles" localSheetId="6" hidden="1">SUMMARY!$3:$12</definedName>
    <definedName name="Z_996AFBE6_B482_42C1_8052_EFE8998821C2_.wvu.Rows" localSheetId="5" hidden="1">'SCHEDULE 1A'!#REF!</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Cols" localSheetId="5" hidden="1">'SCHEDULE 1A'!#REF!,'SCHEDULE 1A'!#REF!</definedName>
    <definedName name="Z_A6F13BD3_B96C_452C_968D_78F6E5959979_.wvu.FilterData" localSheetId="5" hidden="1">'SCHEDULE 1A'!$E$1:$E$142</definedName>
    <definedName name="Z_A6F13BD3_B96C_452C_968D_78F6E5959979_.wvu.PrintArea" localSheetId="4" hidden="1">'Bid Form 2nd Envelope'!$A$1:$F$54</definedName>
    <definedName name="Z_A6F13BD3_B96C_452C_968D_78F6E5959979_.wvu.PrintArea" localSheetId="5" hidden="1">'SCHEDULE 1A'!$A$1:$K$42</definedName>
    <definedName name="Z_A6F13BD3_B96C_452C_968D_78F6E5959979_.wvu.PrintArea" localSheetId="6" hidden="1">SUMMARY!$A$1:$F$19</definedName>
    <definedName name="Z_A6F13BD3_B96C_452C_968D_78F6E5959979_.wvu.PrintTitles" localSheetId="5" hidden="1">'SCHEDULE 1A'!$11:$12</definedName>
    <definedName name="Z_A6F13BD3_B96C_452C_968D_78F6E5959979_.wvu.PrintTitles" localSheetId="6" hidden="1">SUMMARY!$3:$12</definedName>
    <definedName name="Z_A7DBDDEF_9245_44C6_9EBF_032DB6E1C0A2_.wvu.PrintArea" localSheetId="4" hidden="1">'Bid Form 2nd Envelope'!$A$1:$F$56</definedName>
    <definedName name="Z_AD86AC6C_B2E5_489A_BA08_94D78CF752AB_.wvu.Cols" localSheetId="5" hidden="1">'SCHEDULE 1A'!$S:$Y</definedName>
    <definedName name="Z_AD86AC6C_B2E5_489A_BA08_94D78CF752AB_.wvu.FilterData" localSheetId="5" hidden="1">'SCHEDULE 1A'!$I$1:$I$142</definedName>
    <definedName name="Z_AD86AC6C_B2E5_489A_BA08_94D78CF752AB_.wvu.PrintArea" localSheetId="5" hidden="1">'SCHEDULE 1A'!$A$1:$K$42</definedName>
    <definedName name="Z_AD86AC6C_B2E5_489A_BA08_94D78CF752AB_.wvu.PrintArea" localSheetId="6" hidden="1">SUMMARY!$A$1:$F$19</definedName>
    <definedName name="Z_AD86AC6C_B2E5_489A_BA08_94D78CF752AB_.wvu.PrintTitles" localSheetId="5" hidden="1">'SCHEDULE 1A'!$11:$12</definedName>
    <definedName name="Z_AD86AC6C_B2E5_489A_BA08_94D78CF752AB_.wvu.PrintTitles" localSheetId="6" hidden="1">SUMMARY!$3:$12</definedName>
    <definedName name="Z_AD86AC6C_B2E5_489A_BA08_94D78CF752AB_.wvu.Rows" localSheetId="5" hidden="1">'SCHEDULE 1A'!#REF!</definedName>
    <definedName name="Z_B23AD343_29DA_4CE0_BD10_47BF44F3782F_.wvu.PrintArea" localSheetId="4" hidden="1">'Bid Form 2nd Envelope'!$A$1:$F$56</definedName>
    <definedName name="Z_B3CE7B10_A914_4559_A6DA_AED8C22AFD6D_.wvu.PrintArea" localSheetId="4" hidden="1">'Bid Form 2nd Envelope'!$A$1:$F$56</definedName>
    <definedName name="Z_B7DA3930_F502_4F10_B6E9_DF93489BC550_.wvu.Cols" localSheetId="5" hidden="1">'SCHEDULE 1A'!#REF!,'SCHEDULE 1A'!$S:$Y</definedName>
    <definedName name="Z_B7DA3930_F502_4F10_B6E9_DF93489BC550_.wvu.FilterData" localSheetId="5" hidden="1">'SCHEDULE 1A'!$I$1:$I$142</definedName>
    <definedName name="Z_B7DA3930_F502_4F10_B6E9_DF93489BC550_.wvu.PrintArea" localSheetId="5" hidden="1">'SCHEDULE 1A'!$A$1:$K$42</definedName>
    <definedName name="Z_B7DA3930_F502_4F10_B6E9_DF93489BC550_.wvu.PrintArea" localSheetId="6" hidden="1">SUMMARY!$A$1:$F$19</definedName>
    <definedName name="Z_B7DA3930_F502_4F10_B6E9_DF93489BC550_.wvu.PrintTitles" localSheetId="5" hidden="1">'SCHEDULE 1A'!$11:$12</definedName>
    <definedName name="Z_B7DA3930_F502_4F10_B6E9_DF93489BC550_.wvu.PrintTitles" localSheetId="6" hidden="1">SUMMARY!$3:$12</definedName>
    <definedName name="Z_B7DA3930_F502_4F10_B6E9_DF93489BC550_.wvu.Rows" localSheetId="5" hidden="1">'SCHEDULE 1A'!#REF!</definedName>
    <definedName name="Z_B835C05C_B615_4DCB_982D_4519616B3CD8_.wvu.PrintArea" localSheetId="4" hidden="1">'Bid Form 2nd Envelope'!$A$1:$F$56</definedName>
    <definedName name="Z_B95AE71C_5BDA_4E26_8FE3_DB001AA67062_.wvu.Cols" localSheetId="5" hidden="1">'SCHEDULE 1A'!$L:$N,'SCHEDULE 1A'!$S:$Y</definedName>
    <definedName name="Z_B95AE71C_5BDA_4E26_8FE3_DB001AA67062_.wvu.FilterData" localSheetId="5" hidden="1">'SCHEDULE 1A'!$I$1:$I$142</definedName>
    <definedName name="Z_B95AE71C_5BDA_4E26_8FE3_DB001AA67062_.wvu.PrintArea" localSheetId="5" hidden="1">'SCHEDULE 1A'!$A$1:$K$42</definedName>
    <definedName name="Z_B95AE71C_5BDA_4E26_8FE3_DB001AA67062_.wvu.PrintArea" localSheetId="6" hidden="1">SUMMARY!$A$1:$F$19</definedName>
    <definedName name="Z_B95AE71C_5BDA_4E26_8FE3_DB001AA67062_.wvu.PrintTitles" localSheetId="5" hidden="1">'SCHEDULE 1A'!$11:$12</definedName>
    <definedName name="Z_B95AE71C_5BDA_4E26_8FE3_DB001AA67062_.wvu.PrintTitles" localSheetId="6" hidden="1">SUMMARY!$3:$12</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Envelope'!$A$1:$F$56</definedName>
    <definedName name="Z_D53177B2_31EC_4222_B97A_A37DCFD9E45B_.wvu.PrintArea" localSheetId="4" hidden="1">'Bid Form 2nd Envelope'!$A$1:$F$56</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Cols" localSheetId="5" hidden="1">'SCHEDULE 1A'!#REF!,'SCHEDULE 1A'!$S:$Y</definedName>
    <definedName name="Z_DECF7153_B692_414F_BA42_AEEFA09CA6EC_.wvu.FilterData" localSheetId="5" hidden="1">'SCHEDULE 1A'!$I$1:$I$142</definedName>
    <definedName name="Z_DECF7153_B692_414F_BA42_AEEFA09CA6EC_.wvu.PrintArea" localSheetId="5" hidden="1">'SCHEDULE 1A'!$A$1:$K$42</definedName>
    <definedName name="Z_DECF7153_B692_414F_BA42_AEEFA09CA6EC_.wvu.PrintArea" localSheetId="6" hidden="1">SUMMARY!$A$1:$F$19</definedName>
    <definedName name="Z_DECF7153_B692_414F_BA42_AEEFA09CA6EC_.wvu.PrintTitles" localSheetId="5" hidden="1">'SCHEDULE 1A'!$11:$12</definedName>
    <definedName name="Z_DECF7153_B692_414F_BA42_AEEFA09CA6EC_.wvu.PrintTitles" localSheetId="6" hidden="1">SUMMARY!$3:$12</definedName>
    <definedName name="Z_E81F0721_C35D_4189_B675_E46A21339863_.wvu.Cols" localSheetId="4" hidden="1">'Bid Form 2nd Envelope'!$G:$AO</definedName>
    <definedName name="Z_E97134B6_5E8D_4951_8DA0_73D065532361_.wvu.PrintArea" localSheetId="4" hidden="1">'Bid Form 2nd Envelope'!$A$1:$F$56</definedName>
    <definedName name="Z_E9F4E142_7D26_464D_BECA_4F3806DB1FE1_.wvu.PrintArea" localSheetId="4" hidden="1">'Bid Form 2nd Envelope'!$A$1:$F$56</definedName>
    <definedName name="Z_ECE9294F_C910_4036_88BC_B1F2176FB06B_.wvu.PrintArea" localSheetId="4" hidden="1">'Bid Form 2nd Envelope'!$A$1:$F$56</definedName>
    <definedName name="Z_ECEBABD0_566A_41C4_AA9A_38EA30EFEDA8_.wvu.PrintArea" localSheetId="3" hidden="1">'Names of Bidder'!$B$1:$D$44</definedName>
    <definedName name="Z_EE46BCD1_F715_4FA9_A5FC_1B125AD601E0_.wvu.PrintArea" localSheetId="4" hidden="1">'Bid Form 2nd Envelope'!$A$1:$F$56</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Niraj Mishra - Personal View" guid="{92E4643E-E153-4A15-ADC8-B3E5FA86113E}" mergeInterval="0" personalView="1" maximized="1" xWindow="-8" yWindow="-8" windowWidth="1382" windowHeight="744" tabRatio="842" activeSheetId="2"/>
    <customWorkbookView name="Akhilesh Kumar Singh {अखिलेश कुमार सिंह} - Personal View" guid="{1A69D62F-E881-40D6-8A9A-90D0B2FD17F9}" mergeInterval="0" personalView="1" maximized="1" windowWidth="1916" windowHeight="854" tabRatio="842" activeSheetId="12"/>
    <customWorkbookView name="Nrapendra Kumar - Personal View" guid="{7FEA3959-92A6-4B7E-927B-087EAC5E7414}" mergeInterval="0" personalView="1" maximized="1" windowWidth="1239" windowHeight="511" tabRatio="842" activeSheetId="2"/>
    <customWorkbookView name="G.V.N.Ananda Kumar - Personal View" guid="{8DCF598F-E3E8-4517-8889-6DF83747DD2A}" mergeInterval="0" personalView="1" maximized="1" windowWidth="1362" windowHeight="543" tabRatio="842" activeSheetId="13"/>
    <customWorkbookView name="Jasminder Singh - Personal View" guid="{B7DA3930-F502-4F10-B6E9-DF93489BC550}" mergeInterval="0" personalView="1" maximized="1" windowWidth="1596" windowHeight="674" tabRatio="804" activeSheetId="30"/>
    <customWorkbookView name="11086 - Personal View" guid="{89820FCD-8AFD-42C4-B05F-5701FCC12354}" mergeInterval="0" personalView="1" maximized="1" windowWidth="1270" windowHeight="511" tabRatio="632" activeSheetId="23"/>
    <customWorkbookView name="31103 - Personal View" guid="{DECF7153-B692-414F-BA42-AEEFA09CA6EC}" mergeInterval="0" personalView="1" maximized="1" windowWidth="1362" windowHeight="543" tabRatio="632" activeSheetId="23"/>
    <customWorkbookView name="01660 - Personal View" guid="{693AE0F1-9847-4E6A-B08E-BAB67D33B621}" mergeInterval="0" personalView="1" maximized="1" xWindow="1" yWindow="1" windowWidth="1362" windowHeight="538" tabRatio="632" activeSheetId="20" showComments="commIndAndComment"/>
    <customWorkbookView name="01192 - Personal View" guid="{38BADFEC-005D-4348-A1C4-C10C151F5DFC}" mergeInterval="0" personalView="1" maximized="1" xWindow="1" yWindow="1" windowWidth="1366" windowHeight="538" tabRatio="632" activeSheetId="2"/>
    <customWorkbookView name="gowda - Personal View" guid="{3AF5D368-0F40-4903-B06B-A4E8DE0BBD2F}" mergeInterval="0" personalView="1" maximized="1" xWindow="1" yWindow="1" windowWidth="1440" windowHeight="670" tabRatio="632" activeSheetId="19"/>
    <customWorkbookView name="Ann Mary Jose           - Personal View" guid="{091A6405-72DB-46E0-B81A-EC53A5C58396}" mergeInterval="0" personalView="1" maximized="1" xWindow="1" yWindow="1" windowWidth="1362" windowHeight="492" tabRatio="632" activeSheetId="2"/>
    <customWorkbookView name="20074 - Personal View" guid="{4F65FF32-EC61-4022-A399-2986D7B6B8B3}" mergeInterval="0" personalView="1" maximized="1" windowWidth="1020" windowHeight="539" tabRatio="632" activeSheetId="6"/>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8"/>
    <customWorkbookView name="admin - Personal View" guid="{611D8B62-9C40-451B-ABB4-92F111B2BF43}" mergeInterval="0" personalView="1" maximized="1" xWindow="1" yWindow="1" windowWidth="1280" windowHeight="794" tabRatio="632" activeSheetId="1"/>
    <customWorkbookView name="Parveen Saluja - Personal View" guid="{75ADC1CB-B2FC-4413-A994-9BBA99DCA57A}" mergeInterval="0" personalView="1" maximized="1" windowWidth="1362" windowHeight="543" tabRatio="632" activeSheetId="2"/>
    <customWorkbookView name="Dinesh C. Nainwal - Personal View" guid="{2CE5BBB8-7D2C-4EA1-98DE-92BEDF0C8A97}" mergeInterval="0" personalView="1" maximized="1" windowWidth="1362" windowHeight="543" tabRatio="804" activeSheetId="25"/>
    <customWorkbookView name="Parveen Kumar - Personal View" guid="{B95AE71C-5BDA-4E26-8FE3-DB001AA67062}" mergeInterval="0" personalView="1" maximized="1" windowWidth="1362" windowHeight="543" tabRatio="804" activeSheetId="30"/>
    <customWorkbookView name="60003018 - Personal View" guid="{85C5F000-3F2E-4A34-B83F-6CE80CF74968}" mergeInterval="0" personalView="1" maximized="1" xWindow="1" yWindow="1" windowWidth="1366" windowHeight="538" tabRatio="804" activeSheetId="10" showComments="commIndAndComment"/>
    <customWorkbookView name="60002881 - Personal View" guid="{996AFBE6-B482-42C1-8052-EFE8998821C2}" mergeInterval="0" personalView="1" maximized="1" xWindow="1" yWindow="1" windowWidth="1362" windowHeight="538" tabRatio="804" activeSheetId="6"/>
    <customWorkbookView name="60001959 - Personal View" guid="{AD86AC6C-B2E5-489A-BA08-94D78CF752AB}" mergeInterval="0" personalView="1" maximized="1" windowWidth="1362" windowHeight="553" tabRatio="804" activeSheetId="2"/>
    <customWorkbookView name="A K Singh - Personal View" guid="{2F2FBC91-79AB-49BF-B046-986FA957665E}" mergeInterval="0" personalView="1" maximized="1" windowWidth="1276" windowHeight="798" tabRatio="842" activeSheetId="4"/>
    <customWorkbookView name="Prashanth Kumar Gade {प्रशांत जि} - Personal View" guid="{A6F13BD3-B96C-452C-968D-78F6E5959979}" mergeInterval="0" personalView="1" maximized="1" windowWidth="1916" windowHeight="794" tabRatio="842" activeSheetId="29"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7" l="1"/>
  <c r="K37" i="37"/>
  <c r="K36" i="37"/>
  <c r="K35" i="37"/>
  <c r="K33" i="37"/>
  <c r="K32" i="37"/>
  <c r="K31" i="37"/>
  <c r="K30" i="37"/>
  <c r="K28" i="37"/>
  <c r="K26" i="37"/>
  <c r="K25" i="37"/>
  <c r="K24" i="37"/>
  <c r="K23" i="37"/>
  <c r="K21" i="37"/>
  <c r="K20" i="37"/>
  <c r="K18" i="37"/>
  <c r="K17" i="37"/>
  <c r="K15" i="37"/>
  <c r="K14" i="37"/>
  <c r="K41" i="37"/>
  <c r="B2" i="41"/>
  <c r="B1" i="41"/>
  <c r="A2" i="40"/>
  <c r="B40" i="29"/>
  <c r="F18" i="19"/>
  <c r="A53" i="29"/>
  <c r="H38" i="37" l="1"/>
  <c r="F13" i="19" s="1" a="1"/>
  <c r="F13" i="19" s="1"/>
  <c r="F15" i="19" s="1"/>
  <c r="F19" i="19"/>
  <c r="A1" i="19"/>
  <c r="A3" i="19"/>
  <c r="B8" i="19"/>
  <c r="B9" i="19"/>
  <c r="B7" i="19"/>
  <c r="F10" i="19"/>
  <c r="F9" i="19"/>
  <c r="F8" i="19"/>
  <c r="F7" i="19"/>
  <c r="I10" i="37"/>
  <c r="F38" i="29"/>
  <c r="B41" i="29"/>
  <c r="K42" i="37" l="1"/>
  <c r="C42" i="37"/>
  <c r="B19" i="19" s="1"/>
  <c r="C41" i="37"/>
  <c r="B18" i="19" s="1"/>
  <c r="I7" i="37"/>
  <c r="I8" i="37"/>
  <c r="I9" i="37"/>
  <c r="I6" i="37"/>
  <c r="C8" i="37"/>
  <c r="C9" i="37"/>
  <c r="C7" i="37"/>
  <c r="B17" i="29" l="1"/>
  <c r="C15" i="29"/>
  <c r="B6" i="29"/>
  <c r="B2" i="39"/>
  <c r="F2" i="39" s="1"/>
  <c r="B3" i="39"/>
  <c r="D49" i="41"/>
  <c r="J43" i="41"/>
  <c r="G43" i="41" s="1"/>
  <c r="B19" i="41"/>
  <c r="B14" i="41"/>
  <c r="B13" i="41"/>
  <c r="B10" i="41"/>
  <c r="B7" i="41"/>
  <c r="AD6" i="41"/>
  <c r="L6" i="41"/>
  <c r="B18" i="41" s="1"/>
  <c r="I6" i="41"/>
  <c r="A1" i="29" l="1"/>
  <c r="A1" i="37"/>
  <c r="A6" i="19"/>
  <c r="A6" i="37"/>
  <c r="A5" i="41"/>
  <c r="J12" i="41"/>
  <c r="I12" i="41"/>
  <c r="B9" i="41"/>
  <c r="Y7" i="37"/>
  <c r="Y2" i="37"/>
  <c r="Y1" i="37"/>
  <c r="T1" i="37"/>
  <c r="T2" i="37" s="1"/>
  <c r="A5" i="19" l="1"/>
  <c r="A5" i="37"/>
  <c r="H33" i="29" l="1"/>
  <c r="AG6" i="29" l="1"/>
  <c r="AG7" i="29"/>
  <c r="AG8" i="29" s="1"/>
  <c r="AG9" i="29"/>
  <c r="B35" i="29" l="1"/>
  <c r="AB17" i="29" l="1"/>
  <c r="AC17"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<sst xmlns="http://schemas.openxmlformats.org/spreadsheetml/2006/main" count="262" uniqueCount="215">
  <si>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</si>
  <si>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</si>
  <si>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</si>
  <si>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</si>
  <si>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</si>
  <si>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</si>
  <si>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</si>
  <si>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</si>
  <si>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</si>
  <si>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</si>
  <si>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</si>
  <si>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</si>
  <si>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</si>
  <si>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</si>
  <si>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</si>
  <si>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</si>
  <si>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</si>
  <si>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</si>
  <si>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</si>
  <si>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</si>
  <si>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</si>
  <si>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</si>
  <si>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</si>
  <si>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</si>
  <si>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</si>
  <si>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</si>
  <si>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</si>
  <si>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</si>
  <si>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</si>
  <si>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</si>
  <si>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</si>
  <si>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</si>
  <si>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</si>
  <si>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</si>
  <si>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</si>
  <si>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</si>
  <si>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</si>
  <si>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</si>
  <si>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</si>
  <si>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</si>
  <si>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Direct Total</t>
  </si>
  <si>
    <t>`</t>
  </si>
  <si>
    <t>BO Total</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</si>
  <si>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</si>
  <si>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</si>
  <si>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</si>
  <si>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</si>
  <si>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</si>
  <si>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</si>
  <si>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</si>
  <si>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</si>
  <si>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</si>
  <si>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</si>
  <si>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</si>
  <si>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</si>
  <si>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</si>
  <si>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</si>
  <si>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</si>
  <si>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</si>
  <si>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</si>
  <si>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Unit</t>
  </si>
  <si>
    <t>SI. No.</t>
  </si>
  <si>
    <t>Qty.</t>
  </si>
  <si>
    <t>Description</t>
  </si>
  <si>
    <t>(i)</t>
  </si>
  <si>
    <t>(ii)</t>
  </si>
  <si>
    <t>Sl. No.</t>
  </si>
  <si>
    <t>Total Price (INR)</t>
  </si>
  <si>
    <t>1</t>
  </si>
  <si>
    <t>(GRAND SUMMARY)</t>
  </si>
  <si>
    <t>Item  Description</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</si>
  <si>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</si>
  <si>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</si>
  <si>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</si>
  <si>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</si>
  <si>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</si>
  <si>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</si>
  <si>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</si>
  <si>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</si>
  <si>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</si>
  <si>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</si>
  <si>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</si>
  <si>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</si>
  <si>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</si>
  <si>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</si>
  <si>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</si>
  <si>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</si>
  <si>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</si>
  <si>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</si>
  <si>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</si>
  <si>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 xml:space="preserve">Date : </t>
  </si>
  <si>
    <t>Note :</t>
  </si>
  <si>
    <t>10 = (8X9)</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</si>
  <si>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</si>
  <si>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</si>
  <si>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</si>
  <si>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</si>
  <si>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</si>
  <si>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</si>
  <si>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</si>
  <si>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Rate of GST applicable ( in %)</t>
  </si>
  <si>
    <t>For and on behalf of</t>
  </si>
  <si>
    <t>Sr. General Manager (C&amp;M)</t>
  </si>
  <si>
    <t xml:space="preserve">Power Grid Corporation of India Limited </t>
  </si>
  <si>
    <t>North Eastern Region</t>
  </si>
  <si>
    <t xml:space="preserve">Dongtieh, Lower Nongrah, Lapalang </t>
  </si>
  <si>
    <t>Shillong – 793 006 (Meghalaya).</t>
  </si>
  <si>
    <t>HSN/SAC Code</t>
  </si>
  <si>
    <t>Civil/Installation Charges. [Non-Scheduled Items/Non-DSR Items]</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</si>
  <si>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</si>
  <si>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</si>
  <si>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</si>
  <si>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</si>
  <si>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Senior General Manager (C&amp;M)</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</si>
  <si>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</si>
  <si>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</si>
  <si>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</si>
  <si>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</si>
  <si>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</si>
  <si>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</si>
  <si>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</si>
  <si>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</si>
  <si>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</si>
  <si>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</si>
  <si>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</si>
  <si>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</si>
  <si>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</si>
  <si>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</si>
  <si>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</si>
  <si>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</si>
  <si>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</si>
  <si>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</si>
  <si>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</si>
  <si>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</si>
  <si>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</si>
  <si>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</si>
  <si>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</si>
  <si>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</si>
  <si>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</si>
  <si>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</si>
  <si>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</si>
  <si>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</si>
  <si>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</si>
  <si>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</si>
  <si>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</si>
  <si>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</si>
  <si>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</si>
  <si>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</si>
  <si>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</si>
  <si>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</si>
  <si>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Sep</t>
  </si>
  <si>
    <t>Place      :</t>
  </si>
  <si>
    <t>Place</t>
  </si>
  <si>
    <t>To,</t>
  </si>
  <si>
    <t>Summary to BPS-Vol-IC</t>
  </si>
  <si>
    <r>
      <t>email:</t>
    </r>
    <r>
      <rPr>
        <u/>
        <sz val="11"/>
        <color indexed="12"/>
        <rFont val="Book Antiqua"/>
        <family val="1"/>
      </rPr>
      <t xml:space="preserve"> subhashri.b@powergrid.in | </t>
    </r>
    <r>
      <rPr>
        <sz val="11"/>
        <color rgb="FF0000CC"/>
        <rFont val="Book Antiqua"/>
        <family val="1"/>
      </rPr>
      <t>Sunlsamuel@powergrid.in</t>
    </r>
  </si>
  <si>
    <t xml:space="preserve">Grand Summary </t>
  </si>
  <si>
    <t>Schedule 1A</t>
  </si>
  <si>
    <t>We declare that as specified in SCC, Vol.-I of the Bidding Documents, prices quoted by us in the Price Schedules shall be subject to Price Adjustment during the execution of Contract.</t>
  </si>
  <si>
    <t>TOTAL SCHEDULE NO. 1A</t>
  </si>
  <si>
    <t>General Instruction to the Bidders for filling up this workbook for :</t>
  </si>
  <si>
    <t>kM</t>
  </si>
  <si>
    <t>PART A</t>
  </si>
  <si>
    <t>PSOR REF No.</t>
  </si>
  <si>
    <t>PART B</t>
  </si>
  <si>
    <t>PART C</t>
  </si>
  <si>
    <t>PART D</t>
  </si>
  <si>
    <t xml:space="preserve">Note :Specify amount of GST on the transaction between the Contractor and the Employer. </t>
  </si>
  <si>
    <t>Whether SAC in column ‘C’ is confirmed. If not,  indicate applicable "SAC code #</t>
  </si>
  <si>
    <t>Whether  rate of GST in column ‘E is confirmed. If not  indicate applicable rate of GST#
 (in %)</t>
  </si>
  <si>
    <t>#1: In case the bidder leaves the cell for confirmation of the HSN/SAC code and/or  GST rate  “blank”,  the HSN/SAC code and corresponding GST rate indicated by the Employer shall be deemed to be the one confirmed by the Bidder.</t>
  </si>
  <si>
    <t>Construction of Tower at Loc. No.: 149 &amp; 150 at 132 kV Haflong-Jiribam TL as per BoQ and instruction of officer-in-charge [Package-D]</t>
  </si>
  <si>
    <t>(SCHEDULE OF RATES AND PRICES)</t>
  </si>
  <si>
    <t>SURVEY</t>
  </si>
  <si>
    <t>Unit  Rate</t>
  </si>
  <si>
    <t xml:space="preserve">Total  price 
</t>
  </si>
  <si>
    <t>Benching</t>
  </si>
  <si>
    <t>All kind of soil except Fissured rock, hard rock &amp; sandy soil</t>
  </si>
  <si>
    <t>Fissured rock</t>
  </si>
  <si>
    <t>Work associated with tower foundation for various type of tower,Excavation in various type of soils</t>
  </si>
  <si>
    <t>Concreting (including all associated works related to foundation)</t>
  </si>
  <si>
    <t>M10 Lean Concrete Nominal mix 1:3:6</t>
  </si>
  <si>
    <t xml:space="preserve">Installation of earthing of tower </t>
  </si>
  <si>
    <t>Counterpoise type (120 m)</t>
  </si>
  <si>
    <t>Installation of Tower Accessories</t>
  </si>
  <si>
    <t>Installation of insulator strings complete with arcing horn &amp; necessary hardware, installing &amp; stringing of conductor including fixing of conductor accessories, installing and stringing of one earthwire including fixing of earthwire accessories for the line</t>
  </si>
  <si>
    <t>132 kV Single Circuit with single conductor (Panther)</t>
  </si>
  <si>
    <t>De-stringing of existing 132kV Line &amp; Transportation to suitable designated location/POWERGRID Store as per the instruction of Engineer In-charge</t>
  </si>
  <si>
    <t>Dismantling of existing tower &amp; transportation to suitable designated location/POWERGRID Store as per the instruction of Engineer In-charge</t>
  </si>
  <si>
    <t>PART E</t>
  </si>
  <si>
    <t>PART F</t>
  </si>
  <si>
    <t>PART G</t>
  </si>
  <si>
    <r>
      <rPr>
        <b/>
        <sz val="10"/>
        <color rgb="FF2A2A2A"/>
        <rFont val="Arial Narrow"/>
        <family val="2"/>
      </rPr>
      <t>Erection of various types of towers, tower parts and tower body/leg(equal &amp; unequal) extensions (Complete) including Bolts &amp; Nuts,step bolts, hangers, D-shackles,etc,including tack welding and supply &amp; application of Zinc rich primer and two coat of enamel paints</t>
    </r>
  </si>
  <si>
    <r>
      <rPr>
        <b/>
        <sz val="10"/>
        <color rgb="FF2A2A2A"/>
        <rFont val="Arial Narrow"/>
        <family val="2"/>
      </rPr>
      <t xml:space="preserve">SupplyTransportation and </t>
    </r>
    <r>
      <rPr>
        <b/>
        <sz val="10"/>
        <color rgb="FF1A1A1A"/>
        <rFont val="Arial Narrow"/>
        <family val="2"/>
      </rPr>
      <t xml:space="preserve">placement </t>
    </r>
    <r>
      <rPr>
        <b/>
        <sz val="10"/>
        <color rgb="FF2A2A2A"/>
        <rFont val="Arial Narrow"/>
        <family val="2"/>
      </rPr>
      <t>of re-inforceinent steel</t>
    </r>
  </si>
  <si>
    <r>
      <rPr>
        <b/>
        <sz val="10"/>
        <color rgb="FF2A2A2A"/>
        <rFont val="Arial Narrow"/>
        <family val="2"/>
      </rPr>
      <t>Installation of stub including Bolts &amp; Nuts</t>
    </r>
  </si>
  <si>
    <r>
      <rPr>
        <b/>
        <sz val="10"/>
        <color rgb="FF2A2A2A"/>
        <rFont val="Arial Narrow"/>
        <family val="2"/>
      </rPr>
      <t>M20 Concrete Nominal Mix 1:1.5:3</t>
    </r>
  </si>
  <si>
    <r>
      <rPr>
        <b/>
        <sz val="10"/>
        <color rgb="FF2A2A2A"/>
        <rFont val="Arial Narrow"/>
        <family val="2"/>
      </rPr>
      <t>Dry Soil</t>
    </r>
  </si>
  <si>
    <r>
      <rPr>
        <b/>
        <sz val="10"/>
        <color rgb="FF2A2A2A"/>
        <rFont val="Arial Narrow"/>
        <family val="2"/>
      </rPr>
      <t>Dry Fissured Rock</t>
    </r>
  </si>
  <si>
    <r>
      <rPr>
        <b/>
        <sz val="10"/>
        <color rgb="FF2A2A2A"/>
        <rFont val="Arial Narrow"/>
        <family val="2"/>
      </rPr>
      <t>Check Survey</t>
    </r>
  </si>
  <si>
    <r>
      <rPr>
        <b/>
        <sz val="10"/>
        <color rgb="FF2A2A2A"/>
        <rFont val="Arial Narrow"/>
        <family val="2"/>
      </rPr>
      <t>Danger Plate</t>
    </r>
  </si>
  <si>
    <r>
      <rPr>
        <b/>
        <sz val="10"/>
        <color rgb="FF2A2A2A"/>
        <rFont val="Arial Narrow"/>
        <family val="2"/>
      </rPr>
      <t>Number Plate</t>
    </r>
  </si>
  <si>
    <r>
      <rPr>
        <b/>
        <sz val="10"/>
        <color rgb="FF2A2A2A"/>
        <rFont val="Arial Narrow"/>
        <family val="2"/>
      </rPr>
      <t>Phase Plate (Set of three)</t>
    </r>
  </si>
  <si>
    <r>
      <rPr>
        <b/>
        <sz val="10"/>
        <color rgb="FF2A2A2A"/>
        <rFont val="Arial Narrow"/>
        <family val="2"/>
      </rPr>
      <t>Anti Climbing Devices</t>
    </r>
  </si>
  <si>
    <t>MT</t>
  </si>
  <si>
    <t>Cum</t>
  </si>
  <si>
    <t>CUM</t>
  </si>
  <si>
    <t>Set</t>
  </si>
  <si>
    <t>No.</t>
  </si>
  <si>
    <t xml:space="preserve"> TOTAL  [PART A+B+C+D+E+F+G]:</t>
  </si>
  <si>
    <t>( Installation/Civil work charges) [Non-Scheduled Items/Non-DSR Items]</t>
  </si>
  <si>
    <t>GRAND TOTAL [ Excluding GST] in WORDS</t>
  </si>
  <si>
    <t>GRAND TOTAL [EXCLUDING GST] in Number</t>
  </si>
  <si>
    <t>NESH/CSM/OT/PRANIT/1500-1254 ( PKG D) /BPS-Vol-IC</t>
  </si>
  <si>
    <t>NESH/CSM/OT/PRANIT/1500-1254 ( PKG D)/BPS-Vol-IC</t>
  </si>
  <si>
    <t>NESH/CSM/OT/PRANIT/1500-1254 ( PKG D) Dated:10/04/2024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</si>
</sst>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
    <numFmt numFmtId="167" formatCode="0.000"/>
    <numFmt numFmtId="168" formatCode="#,##0.0"/>
    <numFmt numFmtId="169" formatCode="0.00_)"/>
    <numFmt numFmtId="170" formatCode="&quot;\&quot;#,##0.00;[Red]\-&quot;\&quot;#,##0.00"/>
    <numFmt numFmtId="171" formatCode="#,##0.000_);\(#,##0.000\)"/>
    <numFmt numFmtId="172" formatCode="0.0_)"/>
    <numFmt numFmtId="173" formatCode=";;"/>
    <numFmt numFmtId="174" formatCode="&quot; &quot;@"/>
    <numFmt numFmtId="175" formatCode="[$-409]dd\-mmm\-yy;@"/>
    <numFmt numFmtId="176" formatCode="0.0000%"/>
  </numFmts>
  <fonts count="116">
    <font>
      <sz val="11"/>
      <name val="Book Antiqua"/>
      <family val="1"/>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b/>
      <sz val="11"/>
      <color indexed="9"/>
      <name val="Book Antiqua"/>
      <family val="1"/>
    </font>
    <font>
      <sz val="11"/>
      <color indexed="9"/>
      <name val="Book Antiqua"/>
      <family val="1"/>
    </font>
    <font>
      <sz val="10"/>
      <name val="Arial"/>
      <family val="2"/>
    </font>
    <font>
      <b/>
      <sz val="14"/>
      <name val="Book Antiqua"/>
      <family val="1"/>
    </font>
    <font>
      <i/>
      <sz val="11"/>
      <name val="Book Antiqua"/>
      <family val="1"/>
    </font>
    <font>
      <b/>
      <vertAlign val="superscript"/>
      <sz val="11"/>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i/>
      <sz val="14"/>
      <name val="Book Antiqua"/>
      <family val="1"/>
    </font>
    <font>
      <i/>
      <sz val="14"/>
      <name val="Book Antiqua"/>
      <family val="1"/>
    </font>
    <font>
      <i/>
      <sz val="14"/>
      <color indexed="9"/>
      <name val="Book Antiqua"/>
      <family val="1"/>
    </font>
    <font>
      <b/>
      <sz val="12"/>
      <color rgb="FF0000CC"/>
      <name val="Book Antiqua"/>
      <family val="1"/>
    </font>
    <font>
      <b/>
      <i/>
      <sz val="11"/>
      <name val="Book Antiqua"/>
      <family val="1"/>
    </font>
    <font>
      <i/>
      <sz val="11"/>
      <color indexed="9"/>
      <name val="Book Antiqua"/>
      <family val="1"/>
    </font>
    <font>
      <sz val="16"/>
      <name val="Book Antiqua"/>
      <family val="1"/>
    </font>
    <font>
      <sz val="11"/>
      <color theme="0" tint="-0.499984740745262"/>
      <name val="Book Antiqua"/>
      <family val="1"/>
    </font>
    <font>
      <b/>
      <sz val="11"/>
      <color theme="0" tint="-0.499984740745262"/>
      <name val="Book Antiqua"/>
      <family val="1"/>
    </font>
    <font>
      <i/>
      <sz val="11"/>
      <color theme="0" tint="-0.499984740745262"/>
      <name val="Book Antiqua"/>
      <family val="1"/>
    </font>
    <font>
      <b/>
      <i/>
      <sz val="11"/>
      <color theme="0" tint="-0.499984740745262"/>
      <name val="Book Antiqua"/>
      <family val="1"/>
    </font>
    <font>
      <b/>
      <i/>
      <sz val="14"/>
      <color theme="0" tint="-0.499984740745262"/>
      <name val="Book Antiqua"/>
      <family val="1"/>
    </font>
    <font>
      <i/>
      <sz val="14"/>
      <color theme="0" tint="-0.499984740745262"/>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amily val="1"/>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12"/>
      <color rgb="FF660033"/>
      <name val="Book Antiqua"/>
      <family val="1"/>
    </font>
    <font>
      <sz val="8"/>
      <color rgb="FF000000"/>
      <name val="Segoe UI"/>
      <family val="2"/>
    </font>
    <font>
      <b/>
      <sz val="12"/>
      <color theme="1"/>
      <name val="Book Antiqua"/>
      <family val="1"/>
    </font>
    <font>
      <b/>
      <sz val="12"/>
      <color theme="1"/>
      <name val="Times New Roman"/>
      <family val="1"/>
    </font>
    <font>
      <b/>
      <sz val="10"/>
      <color theme="1"/>
      <name val="Arial Narrow"/>
      <family val="2"/>
    </font>
    <font>
      <b/>
      <sz val="10"/>
      <name val="Arial Narrow"/>
      <family val="2"/>
    </font>
    <font>
      <b/>
      <sz val="10"/>
      <color rgb="FF2A2A2A"/>
      <name val="Arial Narrow"/>
      <family val="2"/>
    </font>
    <font>
      <b/>
      <sz val="10"/>
      <color rgb="FF000000"/>
      <name val="Arial Narrow"/>
      <family val="2"/>
    </font>
    <font>
      <b/>
      <sz val="10"/>
      <color rgb="FF1A1A1A"/>
      <name val="Arial Narrow"/>
      <family val="2"/>
    </font>
    <font>
      <b/>
      <sz val="10"/>
      <color rgb="FF2B2B2B"/>
      <name val="Arial Narrow"/>
      <family val="2"/>
    </font>
    <font>
      <b/>
      <sz val="14"/>
      <color theme="1"/>
      <name val="Book Antiqua"/>
      <family val="1"/>
    </font>
    <font>
      <sz val="14"/>
      <color theme="1"/>
      <name val="Book Antiqua"/>
      <family val="1"/>
    </font>
    <font>
      <b/>
      <sz val="10"/>
      <color theme="1"/>
      <name val="Times New Roman"/>
      <family val="1"/>
    </font>
    <font>
      <b/>
      <sz val="10"/>
      <color theme="1"/>
      <name val="Book Antiqua"/>
      <family val="1"/>
    </font>
    <font>
      <sz val="11"/>
      <name val="Calibri"/>
      <family val="2"/>
    </font>
    <font>
      <sz val="10"/>
      <name val="Calibri"/>
      <family val="2"/>
    </font>
    <font>
      <b/>
      <sz val="11"/>
      <color rgb="FF2A2A2A"/>
      <name val="Calibri"/>
      <family val="2"/>
    </font>
  </fonts>
  <fills count="5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249977111117893"/>
        <bgColor indexed="64"/>
      </patternFill>
    </fill>
  </fills>
  <borders count="3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75">
    <xf numFmtId="0" fontId="0" fillId="0" borderId="0"/>
    <xf numFmtId="9" fontId="6" fillId="0" borderId="0"/>
    <xf numFmtId="165"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0" fontId="7" fillId="0" borderId="0"/>
    <xf numFmtId="164" fontId="2" fillId="0" borderId="0" applyFon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0" fillId="0" borderId="0" applyFont="0" applyFill="0" applyBorder="0" applyAlignment="0" applyProtection="0"/>
    <xf numFmtId="168"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7" fontId="2" fillId="0" borderId="0"/>
    <xf numFmtId="0" fontId="20" fillId="0" borderId="0"/>
    <xf numFmtId="0" fontId="16" fillId="0" borderId="0"/>
    <xf numFmtId="0" fontId="15" fillId="0" borderId="0"/>
    <xf numFmtId="0" fontId="2" fillId="0" borderId="0"/>
    <xf numFmtId="0" fontId="15" fillId="0" borderId="0"/>
    <xf numFmtId="0" fontId="15" fillId="0" borderId="0"/>
    <xf numFmtId="0" fontId="2" fillId="0" borderId="0" applyNumberFormat="0" applyFont="0" applyFill="0" applyBorder="0" applyAlignment="0" applyProtection="0">
      <alignment vertical="top"/>
    </xf>
    <xf numFmtId="0" fontId="11" fillId="0" borderId="0" applyFont="0"/>
    <xf numFmtId="0" fontId="12" fillId="0" borderId="0" applyNumberFormat="0" applyFill="0" applyBorder="0" applyAlignment="0" applyProtection="0">
      <alignment vertical="top"/>
      <protection locked="0"/>
    </xf>
    <xf numFmtId="0" fontId="13" fillId="0" borderId="0"/>
    <xf numFmtId="9" fontId="6" fillId="0" borderId="0"/>
    <xf numFmtId="9" fontId="6" fillId="0" borderId="0"/>
    <xf numFmtId="9" fontId="26" fillId="0" borderId="0"/>
    <xf numFmtId="9" fontId="6"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8" fillId="0" borderId="1">
      <alignment horizontal="right"/>
    </xf>
    <xf numFmtId="168" fontId="8" fillId="0" borderId="1">
      <alignment horizontal="right"/>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10" fillId="0" borderId="0"/>
    <xf numFmtId="167"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5" fillId="0" borderId="0" applyNumberFormat="0" applyFont="0" applyFill="0" applyBorder="0" applyAlignment="0" applyProtection="0">
      <alignment vertical="top"/>
    </xf>
    <xf numFmtId="0" fontId="27" fillId="0" borderId="0"/>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5" fillId="0" borderId="0" applyNumberFormat="0" applyFont="0" applyFill="0" applyBorder="0" applyAlignment="0" applyProtection="0">
      <alignment vertical="top"/>
    </xf>
    <xf numFmtId="0" fontId="15" fillId="0" borderId="0"/>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ill="0" applyBorder="0" applyAlignment="0" applyProtection="0"/>
    <xf numFmtId="9" fontId="2" fillId="0" borderId="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4" fontId="28" fillId="0" borderId="0" applyFont="0" applyFill="0" applyBorder="0" applyAlignment="0" applyProtection="0"/>
    <xf numFmtId="9" fontId="15" fillId="0" borderId="0" applyFont="0" applyFill="0" applyBorder="0" applyAlignment="0" applyProtection="0"/>
    <xf numFmtId="0" fontId="30" fillId="0" borderId="24" applyNumberFormat="0" applyFill="0" applyAlignment="0" applyProtection="0"/>
    <xf numFmtId="0" fontId="31" fillId="0" borderId="25" applyNumberFormat="0" applyFill="0" applyAlignment="0" applyProtection="0"/>
    <xf numFmtId="0" fontId="32" fillId="0" borderId="26" applyNumberFormat="0" applyFill="0" applyAlignment="0" applyProtection="0"/>
    <xf numFmtId="0" fontId="32"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27" applyNumberFormat="0" applyAlignment="0" applyProtection="0"/>
    <xf numFmtId="0" fontId="37" fillId="12" borderId="28" applyNumberFormat="0" applyAlignment="0" applyProtection="0"/>
    <xf numFmtId="0" fontId="38" fillId="12" borderId="27" applyNumberFormat="0" applyAlignment="0" applyProtection="0"/>
    <xf numFmtId="0" fontId="39" fillId="0" borderId="29" applyNumberFormat="0" applyFill="0" applyAlignment="0" applyProtection="0"/>
    <xf numFmtId="0" fontId="40" fillId="13" borderId="30"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2" applyNumberFormat="0" applyFill="0" applyAlignment="0" applyProtection="0"/>
    <xf numFmtId="0" fontId="4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4" fillId="38" borderId="0" applyNumberFormat="0" applyBorder="0" applyAlignment="0" applyProtection="0"/>
    <xf numFmtId="0" fontId="1" fillId="0" borderId="0"/>
    <xf numFmtId="0" fontId="45" fillId="0" borderId="0" applyNumberFormat="0" applyFill="0" applyBorder="0" applyAlignment="0" applyProtection="0"/>
    <xf numFmtId="0" fontId="1" fillId="0" borderId="0"/>
    <xf numFmtId="0" fontId="1" fillId="0" borderId="0"/>
    <xf numFmtId="0" fontId="1" fillId="0" borderId="0"/>
    <xf numFmtId="0" fontId="1" fillId="14"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xf numFmtId="164" fontId="16" fillId="0" borderId="0" applyFont="0" applyFill="0" applyBorder="0" applyAlignment="0" applyProtection="0"/>
    <xf numFmtId="0" fontId="16" fillId="0" borderId="0"/>
    <xf numFmtId="0" fontId="2" fillId="0" borderId="0"/>
    <xf numFmtId="0" fontId="16" fillId="0" borderId="0"/>
    <xf numFmtId="0" fontId="15" fillId="0" borderId="0"/>
    <xf numFmtId="0" fontId="2" fillId="0" borderId="0"/>
    <xf numFmtId="0" fontId="27" fillId="0" borderId="0"/>
    <xf numFmtId="0" fontId="16" fillId="0" borderId="0"/>
    <xf numFmtId="0" fontId="2" fillId="0" borderId="0"/>
    <xf numFmtId="0" fontId="2" fillId="0" borderId="0"/>
    <xf numFmtId="0" fontId="2" fillId="0" borderId="0"/>
    <xf numFmtId="0" fontId="16" fillId="0" borderId="0"/>
    <xf numFmtId="9" fontId="2" fillId="0" borderId="0" applyFont="0" applyFill="0" applyBorder="0" applyAlignment="0" applyProtection="0"/>
    <xf numFmtId="0" fontId="15" fillId="0" borderId="0"/>
    <xf numFmtId="0" fontId="80" fillId="0" borderId="0"/>
    <xf numFmtId="0" fontId="16" fillId="0" borderId="0"/>
  </cellStyleXfs>
  <cellXfs count="447">
    <xf numFmtId="0" fontId="0" fillId="0" borderId="0" xfId="0"/>
    <xf numFmtId="0" fontId="15" fillId="0" borderId="0" xfId="0" applyFont="1" applyAlignment="1" applyProtection="1">
      <alignment vertical="center"/>
      <protection hidden="1"/>
    </xf>
    <xf numFmtId="0" fontId="4" fillId="0" borderId="0" xfId="26" applyFont="1" applyAlignment="1" applyProtection="1">
      <alignment vertical="top"/>
      <protection hidden="1"/>
    </xf>
    <xf numFmtId="0" fontId="15" fillId="0" borderId="0" xfId="26" applyFont="1" applyAlignment="1" applyProtection="1">
      <alignment vertical="center"/>
      <protection hidden="1"/>
    </xf>
    <xf numFmtId="174" fontId="14" fillId="0" borderId="11" xfId="26" applyNumberFormat="1" applyFont="1" applyBorder="1" applyAlignment="1" applyProtection="1">
      <alignment horizontal="center" vertical="center"/>
      <protection hidden="1"/>
    </xf>
    <xf numFmtId="0" fontId="15" fillId="0" borderId="13" xfId="26" applyFont="1" applyBorder="1" applyAlignment="1" applyProtection="1">
      <alignment vertical="center"/>
      <protection hidden="1"/>
    </xf>
    <xf numFmtId="0" fontId="15" fillId="0" borderId="0" xfId="26" applyFont="1" applyAlignment="1" applyProtection="1">
      <alignment horizontal="right" vertical="center"/>
      <protection hidden="1"/>
    </xf>
    <xf numFmtId="0" fontId="14" fillId="0" borderId="11" xfId="26" applyFont="1" applyBorder="1" applyAlignment="1" applyProtection="1">
      <alignment horizontal="justify" vertical="top" wrapText="1"/>
      <protection hidden="1"/>
    </xf>
    <xf numFmtId="0" fontId="14" fillId="0" borderId="11" xfId="26" applyFont="1" applyBorder="1" applyAlignment="1" applyProtection="1">
      <alignment horizontal="right" vertical="center" wrapText="1" indent="5"/>
      <protection hidden="1"/>
    </xf>
    <xf numFmtId="0" fontId="15" fillId="0" borderId="13" xfId="26" applyFont="1" applyBorder="1" applyAlignment="1" applyProtection="1">
      <alignment horizontal="center" vertical="center"/>
      <protection hidden="1"/>
    </xf>
    <xf numFmtId="0" fontId="15" fillId="0" borderId="0" xfId="26" applyFont="1" applyAlignment="1" applyProtection="1">
      <alignment horizontal="left" vertical="center"/>
      <protection hidden="1"/>
    </xf>
    <xf numFmtId="0" fontId="15" fillId="0" borderId="0" xfId="0" applyFont="1" applyAlignment="1" applyProtection="1">
      <alignment horizontal="left" vertical="center"/>
      <protection hidden="1"/>
    </xf>
    <xf numFmtId="0" fontId="14" fillId="0" borderId="5" xfId="0" applyFont="1" applyBorder="1" applyAlignment="1" applyProtection="1">
      <alignment horizontal="left" vertical="center"/>
      <protection hidden="1"/>
    </xf>
    <xf numFmtId="0" fontId="14" fillId="0" borderId="5" xfId="0" applyFont="1" applyBorder="1" applyAlignment="1" applyProtection="1">
      <alignment horizontal="justify" vertical="center"/>
      <protection hidden="1"/>
    </xf>
    <xf numFmtId="0" fontId="14" fillId="0" borderId="5" xfId="0" applyFont="1" applyBorder="1" applyAlignment="1" applyProtection="1">
      <alignment vertical="center"/>
      <protection hidden="1"/>
    </xf>
    <xf numFmtId="0" fontId="14" fillId="0" borderId="5" xfId="0" applyFont="1" applyBorder="1" applyAlignment="1" applyProtection="1">
      <alignment horizontal="right"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vertical="center" indent="1"/>
      <protection hidden="1"/>
    </xf>
    <xf numFmtId="175" fontId="14" fillId="0" borderId="0" xfId="0" applyNumberFormat="1" applyFont="1" applyAlignment="1" applyProtection="1">
      <alignment horizontal="left" vertical="center" indent="1"/>
      <protection hidden="1"/>
    </xf>
    <xf numFmtId="4" fontId="14" fillId="0" borderId="11" xfId="26" applyNumberFormat="1" applyFont="1" applyBorder="1" applyAlignment="1" applyProtection="1">
      <alignment horizontal="right" vertical="center"/>
      <protection hidden="1"/>
    </xf>
    <xf numFmtId="0" fontId="14" fillId="0" borderId="0" xfId="25" applyFont="1" applyAlignment="1">
      <alignment horizontal="left" vertical="center"/>
    </xf>
    <xf numFmtId="175" fontId="14" fillId="0" borderId="0" xfId="0" applyNumberFormat="1"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horizontal="left" vertical="center"/>
    </xf>
    <xf numFmtId="0" fontId="15" fillId="0" borderId="0" xfId="24" applyFont="1"/>
    <xf numFmtId="0" fontId="19" fillId="0" borderId="0" xfId="24" applyFont="1"/>
    <xf numFmtId="0" fontId="19" fillId="0" borderId="0" xfId="24" applyFont="1" applyAlignment="1">
      <alignment horizontal="center" vertical="center"/>
    </xf>
    <xf numFmtId="0" fontId="15" fillId="0" borderId="0" xfId="24" applyFont="1" applyAlignment="1">
      <alignment vertical="center"/>
    </xf>
    <xf numFmtId="0" fontId="15" fillId="0" borderId="0" xfId="24" applyFont="1" applyAlignment="1">
      <alignment horizontal="left" vertical="center"/>
    </xf>
    <xf numFmtId="0" fontId="19" fillId="0" borderId="0" xfId="24" applyFont="1" applyAlignment="1">
      <alignment vertical="center"/>
    </xf>
    <xf numFmtId="0" fontId="15" fillId="2" borderId="17" xfId="0" applyFont="1" applyFill="1" applyBorder="1" applyAlignment="1" applyProtection="1">
      <alignment horizontal="left" vertical="center"/>
      <protection locked="0"/>
    </xf>
    <xf numFmtId="0" fontId="15" fillId="0" borderId="0" xfId="0" applyFont="1" applyAlignment="1">
      <alignment horizontal="left" vertical="center" indent="2"/>
    </xf>
    <xf numFmtId="0" fontId="14" fillId="0" borderId="0" xfId="24" applyFont="1" applyAlignment="1">
      <alignment horizontal="right" vertical="center"/>
    </xf>
    <xf numFmtId="0" fontId="14" fillId="0" borderId="0" xfId="24" applyFont="1" applyAlignment="1">
      <alignment horizontal="left" vertical="center" indent="1"/>
    </xf>
    <xf numFmtId="0" fontId="15" fillId="0" borderId="0" xfId="24" applyFont="1" applyAlignment="1">
      <alignment horizontal="left" vertical="center" indent="1"/>
    </xf>
    <xf numFmtId="0" fontId="14" fillId="0" borderId="0" xfId="24" applyFont="1" applyAlignment="1">
      <alignment horizontal="left" vertical="center" indent="2"/>
    </xf>
    <xf numFmtId="175" fontId="14" fillId="0" borderId="0" xfId="24" applyNumberFormat="1" applyFont="1" applyAlignment="1">
      <alignment vertical="center"/>
    </xf>
    <xf numFmtId="0" fontId="15" fillId="0" borderId="0" xfId="0" applyFont="1" applyAlignment="1">
      <alignment horizontal="justify" vertical="center"/>
    </xf>
    <xf numFmtId="166" fontId="15" fillId="0" borderId="0" xfId="0" applyNumberFormat="1" applyFont="1" applyAlignment="1">
      <alignment horizontal="center" vertical="center"/>
    </xf>
    <xf numFmtId="0" fontId="15" fillId="0" borderId="0" xfId="0" applyFont="1"/>
    <xf numFmtId="0" fontId="15" fillId="0" borderId="0" xfId="0" applyFont="1" applyAlignment="1">
      <alignment horizontal="center" vertical="center" wrapText="1"/>
    </xf>
    <xf numFmtId="166" fontId="15" fillId="0" borderId="0" xfId="24" applyNumberFormat="1" applyFont="1" applyAlignment="1">
      <alignment horizontal="center" vertical="top"/>
    </xf>
    <xf numFmtId="0" fontId="15" fillId="0" borderId="0" xfId="24" applyFont="1" applyAlignment="1">
      <alignment horizontal="center" vertical="top"/>
    </xf>
    <xf numFmtId="0" fontId="15" fillId="0" borderId="0" xfId="24" applyFont="1" applyAlignment="1">
      <alignment vertical="top"/>
    </xf>
    <xf numFmtId="166" fontId="15" fillId="0" borderId="0" xfId="24" applyNumberFormat="1" applyFont="1" applyAlignment="1">
      <alignment horizontal="center" vertical="center"/>
    </xf>
    <xf numFmtId="0" fontId="14" fillId="0" borderId="0" xfId="24" applyFont="1" applyAlignment="1">
      <alignment horizontal="justify" vertical="center"/>
    </xf>
    <xf numFmtId="4" fontId="14" fillId="0" borderId="0" xfId="24" applyNumberFormat="1" applyFont="1" applyAlignment="1">
      <alignment vertical="center"/>
    </xf>
    <xf numFmtId="0" fontId="0" fillId="0" borderId="0" xfId="24" quotePrefix="1" applyFont="1" applyAlignment="1">
      <alignment horizontal="justify"/>
    </xf>
    <xf numFmtId="0" fontId="15" fillId="0" borderId="0" xfId="24" applyFont="1" applyAlignment="1">
      <alignment horizontal="justify"/>
    </xf>
    <xf numFmtId="0" fontId="15" fillId="0" borderId="0" xfId="24" applyFont="1" applyAlignment="1">
      <alignment horizontal="justify" vertical="center"/>
    </xf>
    <xf numFmtId="0" fontId="15" fillId="0" borderId="0" xfId="28" applyAlignment="1">
      <alignment horizontal="left" vertical="center"/>
    </xf>
    <xf numFmtId="0" fontId="19" fillId="0" borderId="0" xfId="24" applyFont="1" applyAlignment="1">
      <alignment horizontal="center"/>
    </xf>
    <xf numFmtId="0" fontId="15" fillId="0" borderId="0" xfId="25" applyAlignment="1">
      <alignment horizontal="left" vertical="center"/>
    </xf>
    <xf numFmtId="175" fontId="15" fillId="0" borderId="0" xfId="24" applyNumberFormat="1" applyFont="1" applyAlignment="1">
      <alignment horizontal="left" vertical="center"/>
    </xf>
    <xf numFmtId="0" fontId="14" fillId="0" borderId="0" xfId="24" applyFont="1" applyAlignment="1">
      <alignment horizontal="center" vertical="center"/>
    </xf>
    <xf numFmtId="0" fontId="14" fillId="0" borderId="5" xfId="24" applyFont="1" applyBorder="1" applyAlignment="1">
      <alignment horizontal="right" vertical="center"/>
    </xf>
    <xf numFmtId="0" fontId="15" fillId="0" borderId="5" xfId="24" applyFont="1" applyBorder="1" applyAlignment="1">
      <alignment vertical="center"/>
    </xf>
    <xf numFmtId="0" fontId="14" fillId="0" borderId="5" xfId="24" applyFont="1" applyBorder="1" applyAlignment="1">
      <alignment vertical="center"/>
    </xf>
    <xf numFmtId="0" fontId="15"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4" fillId="0" borderId="0" xfId="27" applyFont="1" applyAlignment="1" applyProtection="1">
      <alignment horizontal="center" vertical="center"/>
      <protection hidden="1"/>
    </xf>
    <xf numFmtId="0" fontId="15" fillId="0" borderId="0" xfId="272"/>
    <xf numFmtId="0" fontId="15" fillId="0" borderId="0" xfId="272" applyAlignment="1">
      <alignment horizontal="left" vertical="top"/>
    </xf>
    <xf numFmtId="0" fontId="61" fillId="0" borderId="0" xfId="272" applyFont="1" applyAlignment="1">
      <alignment horizontal="justify" vertical="top" wrapText="1"/>
    </xf>
    <xf numFmtId="0" fontId="15" fillId="0" borderId="0" xfId="272" applyAlignment="1">
      <alignment horizontal="left"/>
    </xf>
    <xf numFmtId="0" fontId="15" fillId="0" borderId="0" xfId="272" applyAlignment="1">
      <alignment horizontal="left" vertical="center"/>
    </xf>
    <xf numFmtId="0" fontId="61" fillId="0" borderId="0" xfId="272" applyFont="1" applyAlignment="1">
      <alignment vertical="center"/>
    </xf>
    <xf numFmtId="0" fontId="61" fillId="0" borderId="0" xfId="272" applyFont="1"/>
    <xf numFmtId="0" fontId="62" fillId="0" borderId="0" xfId="272" applyFont="1"/>
    <xf numFmtId="0" fontId="63" fillId="0" borderId="0" xfId="272" applyFont="1"/>
    <xf numFmtId="0" fontId="65" fillId="0" borderId="11" xfId="26" applyFont="1" applyBorder="1" applyAlignment="1" applyProtection="1">
      <alignment vertical="center" textRotation="180"/>
      <protection hidden="1"/>
    </xf>
    <xf numFmtId="0" fontId="65" fillId="0" borderId="11" xfId="26" applyFont="1" applyBorder="1" applyAlignment="1" applyProtection="1">
      <alignment vertical="center" textRotation="90"/>
      <protection hidden="1"/>
    </xf>
    <xf numFmtId="0" fontId="67" fillId="0" borderId="0" xfId="26" applyFont="1" applyAlignment="1" applyProtection="1">
      <alignment vertical="center"/>
      <protection hidden="1"/>
    </xf>
    <xf numFmtId="0" fontId="68" fillId="0" borderId="0" xfId="26" applyFont="1" applyAlignment="1" applyProtection="1">
      <alignment vertical="center"/>
      <protection hidden="1"/>
    </xf>
    <xf numFmtId="0" fontId="72" fillId="0" borderId="16" xfId="26" applyFont="1" applyBorder="1" applyAlignment="1" applyProtection="1">
      <alignment horizontal="center" vertical="center"/>
      <protection hidden="1"/>
    </xf>
    <xf numFmtId="0" fontId="73" fillId="0" borderId="0" xfId="26" applyFont="1" applyAlignment="1">
      <alignment vertical="center"/>
    </xf>
    <xf numFmtId="0" fontId="74" fillId="0" borderId="0" xfId="26" applyFont="1" applyAlignment="1" applyProtection="1">
      <alignment vertical="center"/>
      <protection hidden="1"/>
    </xf>
    <xf numFmtId="0" fontId="73" fillId="0" borderId="0" xfId="26" applyFont="1" applyAlignment="1" applyProtection="1">
      <alignment vertical="center"/>
      <protection hidden="1"/>
    </xf>
    <xf numFmtId="0" fontId="72" fillId="0" borderId="13" xfId="26" applyFont="1" applyBorder="1" applyAlignment="1" applyProtection="1">
      <alignment horizontal="center" vertical="center"/>
      <protection hidden="1"/>
    </xf>
    <xf numFmtId="0" fontId="75" fillId="45" borderId="14" xfId="26" applyFont="1" applyFill="1" applyBorder="1" applyAlignment="1" applyProtection="1">
      <alignment horizontal="center" vertical="center"/>
      <protection hidden="1"/>
    </xf>
    <xf numFmtId="0" fontId="79" fillId="0" borderId="0" xfId="26" applyFont="1" applyAlignment="1" applyProtection="1">
      <alignment vertical="center"/>
      <protection hidden="1"/>
    </xf>
    <xf numFmtId="0" fontId="24" fillId="0" borderId="0" xfId="273" applyFont="1" applyAlignment="1" applyProtection="1">
      <alignment horizontal="center" vertical="center" wrapText="1"/>
      <protection hidden="1"/>
    </xf>
    <xf numFmtId="0" fontId="81" fillId="0" borderId="0" xfId="273" applyFont="1" applyProtection="1">
      <protection hidden="1"/>
    </xf>
    <xf numFmtId="0" fontId="16" fillId="0" borderId="0" xfId="273" applyFont="1" applyProtection="1">
      <protection hidden="1"/>
    </xf>
    <xf numFmtId="0" fontId="16" fillId="0" borderId="0" xfId="273" applyFont="1" applyAlignment="1" applyProtection="1">
      <alignment vertical="top"/>
      <protection hidden="1"/>
    </xf>
    <xf numFmtId="0" fontId="16" fillId="0" borderId="0" xfId="273" applyFont="1" applyAlignment="1" applyProtection="1">
      <alignment vertical="center"/>
      <protection hidden="1"/>
    </xf>
    <xf numFmtId="0" fontId="2" fillId="0" borderId="0" xfId="273" applyFont="1" applyProtection="1">
      <protection hidden="1"/>
    </xf>
    <xf numFmtId="0" fontId="17" fillId="0" borderId="0" xfId="273" applyFont="1" applyAlignment="1" applyProtection="1">
      <alignment horizontal="center" vertical="top"/>
      <protection hidden="1"/>
    </xf>
    <xf numFmtId="0" fontId="16" fillId="0" borderId="0" xfId="273" applyFont="1" applyAlignment="1" applyProtection="1">
      <alignment horizontal="justify" vertical="center"/>
      <protection hidden="1"/>
    </xf>
    <xf numFmtId="0" fontId="2" fillId="0" borderId="0" xfId="273" applyFont="1" applyAlignment="1" applyProtection="1">
      <alignment vertical="top" wrapText="1"/>
      <protection hidden="1"/>
    </xf>
    <xf numFmtId="166" fontId="17" fillId="0" borderId="0" xfId="273" quotePrefix="1" applyNumberFormat="1" applyFont="1" applyAlignment="1" applyProtection="1">
      <alignment horizontal="left" vertical="top" wrapText="1" indent="1"/>
      <protection hidden="1"/>
    </xf>
    <xf numFmtId="0" fontId="16" fillId="0" borderId="0" xfId="273" applyFont="1" applyAlignment="1" applyProtection="1">
      <alignment horizontal="justify" vertical="top"/>
      <protection hidden="1"/>
    </xf>
    <xf numFmtId="0" fontId="82" fillId="0" borderId="0" xfId="273" applyFont="1" applyAlignment="1">
      <alignment horizontal="center" vertical="center" readingOrder="1"/>
    </xf>
    <xf numFmtId="166" fontId="17" fillId="0" borderId="0" xfId="273" quotePrefix="1" applyNumberFormat="1" applyFont="1" applyAlignment="1" applyProtection="1">
      <alignment horizontal="left" vertical="top" wrapText="1"/>
      <protection hidden="1"/>
    </xf>
    <xf numFmtId="0" fontId="24" fillId="0" borderId="0" xfId="273" applyFont="1" applyAlignment="1" applyProtection="1">
      <alignment horizontal="center" vertical="top"/>
      <protection hidden="1"/>
    </xf>
    <xf numFmtId="0" fontId="16" fillId="0" borderId="0" xfId="273" applyFont="1" applyAlignment="1" applyProtection="1">
      <alignment horizontal="justify"/>
      <protection hidden="1"/>
    </xf>
    <xf numFmtId="0" fontId="17" fillId="46" borderId="0" xfId="273" applyFont="1" applyFill="1" applyAlignment="1" applyProtection="1">
      <alignment horizontal="center" vertical="center" wrapText="1"/>
      <protection hidden="1"/>
    </xf>
    <xf numFmtId="0" fontId="17" fillId="0" borderId="0" xfId="273" applyFont="1" applyProtection="1">
      <protection hidden="1"/>
    </xf>
    <xf numFmtId="0" fontId="16" fillId="0" borderId="0" xfId="273" applyFont="1" applyAlignment="1" applyProtection="1">
      <alignment vertical="top" wrapText="1"/>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83" fillId="0" borderId="0" xfId="273" applyFont="1" applyAlignment="1" applyProtection="1">
      <alignment horizontal="center" vertical="center" wrapText="1"/>
      <protection hidden="1"/>
    </xf>
    <xf numFmtId="0" fontId="84" fillId="0" borderId="0" xfId="273" applyFont="1" applyAlignment="1" applyProtection="1">
      <alignment horizontal="left" vertical="center" indent="1"/>
      <protection hidden="1"/>
    </xf>
    <xf numFmtId="0" fontId="84" fillId="0" borderId="0" xfId="273" applyFont="1" applyAlignment="1" applyProtection="1">
      <alignment horizontal="center" vertical="center" wrapText="1"/>
      <protection hidden="1"/>
    </xf>
    <xf numFmtId="0" fontId="85" fillId="0" borderId="0" xfId="273" applyFont="1" applyAlignment="1" applyProtection="1">
      <alignment horizontal="center" vertical="center" wrapText="1"/>
      <protection hidden="1"/>
    </xf>
    <xf numFmtId="0" fontId="68" fillId="0" borderId="0" xfId="273" applyFont="1" applyProtection="1">
      <protection hidden="1"/>
    </xf>
    <xf numFmtId="0" fontId="17" fillId="0" borderId="0" xfId="273" applyFont="1" applyAlignment="1" applyProtection="1">
      <alignment horizontal="center" vertical="center"/>
      <protection hidden="1"/>
    </xf>
    <xf numFmtId="0" fontId="86" fillId="0" borderId="0" xfId="273" applyFont="1" applyAlignment="1" applyProtection="1">
      <alignment vertical="center"/>
      <protection hidden="1"/>
    </xf>
    <xf numFmtId="0" fontId="68" fillId="0" borderId="0" xfId="273" applyFont="1" applyAlignment="1" applyProtection="1">
      <alignment vertical="center"/>
      <protection hidden="1"/>
    </xf>
    <xf numFmtId="0" fontId="68" fillId="0" borderId="0" xfId="273" applyFont="1" applyAlignment="1" applyProtection="1">
      <alignment horizontal="center"/>
      <protection hidden="1"/>
    </xf>
    <xf numFmtId="0" fontId="87" fillId="0" borderId="0" xfId="273" applyFont="1" applyAlignment="1" applyProtection="1">
      <alignment vertical="center"/>
      <protection hidden="1"/>
    </xf>
    <xf numFmtId="0" fontId="16" fillId="0" borderId="14" xfId="273" applyFont="1" applyBorder="1" applyAlignment="1" applyProtection="1">
      <alignment vertical="center" wrapText="1"/>
      <protection hidden="1"/>
    </xf>
    <xf numFmtId="0" fontId="16" fillId="0" borderId="15" xfId="273" applyFont="1" applyBorder="1" applyAlignment="1" applyProtection="1">
      <alignment vertical="center" wrapText="1"/>
      <protection hidden="1"/>
    </xf>
    <xf numFmtId="0" fontId="16" fillId="5" borderId="0" xfId="273" applyFont="1" applyFill="1" applyAlignment="1" applyProtection="1">
      <alignment horizontal="center" vertical="center"/>
      <protection locked="0"/>
    </xf>
    <xf numFmtId="0" fontId="87" fillId="0" borderId="0" xfId="273" applyFont="1" applyAlignment="1" applyProtection="1">
      <alignment horizontal="center" vertical="center"/>
      <protection hidden="1"/>
    </xf>
    <xf numFmtId="0" fontId="88" fillId="0" borderId="0" xfId="274" applyFont="1" applyAlignment="1" applyProtection="1">
      <alignment vertical="center"/>
      <protection hidden="1"/>
    </xf>
    <xf numFmtId="0" fontId="88" fillId="0" borderId="0" xfId="274" applyFont="1" applyAlignment="1" applyProtection="1">
      <alignment horizontal="center"/>
      <protection hidden="1"/>
    </xf>
    <xf numFmtId="0" fontId="68" fillId="0" borderId="0" xfId="273" applyFont="1" applyAlignment="1" applyProtection="1">
      <alignment horizontal="center" vertical="center"/>
      <protection hidden="1"/>
    </xf>
    <xf numFmtId="0" fontId="16" fillId="0" borderId="0" xfId="273" applyFont="1" applyAlignment="1" applyProtection="1">
      <alignment vertical="center" wrapText="1"/>
      <protection hidden="1"/>
    </xf>
    <xf numFmtId="0" fontId="87" fillId="0" borderId="0" xfId="273" applyFont="1" applyProtection="1">
      <protection hidden="1"/>
    </xf>
    <xf numFmtId="0" fontId="14" fillId="0" borderId="3" xfId="274" applyFont="1" applyBorder="1" applyAlignment="1" applyProtection="1">
      <alignment vertical="center" wrapText="1"/>
      <protection locked="0"/>
    </xf>
    <xf numFmtId="0" fontId="16" fillId="0" borderId="3" xfId="273" applyFont="1" applyBorder="1" applyAlignment="1" applyProtection="1">
      <alignment horizontal="center" vertical="center"/>
      <protection locked="0"/>
    </xf>
    <xf numFmtId="0" fontId="16" fillId="0" borderId="15" xfId="273" applyFont="1" applyBorder="1" applyAlignment="1" applyProtection="1">
      <alignment horizontal="center" vertical="center"/>
      <protection locked="0"/>
    </xf>
    <xf numFmtId="0" fontId="16" fillId="0" borderId="14" xfId="273" applyFont="1" applyBorder="1" applyAlignment="1" applyProtection="1">
      <alignment vertical="center"/>
      <protection hidden="1"/>
    </xf>
    <xf numFmtId="0" fontId="89" fillId="2" borderId="4" xfId="274" applyFont="1" applyFill="1" applyBorder="1" applyAlignment="1" applyProtection="1">
      <alignment vertical="center" wrapText="1"/>
      <protection locked="0"/>
    </xf>
    <xf numFmtId="0" fontId="16" fillId="0" borderId="6" xfId="273" applyFont="1" applyBorder="1" applyAlignment="1" applyProtection="1">
      <alignment vertical="center"/>
      <protection hidden="1"/>
    </xf>
    <xf numFmtId="0" fontId="16" fillId="0" borderId="7" xfId="273" applyFont="1" applyBorder="1" applyAlignment="1" applyProtection="1">
      <alignment vertical="center"/>
      <protection hidden="1"/>
    </xf>
    <xf numFmtId="0" fontId="15" fillId="0" borderId="0" xfId="274" applyFont="1" applyAlignment="1" applyProtection="1">
      <alignment vertical="center"/>
      <protection hidden="1"/>
    </xf>
    <xf numFmtId="0" fontId="88" fillId="0" borderId="0" xfId="273" applyFont="1" applyAlignment="1" applyProtection="1">
      <alignment horizontal="center" vertical="center"/>
      <protection locked="0"/>
    </xf>
    <xf numFmtId="0" fontId="91" fillId="5" borderId="0" xfId="274" applyFont="1" applyFill="1" applyAlignment="1" applyProtection="1">
      <alignment horizontal="center" vertical="center"/>
      <protection hidden="1"/>
    </xf>
    <xf numFmtId="0" fontId="88" fillId="5" borderId="0" xfId="273" applyFont="1" applyFill="1" applyAlignment="1" applyProtection="1">
      <alignment horizontal="center" vertical="center"/>
      <protection locked="0"/>
    </xf>
    <xf numFmtId="0" fontId="88" fillId="0" borderId="0" xfId="274" applyFont="1" applyAlignment="1" applyProtection="1">
      <alignment horizontal="left" vertical="center"/>
      <protection locked="0"/>
    </xf>
    <xf numFmtId="0" fontId="88" fillId="2" borderId="0" xfId="274" applyFont="1" applyFill="1" applyAlignment="1" applyProtection="1">
      <alignment vertical="center"/>
      <protection locked="0"/>
    </xf>
    <xf numFmtId="0" fontId="91" fillId="0" borderId="0" xfId="274" applyFont="1" applyAlignment="1" applyProtection="1">
      <alignment horizontal="center" vertical="center"/>
      <protection hidden="1"/>
    </xf>
    <xf numFmtId="0" fontId="91" fillId="2" borderId="0" xfId="274" applyFont="1" applyFill="1" applyAlignment="1" applyProtection="1">
      <alignment vertical="center"/>
      <protection locked="0"/>
    </xf>
    <xf numFmtId="0" fontId="91" fillId="2" borderId="0" xfId="274" applyFont="1" applyFill="1" applyAlignment="1" applyProtection="1">
      <alignment horizontal="left" vertical="center"/>
      <protection locked="0"/>
    </xf>
    <xf numFmtId="9" fontId="4" fillId="47" borderId="0" xfId="1" applyFont="1" applyFill="1" applyAlignment="1" applyProtection="1">
      <alignment vertical="center"/>
      <protection hidden="1"/>
    </xf>
    <xf numFmtId="0" fontId="15" fillId="0" borderId="0" xfId="272" applyAlignment="1" applyProtection="1">
      <alignment vertical="center"/>
      <protection hidden="1"/>
    </xf>
    <xf numFmtId="0" fontId="16" fillId="0" borderId="14" xfId="274" applyBorder="1" applyAlignment="1" applyProtection="1">
      <alignment horizontal="left" vertical="center"/>
      <protection hidden="1"/>
    </xf>
    <xf numFmtId="0" fontId="88" fillId="2" borderId="0" xfId="274" applyFont="1" applyFill="1" applyAlignment="1" applyProtection="1">
      <alignment horizontal="center" vertical="center"/>
      <protection locked="0"/>
    </xf>
    <xf numFmtId="0" fontId="15" fillId="0" borderId="15" xfId="274" applyFont="1" applyBorder="1" applyAlignment="1" applyProtection="1">
      <alignment horizontal="left" vertical="center"/>
      <protection hidden="1"/>
    </xf>
    <xf numFmtId="0" fontId="88" fillId="0" borderId="0" xfId="273" applyFont="1" applyAlignment="1" applyProtection="1">
      <alignment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86" fillId="0" borderId="0" xfId="273" applyFont="1" applyProtection="1">
      <protection hidden="1"/>
    </xf>
    <xf numFmtId="0" fontId="16" fillId="0" borderId="0" xfId="273" applyFont="1" applyAlignment="1" applyProtection="1">
      <alignment horizontal="left" vertical="center"/>
      <protection hidden="1"/>
    </xf>
    <xf numFmtId="1" fontId="15" fillId="2" borderId="11" xfId="274" applyNumberFormat="1" applyFont="1" applyFill="1" applyBorder="1" applyAlignment="1" applyProtection="1">
      <alignment horizontal="center" vertical="center"/>
      <protection locked="0"/>
    </xf>
    <xf numFmtId="0" fontId="16" fillId="2" borderId="11" xfId="273" applyFont="1" applyFill="1" applyBorder="1" applyAlignment="1" applyProtection="1">
      <alignment horizontal="left" vertical="center"/>
      <protection locked="0"/>
    </xf>
    <xf numFmtId="0" fontId="92" fillId="0" borderId="0" xfId="273" applyFont="1" applyAlignment="1" applyProtection="1">
      <alignment vertical="center"/>
      <protection hidden="1"/>
    </xf>
    <xf numFmtId="0" fontId="16" fillId="2" borderId="0" xfId="273" applyFont="1" applyFill="1" applyAlignment="1" applyProtection="1">
      <alignment horizontal="center" vertical="center"/>
      <protection locked="0"/>
    </xf>
    <xf numFmtId="0" fontId="15" fillId="48" borderId="0" xfId="272" applyFill="1"/>
    <xf numFmtId="0" fontId="54" fillId="48" borderId="0" xfId="272" applyFont="1" applyFill="1" applyAlignment="1">
      <alignment vertical="center"/>
    </xf>
    <xf numFmtId="0" fontId="95" fillId="0" borderId="0" xfId="0" applyFont="1" applyAlignment="1" applyProtection="1">
      <alignment horizontal="left" vertical="center"/>
      <protection hidden="1"/>
    </xf>
    <xf numFmtId="0" fontId="93" fillId="0" borderId="0" xfId="0" applyFont="1" applyAlignment="1" applyProtection="1">
      <alignment horizontal="left" vertical="center" indent="2"/>
      <protection hidden="1"/>
    </xf>
    <xf numFmtId="0" fontId="93" fillId="0" borderId="0" xfId="0" applyFont="1" applyAlignment="1" applyProtection="1">
      <alignment horizontal="left" indent="2"/>
      <protection hidden="1"/>
    </xf>
    <xf numFmtId="0" fontId="96" fillId="6" borderId="0" xfId="273" applyFont="1" applyFill="1" applyAlignment="1" applyProtection="1">
      <alignment horizontal="center" vertical="center"/>
      <protection hidden="1"/>
    </xf>
    <xf numFmtId="0" fontId="97" fillId="0" borderId="0" xfId="273" applyFont="1" applyAlignment="1" applyProtection="1">
      <alignment vertical="center"/>
      <protection hidden="1"/>
    </xf>
    <xf numFmtId="0" fontId="98" fillId="0" borderId="0" xfId="273" applyFont="1" applyAlignment="1" applyProtection="1">
      <alignment vertical="center"/>
      <protection hidden="1"/>
    </xf>
    <xf numFmtId="0" fontId="98" fillId="5" borderId="0" xfId="273" applyFont="1" applyFill="1" applyAlignment="1" applyProtection="1">
      <alignment horizontal="center" vertical="center"/>
      <protection locked="0"/>
    </xf>
    <xf numFmtId="0" fontId="98" fillId="0" borderId="0" xfId="273" applyFont="1" applyAlignment="1" applyProtection="1">
      <alignment horizontal="center" vertical="center"/>
      <protection locked="0"/>
    </xf>
    <xf numFmtId="0" fontId="94" fillId="5" borderId="0" xfId="274" applyFont="1" applyFill="1" applyAlignment="1" applyProtection="1">
      <alignment horizontal="center" vertical="center"/>
      <protection hidden="1"/>
    </xf>
    <xf numFmtId="164" fontId="15" fillId="0" borderId="0" xfId="7" applyFont="1" applyFill="1" applyBorder="1" applyAlignment="1" applyProtection="1">
      <alignment horizontal="center" vertical="center"/>
      <protection hidden="1"/>
    </xf>
    <xf numFmtId="0" fontId="5" fillId="0" borderId="0" xfId="272" applyFont="1" applyAlignment="1" applyProtection="1">
      <alignment vertical="center"/>
      <protection hidden="1"/>
    </xf>
    <xf numFmtId="0" fontId="4" fillId="0" borderId="0" xfId="272" applyFont="1" applyAlignment="1" applyProtection="1">
      <alignment vertical="center"/>
      <protection hidden="1"/>
    </xf>
    <xf numFmtId="0" fontId="5" fillId="0" borderId="0" xfId="27" applyFont="1" applyAlignment="1" applyProtection="1">
      <alignment vertical="center"/>
      <protection hidden="1"/>
    </xf>
    <xf numFmtId="0" fontId="51" fillId="0" borderId="0" xfId="27" applyFont="1" applyAlignment="1" applyProtection="1">
      <alignment vertical="center"/>
      <protection hidden="1"/>
    </xf>
    <xf numFmtId="0" fontId="4" fillId="0" borderId="8" xfId="27" applyFont="1" applyBorder="1" applyAlignment="1" applyProtection="1">
      <alignment horizontal="left" vertical="center"/>
      <protection hidden="1"/>
    </xf>
    <xf numFmtId="0" fontId="4" fillId="0" borderId="5" xfId="27" applyFont="1" applyBorder="1" applyAlignment="1" applyProtection="1">
      <alignment horizontal="center" vertical="center"/>
      <protection hidden="1"/>
    </xf>
    <xf numFmtId="0" fontId="5" fillId="0" borderId="0" xfId="272" applyFont="1" applyAlignment="1" applyProtection="1">
      <alignment horizontal="left" vertical="center" wrapText="1"/>
      <protection hidden="1"/>
    </xf>
    <xf numFmtId="0" fontId="14" fillId="0" borderId="0" xfId="272" applyFont="1"/>
    <xf numFmtId="0" fontId="15" fillId="50" borderId="0" xfId="24" applyFont="1" applyFill="1" applyAlignment="1">
      <alignment vertical="center"/>
    </xf>
    <xf numFmtId="0" fontId="19" fillId="50" borderId="0" xfId="24" applyFont="1" applyFill="1" applyAlignment="1">
      <alignment vertical="center"/>
    </xf>
    <xf numFmtId="0" fontId="15" fillId="50" borderId="0" xfId="24" applyFont="1" applyFill="1"/>
    <xf numFmtId="0" fontId="19" fillId="50" borderId="0" xfId="24" applyFont="1" applyFill="1"/>
    <xf numFmtId="0" fontId="19" fillId="50" borderId="0" xfId="24" applyFont="1" applyFill="1" applyAlignment="1">
      <alignment horizontal="center" vertical="center"/>
    </xf>
    <xf numFmtId="0" fontId="14" fillId="50" borderId="4" xfId="24" applyFont="1" applyFill="1" applyBorder="1" applyAlignment="1">
      <alignment vertical="top"/>
    </xf>
    <xf numFmtId="0" fontId="21"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center" vertical="top"/>
    </xf>
    <xf numFmtId="0" fontId="0" fillId="0" borderId="0" xfId="0" applyAlignment="1">
      <alignment horizontal="left" vertical="center"/>
    </xf>
    <xf numFmtId="0" fontId="14" fillId="0" borderId="0" xfId="0" applyFont="1" applyAlignment="1">
      <alignment horizontal="center" vertical="center"/>
    </xf>
    <xf numFmtId="164" fontId="21" fillId="0" borderId="0" xfId="7" applyFont="1" applyFill="1" applyBorder="1" applyAlignment="1" applyProtection="1">
      <alignment horizontal="right" vertical="center"/>
    </xf>
    <xf numFmtId="0" fontId="55" fillId="41" borderId="0" xfId="0" applyFont="1" applyFill="1"/>
    <xf numFmtId="0" fontId="55" fillId="41" borderId="0" xfId="0" applyFont="1" applyFill="1" applyAlignment="1">
      <alignment vertical="center"/>
    </xf>
    <xf numFmtId="0" fontId="55" fillId="41" borderId="0" xfId="0" applyFont="1" applyFill="1" applyAlignment="1">
      <alignment horizontal="center"/>
    </xf>
    <xf numFmtId="0" fontId="0" fillId="3" borderId="0" xfId="0" applyFill="1" applyAlignment="1">
      <alignment horizontal="left" vertical="center"/>
    </xf>
    <xf numFmtId="0" fontId="0" fillId="3" borderId="0" xfId="0" applyFill="1"/>
    <xf numFmtId="0" fontId="0" fillId="0" borderId="0" xfId="0" applyAlignment="1">
      <alignment vertical="center"/>
    </xf>
    <xf numFmtId="0" fontId="19"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55" fillId="41" borderId="0" xfId="0" applyFont="1" applyFill="1" applyAlignment="1">
      <alignment horizontal="center" vertical="center"/>
    </xf>
    <xf numFmtId="1" fontId="0" fillId="3" borderId="0" xfId="0" applyNumberFormat="1" applyFill="1"/>
    <xf numFmtId="2" fontId="0" fillId="0" borderId="0" xfId="0" applyNumberFormat="1"/>
    <xf numFmtId="0" fontId="55" fillId="41" borderId="0" xfId="0" applyFont="1" applyFill="1" applyAlignment="1">
      <alignment vertical="top"/>
    </xf>
    <xf numFmtId="0" fontId="55" fillId="41" borderId="0" xfId="0" applyFont="1" applyFill="1" applyAlignment="1">
      <alignment horizontal="left" vertical="top"/>
    </xf>
    <xf numFmtId="10" fontId="55" fillId="41" borderId="0" xfId="0" applyNumberFormat="1" applyFont="1" applyFill="1" applyAlignment="1">
      <alignment horizontal="center" vertical="top"/>
    </xf>
    <xf numFmtId="0" fontId="0" fillId="0" borderId="0" xfId="0" applyAlignment="1">
      <alignment vertical="top"/>
    </xf>
    <xf numFmtId="0" fontId="19" fillId="0" borderId="0" xfId="0" applyFont="1" applyAlignment="1">
      <alignment vertical="top"/>
    </xf>
    <xf numFmtId="0" fontId="55" fillId="41" borderId="0" xfId="0" applyFont="1" applyFill="1" applyAlignment="1">
      <alignment horizontal="left" vertical="center"/>
    </xf>
    <xf numFmtId="10" fontId="55" fillId="41" borderId="0" xfId="0" applyNumberFormat="1" applyFont="1" applyFill="1" applyAlignment="1">
      <alignment horizontal="center" vertical="center"/>
    </xf>
    <xf numFmtId="1" fontId="0" fillId="0" borderId="0" xfId="0" applyNumberFormat="1" applyAlignment="1">
      <alignment vertical="center"/>
    </xf>
    <xf numFmtId="0" fontId="5" fillId="0" borderId="0" xfId="272" applyFont="1" applyAlignment="1">
      <alignment vertical="center"/>
    </xf>
    <xf numFmtId="0" fontId="14" fillId="0" borderId="0" xfId="27" applyFont="1" applyAlignment="1">
      <alignment horizontal="center" vertical="center"/>
    </xf>
    <xf numFmtId="0" fontId="14" fillId="0" borderId="0" xfId="27" applyFont="1" applyAlignment="1">
      <alignment horizontal="left" vertical="center"/>
    </xf>
    <xf numFmtId="0" fontId="14" fillId="0" borderId="0" xfId="0" applyFont="1" applyAlignment="1">
      <alignment horizontal="right" vertical="center"/>
    </xf>
    <xf numFmtId="164" fontId="14" fillId="0" borderId="0" xfId="7" applyFont="1" applyFill="1" applyBorder="1" applyAlignment="1" applyProtection="1">
      <alignment horizontal="left" vertical="center"/>
    </xf>
    <xf numFmtId="164" fontId="15" fillId="0" borderId="0" xfId="7" applyFont="1" applyFill="1" applyBorder="1" applyAlignment="1" applyProtection="1">
      <alignment horizontal="center" vertical="center"/>
    </xf>
    <xf numFmtId="1" fontId="15" fillId="0" borderId="0" xfId="0" applyNumberFormat="1" applyFont="1"/>
    <xf numFmtId="0" fontId="14" fillId="0" borderId="0" xfId="0" applyFont="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center" vertical="center"/>
    </xf>
    <xf numFmtId="0" fontId="95" fillId="0" borderId="0" xfId="0" applyFont="1" applyAlignment="1">
      <alignment horizontal="left" vertical="center"/>
    </xf>
    <xf numFmtId="164" fontId="15" fillId="0" borderId="0" xfId="7" applyFont="1" applyBorder="1" applyAlignment="1" applyProtection="1">
      <alignment horizontal="left" vertical="center"/>
    </xf>
    <xf numFmtId="0" fontId="56" fillId="41" borderId="0" xfId="0" applyFont="1" applyFill="1" applyAlignment="1">
      <alignment horizontal="left" vertical="center"/>
    </xf>
    <xf numFmtId="10" fontId="56" fillId="41" borderId="0" xfId="0" applyNumberFormat="1" applyFont="1" applyFill="1" applyAlignment="1">
      <alignment horizontal="center" vertical="center"/>
    </xf>
    <xf numFmtId="0" fontId="5" fillId="0" borderId="0" xfId="27" applyFont="1" applyAlignment="1">
      <alignment vertical="center"/>
    </xf>
    <xf numFmtId="0" fontId="51" fillId="0" borderId="0" xfId="27" applyFont="1" applyAlignment="1">
      <alignment vertical="center"/>
    </xf>
    <xf numFmtId="0" fontId="99" fillId="0" borderId="0" xfId="27" applyFont="1" applyAlignment="1">
      <alignment vertical="center"/>
    </xf>
    <xf numFmtId="0" fontId="15" fillId="0" borderId="0" xfId="27" applyAlignment="1">
      <alignment horizontal="center" vertical="center"/>
    </xf>
    <xf numFmtId="2" fontId="55" fillId="41" borderId="0" xfId="0" applyNumberFormat="1" applyFont="1" applyFill="1" applyAlignment="1">
      <alignment horizontal="center" vertical="center"/>
    </xf>
    <xf numFmtId="0" fontId="15" fillId="3" borderId="0" xfId="0" applyFont="1" applyFill="1"/>
    <xf numFmtId="0" fontId="99" fillId="0" borderId="0" xfId="27" applyFont="1" applyAlignment="1">
      <alignment vertical="top" wrapText="1"/>
    </xf>
    <xf numFmtId="0" fontId="4" fillId="0" borderId="0" xfId="272" applyFont="1" applyAlignment="1">
      <alignment vertical="center"/>
    </xf>
    <xf numFmtId="2" fontId="56" fillId="41" borderId="0" xfId="0" applyNumberFormat="1" applyFont="1" applyFill="1" applyAlignment="1">
      <alignment horizontal="center" vertical="center"/>
    </xf>
    <xf numFmtId="176" fontId="55" fillId="41" borderId="0" xfId="0" applyNumberFormat="1" applyFont="1" applyFill="1" applyAlignment="1">
      <alignment horizontal="center"/>
    </xf>
    <xf numFmtId="0" fontId="4" fillId="0" borderId="6" xfId="27" applyFont="1" applyBorder="1" applyAlignment="1">
      <alignment horizontal="left" vertical="center"/>
    </xf>
    <xf numFmtId="0" fontId="4" fillId="0" borderId="0" xfId="27" applyFont="1" applyAlignment="1">
      <alignment horizontal="center" vertical="center"/>
    </xf>
    <xf numFmtId="0" fontId="0" fillId="0" borderId="0" xfId="27" applyFont="1" applyAlignment="1">
      <alignment horizontal="center" vertical="center"/>
    </xf>
    <xf numFmtId="164" fontId="0" fillId="0" borderId="0" xfId="7" applyFont="1" applyBorder="1" applyAlignment="1" applyProtection="1">
      <alignment vertical="center"/>
    </xf>
    <xf numFmtId="164" fontId="0" fillId="0" borderId="0" xfId="7" applyFont="1" applyFill="1" applyBorder="1" applyAlignment="1" applyProtection="1">
      <alignment horizontal="center" vertical="center"/>
    </xf>
    <xf numFmtId="0" fontId="56" fillId="41" borderId="0" xfId="0" applyFont="1" applyFill="1" applyAlignment="1">
      <alignment horizontal="center" vertical="center"/>
    </xf>
    <xf numFmtId="0" fontId="14" fillId="7" borderId="4" xfId="0" applyFont="1" applyFill="1" applyBorder="1" applyAlignment="1">
      <alignment horizontal="center" vertical="center" wrapText="1"/>
    </xf>
    <xf numFmtId="0" fontId="57" fillId="41" borderId="0" xfId="0" applyFont="1" applyFill="1" applyAlignment="1">
      <alignment horizontal="center" vertical="center"/>
    </xf>
    <xf numFmtId="0" fontId="56" fillId="41" borderId="0" xfId="0" applyFont="1" applyFill="1" applyAlignment="1">
      <alignment horizontal="center" vertical="center" wrapText="1"/>
    </xf>
    <xf numFmtId="0" fontId="19" fillId="0" borderId="0" xfId="0" applyFont="1" applyAlignment="1">
      <alignment horizontal="center" vertical="center"/>
    </xf>
    <xf numFmtId="0" fontId="14" fillId="51" borderId="4" xfId="0" applyFont="1" applyFill="1" applyBorder="1" applyAlignment="1">
      <alignment horizontal="center" vertical="top"/>
    </xf>
    <xf numFmtId="0" fontId="14" fillId="51" borderId="13" xfId="0" applyFont="1" applyFill="1" applyBorder="1" applyAlignment="1">
      <alignment horizontal="center" vertical="top"/>
    </xf>
    <xf numFmtId="0" fontId="14" fillId="51" borderId="4" xfId="0" applyFont="1" applyFill="1" applyBorder="1" applyAlignment="1">
      <alignment horizontal="center" vertical="center"/>
    </xf>
    <xf numFmtId="0" fontId="58" fillId="41" borderId="0" xfId="0" applyFont="1" applyFill="1" applyAlignment="1">
      <alignment horizontal="center" vertical="center"/>
    </xf>
    <xf numFmtId="0" fontId="57" fillId="41" borderId="0" xfId="0" applyFont="1" applyFill="1" applyAlignment="1">
      <alignment horizontal="center"/>
    </xf>
    <xf numFmtId="0" fontId="52"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53" fillId="0" borderId="0" xfId="0" applyFont="1" applyAlignment="1">
      <alignment horizontal="center"/>
    </xf>
    <xf numFmtId="0" fontId="0" fillId="0" borderId="4" xfId="0" applyBorder="1" applyAlignment="1">
      <alignment horizontal="center" vertical="center"/>
    </xf>
    <xf numFmtId="9" fontId="14" fillId="0" borderId="4" xfId="207" applyFont="1" applyBorder="1" applyAlignment="1" applyProtection="1">
      <alignment horizontal="center" vertical="center"/>
    </xf>
    <xf numFmtId="164" fontId="0" fillId="0" borderId="4" xfId="7" applyFont="1" applyFill="1" applyBorder="1" applyAlignment="1" applyProtection="1">
      <alignment horizontal="center" vertical="center" wrapText="1"/>
    </xf>
    <xf numFmtId="0" fontId="59" fillId="41" borderId="0" xfId="0" applyFont="1" applyFill="1" applyAlignment="1">
      <alignment horizontal="center" vertical="center"/>
    </xf>
    <xf numFmtId="0" fontId="60" fillId="41" borderId="0" xfId="0" applyFont="1" applyFill="1" applyAlignment="1">
      <alignment horizontal="center" vertical="center"/>
    </xf>
    <xf numFmtId="0" fontId="48" fillId="40" borderId="0" xfId="0" applyFont="1" applyFill="1" applyAlignment="1">
      <alignment horizontal="center" vertical="center"/>
    </xf>
    <xf numFmtId="0" fontId="49" fillId="40" borderId="0" xfId="0" applyFont="1" applyFill="1" applyAlignment="1">
      <alignment horizontal="center" vertical="center"/>
    </xf>
    <xf numFmtId="0" fontId="50" fillId="40" borderId="0" xfId="0" applyFont="1" applyFill="1" applyAlignment="1">
      <alignment horizontal="center" vertical="center"/>
    </xf>
    <xf numFmtId="0" fontId="101" fillId="50" borderId="4" xfId="0" applyFont="1" applyFill="1" applyBorder="1" applyAlignment="1">
      <alignment horizontal="center" vertical="center" wrapText="1"/>
    </xf>
    <xf numFmtId="0" fontId="18" fillId="0" borderId="0" xfId="0" applyFont="1" applyAlignment="1">
      <alignment horizontal="left" vertical="top"/>
    </xf>
    <xf numFmtId="0" fontId="14" fillId="0" borderId="0" xfId="0" applyFont="1" applyAlignment="1">
      <alignment horizontal="left" vertical="top" wrapText="1"/>
    </xf>
    <xf numFmtId="0" fontId="14" fillId="0" borderId="6" xfId="0" applyFont="1" applyBorder="1" applyAlignment="1">
      <alignment horizontal="left" vertical="top"/>
    </xf>
    <xf numFmtId="175" fontId="14" fillId="0" borderId="0" xfId="0" applyNumberFormat="1" applyFont="1" applyAlignment="1">
      <alignment horizontal="left" vertical="top"/>
    </xf>
    <xf numFmtId="0" fontId="14" fillId="0" borderId="7" xfId="0"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center" vertical="top"/>
    </xf>
    <xf numFmtId="0" fontId="19" fillId="0" borderId="0" xfId="0" applyFont="1" applyAlignment="1">
      <alignment horizontal="left" vertical="center"/>
    </xf>
    <xf numFmtId="0" fontId="18" fillId="0" borderId="0" xfId="0" applyFont="1" applyAlignment="1">
      <alignment horizontal="center" vertical="top"/>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27" applyFont="1" applyAlignment="1">
      <alignment horizontal="left" vertical="top"/>
    </xf>
    <xf numFmtId="0" fontId="18" fillId="0" borderId="0" xfId="27" applyFont="1" applyAlignment="1">
      <alignment horizontal="center" vertical="top"/>
    </xf>
    <xf numFmtId="0" fontId="19" fillId="0" borderId="0" xfId="27" applyFont="1" applyAlignment="1">
      <alignment horizontal="left" vertical="center"/>
    </xf>
    <xf numFmtId="0" fontId="19" fillId="0" borderId="0" xfId="27" applyFont="1" applyAlignment="1">
      <alignment horizontal="left" vertical="top"/>
    </xf>
    <xf numFmtId="0" fontId="19" fillId="0" borderId="0" xfId="27" applyFont="1" applyAlignment="1">
      <alignment horizontal="center" vertical="top"/>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left" vertical="center" wrapText="1"/>
    </xf>
    <xf numFmtId="166" fontId="18" fillId="0" borderId="0" xfId="29" applyNumberFormat="1" applyFont="1" applyFill="1" applyBorder="1" applyAlignment="1" applyProtection="1">
      <alignment horizontal="left" vertical="top" wrapText="1"/>
    </xf>
    <xf numFmtId="166" fontId="18" fillId="0" borderId="0" xfId="29" applyNumberFormat="1" applyFont="1" applyFill="1" applyBorder="1" applyAlignment="1" applyProtection="1">
      <alignment horizontal="center" vertical="top" wrapText="1"/>
    </xf>
    <xf numFmtId="0" fontId="18" fillId="0" borderId="0" xfId="29" applyFont="1" applyFill="1" applyBorder="1" applyAlignment="1" applyProtection="1">
      <alignment horizontal="left" vertical="center"/>
    </xf>
    <xf numFmtId="166" fontId="19" fillId="0" borderId="0" xfId="29" applyNumberFormat="1" applyFont="1" applyFill="1" applyBorder="1" applyAlignment="1" applyProtection="1">
      <alignment horizontal="left" vertical="top" wrapText="1"/>
    </xf>
    <xf numFmtId="166" fontId="19" fillId="0" borderId="0" xfId="29" applyNumberFormat="1" applyFont="1" applyFill="1" applyBorder="1" applyAlignment="1" applyProtection="1">
      <alignment horizontal="center" vertical="top" wrapText="1"/>
    </xf>
    <xf numFmtId="0" fontId="19" fillId="0" borderId="0" xfId="29"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xf>
    <xf numFmtId="0" fontId="19" fillId="0" borderId="0" xfId="29" applyFont="1" applyFill="1" applyBorder="1" applyAlignment="1" applyProtection="1">
      <alignment horizontal="left" vertical="top" wrapText="1"/>
    </xf>
    <xf numFmtId="0" fontId="19" fillId="0" borderId="0" xfId="29" applyFont="1" applyFill="1" applyBorder="1" applyAlignment="1" applyProtection="1">
      <alignment horizontal="center" vertical="top" wrapText="1"/>
    </xf>
    <xf numFmtId="169" fontId="19" fillId="0" borderId="0" xfId="29" quotePrefix="1" applyNumberFormat="1" applyFont="1" applyFill="1" applyBorder="1" applyAlignment="1" applyProtection="1">
      <alignment horizontal="left" vertical="center" wrapText="1"/>
    </xf>
    <xf numFmtId="169"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center" wrapText="1"/>
    </xf>
    <xf numFmtId="166" fontId="19" fillId="0" borderId="0" xfId="29" applyNumberFormat="1" applyFont="1" applyFill="1" applyBorder="1" applyAlignment="1" applyProtection="1">
      <alignment horizontal="left" vertical="center" wrapText="1"/>
    </xf>
    <xf numFmtId="0" fontId="19" fillId="0" borderId="0" xfId="29" applyNumberFormat="1" applyFont="1" applyFill="1" applyBorder="1" applyAlignment="1" applyProtection="1">
      <alignment horizontal="left" vertical="center" wrapText="1"/>
    </xf>
    <xf numFmtId="3" fontId="19" fillId="0" borderId="0" xfId="29" applyNumberFormat="1" applyFont="1" applyFill="1" applyBorder="1" applyAlignment="1" applyProtection="1">
      <alignment horizontal="left" vertical="center" wrapText="1"/>
    </xf>
    <xf numFmtId="0" fontId="18" fillId="0" borderId="0" xfId="29" applyFont="1" applyFill="1" applyBorder="1" applyAlignment="1" applyProtection="1">
      <alignment horizontal="left" vertical="top" wrapText="1"/>
    </xf>
    <xf numFmtId="0" fontId="18" fillId="0" borderId="0" xfId="29" applyFont="1" applyFill="1" applyBorder="1" applyAlignment="1" applyProtection="1">
      <alignment horizontal="center" vertical="top" wrapText="1"/>
    </xf>
    <xf numFmtId="0" fontId="19" fillId="0" borderId="0" xfId="29" applyNumberFormat="1" applyFont="1" applyFill="1" applyBorder="1" applyAlignment="1" applyProtection="1">
      <alignment horizontal="left" vertical="top"/>
    </xf>
    <xf numFmtId="0" fontId="19" fillId="0" borderId="0" xfId="29" applyNumberFormat="1" applyFont="1" applyFill="1" applyBorder="1" applyAlignment="1" applyProtection="1">
      <alignment horizontal="center" vertical="top"/>
    </xf>
    <xf numFmtId="0" fontId="18" fillId="0" borderId="0" xfId="29" applyNumberFormat="1" applyFont="1" applyFill="1" applyBorder="1" applyAlignment="1" applyProtection="1">
      <alignment horizontal="left" vertical="center"/>
    </xf>
    <xf numFmtId="0" fontId="18" fillId="0" borderId="0" xfId="29" applyNumberFormat="1" applyFont="1" applyFill="1" applyBorder="1" applyAlignment="1" applyProtection="1">
      <alignment horizontal="left" vertical="center" wrapText="1"/>
    </xf>
    <xf numFmtId="0" fontId="0" fillId="5" borderId="4" xfId="0" applyFill="1" applyBorder="1" applyAlignment="1" applyProtection="1">
      <alignment horizontal="center" vertical="center" wrapText="1"/>
      <protection locked="0"/>
    </xf>
    <xf numFmtId="0" fontId="5" fillId="42" borderId="4" xfId="0" applyFont="1" applyFill="1" applyBorder="1" applyAlignment="1" applyProtection="1">
      <alignment horizontal="center" vertical="center"/>
      <protection locked="0"/>
    </xf>
    <xf numFmtId="0" fontId="102" fillId="0" borderId="3" xfId="0" applyFont="1" applyBorder="1" applyAlignment="1">
      <alignment vertical="center"/>
    </xf>
    <xf numFmtId="0" fontId="4" fillId="0" borderId="0" xfId="27" applyFont="1" applyAlignment="1">
      <alignment horizontal="left" vertical="center"/>
    </xf>
    <xf numFmtId="0" fontId="102" fillId="0" borderId="4" xfId="0" applyFont="1" applyBorder="1" applyAlignment="1">
      <alignment horizontal="center"/>
    </xf>
    <xf numFmtId="0" fontId="14" fillId="0" borderId="10" xfId="0" applyFont="1" applyBorder="1" applyAlignment="1">
      <alignment horizontal="left" vertical="top"/>
    </xf>
    <xf numFmtId="0" fontId="5" fillId="50" borderId="4" xfId="0" applyFont="1" applyFill="1" applyBorder="1" applyAlignment="1">
      <alignment horizontal="center" vertical="center"/>
    </xf>
    <xf numFmtId="0" fontId="5" fillId="50" borderId="4" xfId="0" applyFont="1" applyFill="1" applyBorder="1" applyAlignment="1" applyProtection="1">
      <alignment horizontal="center" vertical="center"/>
      <protection locked="0"/>
    </xf>
    <xf numFmtId="164" fontId="0" fillId="50" borderId="4" xfId="7" applyFont="1" applyFill="1" applyBorder="1" applyAlignment="1" applyProtection="1">
      <alignment horizontal="center" vertical="center" wrapText="1"/>
    </xf>
    <xf numFmtId="0" fontId="103" fillId="0" borderId="15" xfId="0" applyFont="1" applyBorder="1" applyAlignment="1">
      <alignment vertical="center"/>
    </xf>
    <xf numFmtId="0" fontId="104" fillId="0" borderId="34" xfId="0" applyFont="1" applyBorder="1" applyAlignment="1">
      <alignment horizontal="left" vertical="top" wrapText="1"/>
    </xf>
    <xf numFmtId="0" fontId="106" fillId="0" borderId="34" xfId="0" applyFont="1" applyBorder="1" applyAlignment="1">
      <alignment horizontal="left" vertical="top" wrapText="1"/>
    </xf>
    <xf numFmtId="0" fontId="105" fillId="0" borderId="34" xfId="0" applyFont="1" applyBorder="1" applyAlignment="1">
      <alignment horizontal="left" vertical="top" wrapText="1"/>
    </xf>
    <xf numFmtId="0" fontId="108" fillId="0" borderId="4" xfId="0" applyFont="1" applyBorder="1" applyAlignment="1">
      <alignment horizontal="left" vertical="center" wrapText="1"/>
    </xf>
    <xf numFmtId="0" fontId="108" fillId="0" borderId="4" xfId="0" applyFont="1" applyBorder="1" applyAlignment="1">
      <alignment horizontal="left" vertical="top" wrapText="1"/>
    </xf>
    <xf numFmtId="0" fontId="4" fillId="0" borderId="6" xfId="27"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109" fillId="52" borderId="4" xfId="26" applyFont="1" applyFill="1" applyBorder="1" applyAlignment="1" applyProtection="1">
      <alignment horizontal="right" vertical="center" wrapText="1"/>
      <protection hidden="1"/>
    </xf>
    <xf numFmtId="0" fontId="111" fillId="0" borderId="14" xfId="0" applyFont="1" applyBorder="1" applyAlignment="1">
      <alignment vertical="center"/>
    </xf>
    <xf numFmtId="0" fontId="111" fillId="0" borderId="3" xfId="0" applyFont="1" applyBorder="1" applyAlignment="1">
      <alignment vertical="center"/>
    </xf>
    <xf numFmtId="0" fontId="112" fillId="0" borderId="4" xfId="0" applyFont="1" applyBorder="1" applyAlignment="1">
      <alignment horizontal="center" vertical="center" wrapText="1"/>
    </xf>
    <xf numFmtId="0" fontId="17" fillId="0" borderId="4" xfId="0" applyFont="1" applyBorder="1" applyAlignment="1">
      <alignment horizontal="center" vertical="center"/>
    </xf>
    <xf numFmtId="0" fontId="112" fillId="50" borderId="4" xfId="0" applyFont="1" applyFill="1" applyBorder="1" applyAlignment="1">
      <alignment horizontal="center" vertical="center" wrapText="1"/>
    </xf>
    <xf numFmtId="0" fontId="17" fillId="50" borderId="4" xfId="0" applyFont="1" applyFill="1" applyBorder="1" applyAlignment="1">
      <alignment horizontal="center" vertical="center"/>
    </xf>
    <xf numFmtId="0" fontId="15" fillId="0" borderId="0" xfId="272" applyAlignment="1">
      <alignment horizontal="left" vertical="center" wrapText="1"/>
    </xf>
    <xf numFmtId="0" fontId="65" fillId="0" borderId="11" xfId="26" applyFont="1" applyBorder="1" applyAlignment="1" applyProtection="1">
      <alignment horizontal="center" vertical="center" textRotation="180"/>
      <protection hidden="1"/>
    </xf>
    <xf numFmtId="0" fontId="65" fillId="0" borderId="12" xfId="26" applyFont="1" applyBorder="1" applyAlignment="1" applyProtection="1">
      <alignment horizontal="center" vertical="center" textRotation="180"/>
      <protection hidden="1"/>
    </xf>
    <xf numFmtId="0" fontId="65" fillId="0" borderId="13" xfId="26" applyFont="1" applyBorder="1" applyAlignment="1" applyProtection="1">
      <alignment horizontal="center" vertical="center" textRotation="180"/>
      <protection hidden="1"/>
    </xf>
    <xf numFmtId="0" fontId="76" fillId="0" borderId="20" xfId="26" applyFont="1" applyBorder="1" applyAlignment="1" applyProtection="1">
      <alignment horizontal="right" vertical="center"/>
      <protection hidden="1"/>
    </xf>
    <xf numFmtId="0" fontId="76" fillId="0" borderId="10" xfId="26" applyFont="1" applyBorder="1" applyAlignment="1" applyProtection="1">
      <alignment horizontal="right" vertical="center"/>
      <protection hidden="1"/>
    </xf>
    <xf numFmtId="0" fontId="76" fillId="0" borderId="21" xfId="26" applyFont="1" applyBorder="1" applyAlignment="1" applyProtection="1">
      <alignment horizontal="right" vertical="center"/>
      <protection hidden="1"/>
    </xf>
    <xf numFmtId="0" fontId="65" fillId="0" borderId="12" xfId="26" applyFont="1" applyBorder="1" applyAlignment="1" applyProtection="1">
      <alignment horizontal="center" vertical="center" textRotation="90"/>
      <protection hidden="1"/>
    </xf>
    <xf numFmtId="0" fontId="65" fillId="0" borderId="13" xfId="26" applyFont="1" applyBorder="1" applyAlignment="1" applyProtection="1">
      <alignment horizontal="center" vertical="center" textRotation="90"/>
      <protection hidden="1"/>
    </xf>
    <xf numFmtId="0" fontId="77" fillId="0" borderId="6" xfId="26" applyFont="1" applyBorder="1" applyAlignment="1" applyProtection="1">
      <alignment horizontal="right" vertical="top"/>
      <protection hidden="1"/>
    </xf>
    <xf numFmtId="0" fontId="77" fillId="0" borderId="0" xfId="26" applyFont="1" applyAlignment="1" applyProtection="1">
      <alignment horizontal="right" vertical="top"/>
      <protection hidden="1"/>
    </xf>
    <xf numFmtId="0" fontId="77" fillId="0" borderId="7" xfId="26" applyFont="1" applyBorder="1" applyAlignment="1" applyProtection="1">
      <alignment horizontal="right" vertical="top"/>
      <protection hidden="1"/>
    </xf>
    <xf numFmtId="0" fontId="78" fillId="0" borderId="6" xfId="26" applyFont="1" applyBorder="1" applyAlignment="1" applyProtection="1">
      <alignment horizontal="right" vertical="center"/>
      <protection hidden="1"/>
    </xf>
    <xf numFmtId="0" fontId="78" fillId="0" borderId="0" xfId="26" applyFont="1" applyAlignment="1" applyProtection="1">
      <alignment horizontal="right" vertical="center"/>
      <protection hidden="1"/>
    </xf>
    <xf numFmtId="0" fontId="78" fillId="0" borderId="7" xfId="26" applyFont="1" applyBorder="1" applyAlignment="1" applyProtection="1">
      <alignment horizontal="right" vertical="center"/>
      <protection hidden="1"/>
    </xf>
    <xf numFmtId="0" fontId="68" fillId="0" borderId="8" xfId="26" applyFont="1" applyBorder="1" applyAlignment="1" applyProtection="1">
      <alignment horizontal="right" vertical="top"/>
      <protection hidden="1"/>
    </xf>
    <xf numFmtId="0" fontId="68" fillId="0" borderId="5" xfId="26" applyFont="1" applyBorder="1" applyAlignment="1" applyProtection="1">
      <alignment horizontal="right" vertical="top"/>
      <protection hidden="1"/>
    </xf>
    <xf numFmtId="0" fontId="68" fillId="0" borderId="9" xfId="26" applyFont="1" applyBorder="1" applyAlignment="1" applyProtection="1">
      <alignment horizontal="right" vertical="top"/>
      <protection hidden="1"/>
    </xf>
    <xf numFmtId="0" fontId="66" fillId="44" borderId="3" xfId="26" applyFont="1" applyFill="1" applyBorder="1" applyAlignment="1" applyProtection="1">
      <alignment horizontal="center" vertical="center"/>
      <protection hidden="1"/>
    </xf>
    <xf numFmtId="0" fontId="69" fillId="0" borderId="14" xfId="26" applyFont="1" applyBorder="1" applyAlignment="1" applyProtection="1">
      <alignment horizontal="center" vertical="center" wrapText="1"/>
      <protection hidden="1"/>
    </xf>
    <xf numFmtId="0" fontId="69" fillId="0" borderId="3" xfId="26" applyFont="1" applyBorder="1" applyAlignment="1" applyProtection="1">
      <alignment horizontal="center" vertical="center" wrapText="1"/>
      <protection hidden="1"/>
    </xf>
    <xf numFmtId="0" fontId="69" fillId="0" borderId="15" xfId="26" applyFont="1" applyBorder="1" applyAlignment="1" applyProtection="1">
      <alignment horizontal="center" vertical="center" wrapText="1"/>
      <protection hidden="1"/>
    </xf>
    <xf numFmtId="0" fontId="70" fillId="0" borderId="12" xfId="26" applyFont="1" applyBorder="1" applyAlignment="1" applyProtection="1">
      <alignment horizontal="center" vertical="center" textRotation="90" wrapText="1"/>
      <protection hidden="1"/>
    </xf>
    <xf numFmtId="0" fontId="71" fillId="0" borderId="4" xfId="26" applyFont="1" applyBorder="1" applyAlignment="1" applyProtection="1">
      <alignment horizontal="center" vertical="center"/>
      <protection hidden="1"/>
    </xf>
    <xf numFmtId="0" fontId="72" fillId="0" borderId="23" xfId="26" applyFont="1" applyBorder="1" applyAlignment="1" applyProtection="1">
      <alignment horizontal="justify" vertical="center"/>
      <protection hidden="1"/>
    </xf>
    <xf numFmtId="0" fontId="75" fillId="45" borderId="3" xfId="26" applyFont="1" applyFill="1" applyBorder="1" applyAlignment="1" applyProtection="1">
      <alignment horizontal="justify" vertical="center"/>
      <protection hidden="1"/>
    </xf>
    <xf numFmtId="0" fontId="75" fillId="45" borderId="15" xfId="26" applyFont="1" applyFill="1" applyBorder="1" applyAlignment="1" applyProtection="1">
      <alignment horizontal="justify" vertical="center"/>
      <protection hidden="1"/>
    </xf>
    <xf numFmtId="0" fontId="72" fillId="0" borderId="0" xfId="26" applyFont="1" applyAlignment="1" applyProtection="1">
      <alignment horizontal="justify" vertical="top"/>
      <protection hidden="1"/>
    </xf>
    <xf numFmtId="0" fontId="72" fillId="0" borderId="7" xfId="26" applyFont="1" applyBorder="1" applyAlignment="1" applyProtection="1">
      <alignment horizontal="justify" vertical="top"/>
      <protection hidden="1"/>
    </xf>
    <xf numFmtId="0" fontId="17" fillId="50" borderId="4" xfId="273" applyFont="1" applyFill="1" applyBorder="1" applyAlignment="1" applyProtection="1">
      <alignment horizontal="center" vertical="center" wrapText="1"/>
      <protection hidden="1"/>
    </xf>
    <xf numFmtId="0" fontId="17" fillId="0" borderId="0" xfId="273" applyFont="1" applyAlignment="1" applyProtection="1">
      <alignment horizontal="center" vertical="top"/>
      <protection hidden="1"/>
    </xf>
    <xf numFmtId="0" fontId="17" fillId="0" borderId="23" xfId="273" applyFont="1" applyBorder="1" applyAlignment="1" applyProtection="1">
      <alignment horizontal="center" vertical="top"/>
      <protection hidden="1"/>
    </xf>
    <xf numFmtId="0" fontId="24" fillId="0" borderId="17" xfId="273" applyFont="1" applyBorder="1" applyAlignment="1" applyProtection="1">
      <alignment horizontal="center" vertical="center"/>
      <protection hidden="1"/>
    </xf>
    <xf numFmtId="0" fontId="17" fillId="46" borderId="0" xfId="273" applyFont="1" applyFill="1" applyAlignment="1" applyProtection="1">
      <alignment horizontal="center" vertical="center" wrapText="1"/>
      <protection hidden="1"/>
    </xf>
    <xf numFmtId="0" fontId="16" fillId="2" borderId="14" xfId="274" applyFill="1" applyBorder="1" applyAlignment="1" applyProtection="1">
      <alignment horizontal="center" vertical="center"/>
      <protection locked="0"/>
    </xf>
    <xf numFmtId="0" fontId="16" fillId="2" borderId="3" xfId="274" applyFill="1" applyBorder="1" applyAlignment="1" applyProtection="1">
      <alignment horizontal="center" vertical="center"/>
      <protection locked="0"/>
    </xf>
    <xf numFmtId="0" fontId="16" fillId="2" borderId="15" xfId="274" applyFill="1" applyBorder="1" applyAlignment="1" applyProtection="1">
      <alignment horizontal="center" vertical="center"/>
      <protection locked="0"/>
    </xf>
    <xf numFmtId="0" fontId="16" fillId="2" borderId="14" xfId="273" applyFont="1" applyFill="1" applyBorder="1" applyAlignment="1" applyProtection="1">
      <alignment horizontal="center" vertical="center"/>
      <protection locked="0"/>
    </xf>
    <xf numFmtId="0" fontId="16" fillId="2" borderId="3" xfId="273" applyFont="1" applyFill="1" applyBorder="1" applyAlignment="1" applyProtection="1">
      <alignment horizontal="center" vertical="center"/>
      <protection locked="0"/>
    </xf>
    <xf numFmtId="0" fontId="16" fillId="2" borderId="15" xfId="273" applyFont="1" applyFill="1" applyBorder="1" applyAlignment="1" applyProtection="1">
      <alignment horizontal="center" vertical="center"/>
      <protection locked="0"/>
    </xf>
    <xf numFmtId="0" fontId="15" fillId="0" borderId="0" xfId="272" applyAlignment="1" applyProtection="1">
      <alignment horizontal="left" vertical="center"/>
      <protection hidden="1"/>
    </xf>
    <xf numFmtId="0" fontId="15" fillId="0" borderId="0" xfId="272" applyAlignment="1" applyProtection="1">
      <alignment horizontal="center" vertical="center"/>
      <protection hidden="1"/>
    </xf>
    <xf numFmtId="0" fontId="15" fillId="0" borderId="8" xfId="272" applyBorder="1" applyAlignment="1" applyProtection="1">
      <alignment horizontal="center" vertical="center"/>
      <protection hidden="1"/>
    </xf>
    <xf numFmtId="0" fontId="15" fillId="0" borderId="5" xfId="272" applyBorder="1" applyAlignment="1" applyProtection="1">
      <alignment horizontal="center" vertical="center"/>
      <protection hidden="1"/>
    </xf>
    <xf numFmtId="0" fontId="16" fillId="0" borderId="0" xfId="273" applyFont="1" applyAlignment="1" applyProtection="1">
      <alignment horizontal="center" vertical="center"/>
      <protection locked="0"/>
    </xf>
    <xf numFmtId="0" fontId="15" fillId="0" borderId="0" xfId="274" applyFont="1" applyAlignment="1" applyProtection="1">
      <alignment horizontal="center" vertical="center"/>
      <protection locked="0" hidden="1"/>
    </xf>
    <xf numFmtId="0" fontId="15" fillId="0" borderId="0" xfId="274" applyFont="1" applyAlignment="1" applyProtection="1">
      <alignment horizontal="left" vertical="top"/>
      <protection hidden="1"/>
    </xf>
    <xf numFmtId="0" fontId="83" fillId="43" borderId="0" xfId="273" applyFont="1" applyFill="1" applyAlignment="1" applyProtection="1">
      <alignment horizontal="center" vertical="center" wrapText="1"/>
      <protection hidden="1"/>
    </xf>
    <xf numFmtId="0" fontId="17" fillId="0" borderId="0" xfId="273" applyFont="1" applyAlignment="1" applyProtection="1">
      <alignment horizontal="center" vertical="center"/>
      <protection hidden="1"/>
    </xf>
    <xf numFmtId="0" fontId="14" fillId="6" borderId="0" xfId="273" applyFont="1" applyFill="1" applyAlignment="1" applyProtection="1">
      <alignment horizontal="center" vertical="center"/>
      <protection hidden="1"/>
    </xf>
    <xf numFmtId="0" fontId="16" fillId="0" borderId="14" xfId="273" applyFont="1" applyBorder="1" applyAlignment="1" applyProtection="1">
      <alignment horizontal="left" vertical="center"/>
      <protection hidden="1"/>
    </xf>
    <xf numFmtId="0" fontId="16" fillId="0" borderId="15" xfId="273" applyFont="1" applyBorder="1" applyAlignment="1" applyProtection="1">
      <alignment horizontal="left" vertical="center"/>
      <protection hidden="1"/>
    </xf>
    <xf numFmtId="0" fontId="16" fillId="2" borderId="4" xfId="273" applyFont="1" applyFill="1" applyBorder="1" applyAlignment="1" applyProtection="1">
      <alignment horizontal="center" vertical="center"/>
      <protection locked="0"/>
    </xf>
    <xf numFmtId="0" fontId="90" fillId="0" borderId="10" xfId="273" applyFont="1" applyBorder="1" applyAlignment="1" applyProtection="1">
      <alignment horizontal="center" vertical="center"/>
      <protection hidden="1"/>
    </xf>
    <xf numFmtId="0" fontId="15" fillId="0" borderId="0" xfId="274" applyFont="1" applyAlignment="1" applyProtection="1">
      <alignment horizontal="left" vertical="center"/>
      <protection hidden="1"/>
    </xf>
    <xf numFmtId="0" fontId="15" fillId="0" borderId="0" xfId="24" applyFont="1" applyAlignment="1">
      <alignment horizontal="justify" vertical="top"/>
    </xf>
    <xf numFmtId="0" fontId="14" fillId="0" borderId="0" xfId="24" applyFont="1" applyAlignment="1">
      <alignment horizontal="justify" vertical="center"/>
    </xf>
    <xf numFmtId="0" fontId="5" fillId="47" borderId="0" xfId="24" applyFont="1" applyFill="1" applyAlignment="1">
      <alignment horizontal="center" vertical="center"/>
    </xf>
    <xf numFmtId="0" fontId="15" fillId="2" borderId="0" xfId="24" applyFont="1" applyFill="1" applyAlignment="1" applyProtection="1">
      <alignment horizontal="left" vertical="center"/>
      <protection locked="0"/>
    </xf>
    <xf numFmtId="175" fontId="15" fillId="0" borderId="0" xfId="24" applyNumberFormat="1" applyFont="1" applyAlignment="1">
      <alignment horizontal="left" vertical="center"/>
    </xf>
    <xf numFmtId="0" fontId="46" fillId="0" borderId="0" xfId="24" applyFont="1" applyAlignment="1">
      <alignment horizontal="justify" vertical="top"/>
    </xf>
    <xf numFmtId="0" fontId="15" fillId="0" borderId="0" xfId="24" applyFont="1" applyAlignment="1">
      <alignment horizontal="justify" vertical="center"/>
    </xf>
    <xf numFmtId="0" fontId="21" fillId="0" borderId="0" xfId="24" quotePrefix="1" applyFont="1" applyAlignment="1">
      <alignment horizontal="center" vertical="center"/>
    </xf>
    <xf numFmtId="0" fontId="0" fillId="0" borderId="0" xfId="24" applyFont="1" applyAlignment="1">
      <alignment horizontal="justify" vertical="top"/>
    </xf>
    <xf numFmtId="0" fontId="0" fillId="2" borderId="17" xfId="0"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4" fillId="0" borderId="22" xfId="0" applyFont="1" applyBorder="1" applyAlignment="1">
      <alignment horizontal="justify" vertical="center" wrapText="1"/>
    </xf>
    <xf numFmtId="0" fontId="15" fillId="0" borderId="17" xfId="0" applyFont="1" applyBorder="1" applyAlignment="1">
      <alignment horizontal="left" vertical="center" indent="2"/>
    </xf>
    <xf numFmtId="0" fontId="15" fillId="0" borderId="23" xfId="0" applyFont="1" applyBorder="1" applyAlignment="1">
      <alignment horizontal="left" vertical="center" indent="2"/>
    </xf>
    <xf numFmtId="0" fontId="15" fillId="0" borderId="0" xfId="0" applyFont="1" applyAlignment="1">
      <alignment horizontal="left" vertical="center" indent="2"/>
    </xf>
    <xf numFmtId="0" fontId="15" fillId="0" borderId="22" xfId="0" applyFont="1" applyBorder="1" applyAlignment="1">
      <alignment horizontal="left" vertical="center" indent="2"/>
    </xf>
    <xf numFmtId="0" fontId="14" fillId="50" borderId="4" xfId="24" applyFont="1" applyFill="1" applyBorder="1" applyAlignment="1">
      <alignment horizontal="center" vertical="top"/>
    </xf>
    <xf numFmtId="0" fontId="14" fillId="0" borderId="4" xfId="24" applyFont="1" applyBorder="1" applyAlignment="1">
      <alignment horizontal="center" vertical="top"/>
    </xf>
    <xf numFmtId="175" fontId="14" fillId="0" borderId="0" xfId="24" applyNumberFormat="1" applyFont="1" applyAlignment="1">
      <alignment horizontal="left" vertical="center" indent="1"/>
    </xf>
    <xf numFmtId="0" fontId="14" fillId="0" borderId="14" xfId="24" applyFont="1" applyBorder="1" applyAlignment="1">
      <alignment horizontal="left" vertical="top"/>
    </xf>
    <xf numFmtId="0" fontId="14" fillId="0" borderId="3" xfId="24" applyFont="1" applyBorder="1" applyAlignment="1">
      <alignment horizontal="left" vertical="top"/>
    </xf>
    <xf numFmtId="0" fontId="14" fillId="0" borderId="15" xfId="24" applyFont="1" applyBorder="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15" fillId="0" borderId="0" xfId="0" applyFont="1" applyAlignment="1">
      <alignment horizontal="center" vertical="center"/>
    </xf>
    <xf numFmtId="0" fontId="0" fillId="0" borderId="0" xfId="0" applyAlignment="1">
      <alignment horizontal="center" vertical="center"/>
    </xf>
    <xf numFmtId="0" fontId="5" fillId="0" borderId="0" xfId="272" applyFont="1" applyAlignment="1">
      <alignment horizontal="left" vertical="center" wrapText="1"/>
    </xf>
    <xf numFmtId="0" fontId="14" fillId="0" borderId="0" xfId="0" applyFont="1" applyAlignment="1">
      <alignment horizontal="left" vertical="top" wrapText="1"/>
    </xf>
    <xf numFmtId="0" fontId="46" fillId="0" borderId="6" xfId="0" applyFont="1" applyBorder="1" applyAlignment="1">
      <alignment horizontal="center" vertical="center" wrapText="1"/>
    </xf>
    <xf numFmtId="0" fontId="46" fillId="0" borderId="0" xfId="0" applyFont="1" applyAlignment="1">
      <alignment horizontal="center" vertical="center" wrapText="1"/>
    </xf>
    <xf numFmtId="0" fontId="18" fillId="39" borderId="6" xfId="0" applyFont="1" applyFill="1" applyBorder="1" applyAlignment="1">
      <alignment horizontal="center" vertical="center"/>
    </xf>
    <xf numFmtId="0" fontId="18" fillId="39" borderId="0" xfId="0" applyFont="1" applyFill="1" applyAlignment="1">
      <alignment horizontal="center" vertical="center"/>
    </xf>
    <xf numFmtId="0" fontId="52" fillId="40" borderId="3" xfId="0" applyFont="1" applyFill="1" applyBorder="1" applyAlignment="1">
      <alignment horizontal="center" vertical="center"/>
    </xf>
    <xf numFmtId="0" fontId="52" fillId="40" borderId="15" xfId="0" applyFont="1" applyFill="1" applyBorder="1" applyAlignment="1">
      <alignment horizontal="center" vertical="center"/>
    </xf>
    <xf numFmtId="0" fontId="102" fillId="0" borderId="8" xfId="0" applyFont="1" applyBorder="1" applyAlignment="1">
      <alignment horizontal="right" vertical="center"/>
    </xf>
    <xf numFmtId="0" fontId="102" fillId="0" borderId="5" xfId="0" applyFont="1" applyBorder="1" applyAlignment="1">
      <alignment horizontal="right" vertical="center"/>
    </xf>
    <xf numFmtId="0" fontId="102" fillId="0" borderId="9" xfId="0" applyFont="1" applyBorder="1" applyAlignment="1">
      <alignment horizontal="right" vertical="center"/>
    </xf>
    <xf numFmtId="164" fontId="101" fillId="0" borderId="14" xfId="0" applyNumberFormat="1" applyFont="1" applyBorder="1" applyAlignment="1">
      <alignment horizontal="center" vertical="center" wrapText="1"/>
    </xf>
    <xf numFmtId="164" fontId="101" fillId="0" borderId="3" xfId="0" applyNumberFormat="1" applyFont="1" applyBorder="1" applyAlignment="1">
      <alignment horizontal="center" vertical="center" wrapText="1"/>
    </xf>
    <xf numFmtId="164" fontId="101" fillId="0" borderId="15" xfId="0" applyNumberFormat="1" applyFont="1" applyBorder="1" applyAlignment="1">
      <alignment horizontal="center" vertical="center" wrapText="1"/>
    </xf>
    <xf numFmtId="0" fontId="111" fillId="0" borderId="14" xfId="0" applyFont="1" applyBorder="1" applyAlignment="1">
      <alignment horizontal="left" vertical="center"/>
    </xf>
    <xf numFmtId="0" fontId="111" fillId="0" borderId="3" xfId="0" applyFont="1" applyBorder="1" applyAlignment="1">
      <alignment horizontal="left" vertical="center"/>
    </xf>
    <xf numFmtId="0" fontId="111" fillId="0" borderId="14" xfId="0" applyFont="1" applyBorder="1" applyAlignment="1">
      <alignment horizontal="left" vertical="center" wrapText="1"/>
    </xf>
    <xf numFmtId="0" fontId="111" fillId="0" borderId="3" xfId="0" applyFont="1" applyBorder="1" applyAlignment="1">
      <alignment horizontal="left" vertical="center" wrapText="1"/>
    </xf>
    <xf numFmtId="0" fontId="111" fillId="0" borderId="6" xfId="0" applyFont="1" applyBorder="1" applyAlignment="1">
      <alignment horizontal="left" vertical="center" wrapText="1"/>
    </xf>
    <xf numFmtId="0" fontId="111" fillId="0" borderId="0" xfId="0" applyFont="1" applyAlignment="1">
      <alignment horizontal="left" vertical="center" wrapText="1"/>
    </xf>
    <xf numFmtId="0" fontId="111" fillId="0" borderId="7" xfId="0" applyFont="1" applyBorder="1" applyAlignment="1">
      <alignment horizontal="left" vertical="center" wrapText="1"/>
    </xf>
    <xf numFmtId="0" fontId="111" fillId="0" borderId="20" xfId="0" applyFont="1" applyBorder="1" applyAlignment="1">
      <alignment horizontal="left" vertical="center" wrapText="1"/>
    </xf>
    <xf numFmtId="0" fontId="111" fillId="0" borderId="10" xfId="0" applyFont="1" applyBorder="1" applyAlignment="1">
      <alignment horizontal="left" vertical="center" wrapText="1"/>
    </xf>
    <xf numFmtId="0" fontId="111" fillId="0" borderId="21" xfId="0" applyFont="1" applyBorder="1" applyAlignment="1">
      <alignment horizontal="left" vertical="center" wrapText="1"/>
    </xf>
    <xf numFmtId="0" fontId="110" fillId="48" borderId="4" xfId="26" applyFont="1" applyFill="1" applyBorder="1" applyAlignment="1" applyProtection="1">
      <alignment horizontal="center" vertical="center"/>
      <protection hidden="1"/>
    </xf>
    <xf numFmtId="0" fontId="109" fillId="48" borderId="4" xfId="26" applyFont="1" applyFill="1" applyBorder="1" applyAlignment="1" applyProtection="1">
      <alignment horizontal="center" vertical="center" wrapText="1"/>
      <protection hidden="1"/>
    </xf>
    <xf numFmtId="0" fontId="14" fillId="0" borderId="0" xfId="26" applyFont="1" applyAlignment="1" applyProtection="1">
      <alignment vertical="top" wrapText="1"/>
      <protection hidden="1"/>
    </xf>
    <xf numFmtId="0" fontId="14" fillId="49" borderId="4" xfId="26" applyFont="1" applyFill="1" applyBorder="1" applyAlignment="1" applyProtection="1">
      <alignment horizontal="center" vertical="center"/>
      <protection hidden="1"/>
    </xf>
    <xf numFmtId="0" fontId="14" fillId="0" borderId="14" xfId="26" applyFont="1" applyBorder="1" applyAlignment="1" applyProtection="1">
      <alignment horizontal="center" vertical="center" wrapText="1"/>
      <protection hidden="1"/>
    </xf>
    <xf numFmtId="0" fontId="14" fillId="0" borderId="3" xfId="26" applyFont="1" applyBorder="1" applyAlignment="1" applyProtection="1">
      <alignment horizontal="center" vertical="center" wrapText="1"/>
      <protection hidden="1"/>
    </xf>
    <xf numFmtId="0" fontId="14" fillId="0" borderId="15" xfId="26" applyFont="1" applyBorder="1" applyAlignment="1" applyProtection="1">
      <alignment horizontal="center" vertical="center" wrapText="1"/>
      <protection hidden="1"/>
    </xf>
    <xf numFmtId="4" fontId="109" fillId="52" borderId="4" xfId="26" applyNumberFormat="1" applyFont="1" applyFill="1" applyBorder="1" applyAlignment="1" applyProtection="1">
      <alignment horizontal="right" vertical="center" wrapText="1"/>
      <protection hidden="1"/>
    </xf>
    <xf numFmtId="0" fontId="14" fillId="4" borderId="16" xfId="26" applyFont="1" applyFill="1" applyBorder="1" applyAlignment="1" applyProtection="1">
      <alignment horizontal="left" vertical="center" wrapText="1"/>
      <protection hidden="1"/>
    </xf>
    <xf numFmtId="0" fontId="14" fillId="0" borderId="18" xfId="26" applyFont="1" applyBorder="1" applyAlignment="1" applyProtection="1">
      <alignment horizontal="justify" vertical="center" wrapText="1"/>
      <protection hidden="1"/>
    </xf>
    <xf numFmtId="0" fontId="14" fillId="0" borderId="33" xfId="26" applyFont="1" applyBorder="1" applyAlignment="1" applyProtection="1">
      <alignment horizontal="justify" vertical="center" wrapText="1"/>
      <protection hidden="1"/>
    </xf>
    <xf numFmtId="0" fontId="14" fillId="0" borderId="19" xfId="26" applyFont="1" applyBorder="1" applyAlignment="1" applyProtection="1">
      <alignment horizontal="justify" vertical="center" wrapText="1"/>
      <protection hidden="1"/>
    </xf>
    <xf numFmtId="0" fontId="113" fillId="0" borderId="34" xfId="0" applyFont="1" applyBorder="1" applyAlignment="1">
      <alignment horizontal="center" vertical="center" wrapText="1"/>
    </xf>
    <xf numFmtId="0" fontId="114" fillId="0" borderId="34" xfId="0" applyFont="1" applyBorder="1" applyAlignment="1">
      <alignment horizontal="center" vertical="center" wrapText="1"/>
    </xf>
    <xf numFmtId="1" fontId="115" fillId="0" borderId="34" xfId="0" applyNumberFormat="1" applyFont="1" applyBorder="1" applyAlignment="1">
      <alignment horizontal="center" vertical="center" shrinkToFit="1"/>
    </xf>
  </cellXfs>
  <cellStyles count="275">
    <cellStyle name="20% - Accent1" xfId="224" builtinId="30" customBuiltin="1"/>
    <cellStyle name="20% - Accent2" xfId="228" builtinId="34" customBuiltin="1"/>
    <cellStyle name="20% - Accent3" xfId="232" builtinId="38" customBuiltin="1"/>
    <cellStyle name="20% - Accent4" xfId="236" builtinId="42" customBuiltin="1"/>
    <cellStyle name="20% - Accent5" xfId="240" builtinId="46" customBuiltin="1"/>
    <cellStyle name="20% - Accent6" xfId="244" builtinId="50" customBuiltin="1"/>
    <cellStyle name="40% - Accent1" xfId="225" builtinId="31" customBuiltin="1"/>
    <cellStyle name="40% - Accent2" xfId="229" builtinId="35" customBuiltin="1"/>
    <cellStyle name="40% - Accent3" xfId="233" builtinId="39" customBuiltin="1"/>
    <cellStyle name="40% - Accent4" xfId="237" builtinId="43" customBuiltin="1"/>
    <cellStyle name="40% - Accent5" xfId="241" builtinId="47" customBuiltin="1"/>
    <cellStyle name="40% - Accent6" xfId="245" builtinId="51" customBuiltin="1"/>
    <cellStyle name="60% - Accent1" xfId="226" builtinId="32" customBuiltin="1"/>
    <cellStyle name="60% - Accent2" xfId="230" builtinId="36" customBuiltin="1"/>
    <cellStyle name="60% - Accent3" xfId="234" builtinId="40" customBuiltin="1"/>
    <cellStyle name="60% - Accent4" xfId="238" builtinId="44" customBuiltin="1"/>
    <cellStyle name="60% - Accent5" xfId="242" builtinId="48" customBuiltin="1"/>
    <cellStyle name="60% - Accent6" xfId="246" builtinId="52" customBuiltin="1"/>
    <cellStyle name="75" xfId="1" xr:uid="{00000000-0005-0000-0000-000012000000}"/>
    <cellStyle name="75 2" xfId="33" xr:uid="{00000000-0005-0000-0000-000013000000}"/>
    <cellStyle name="75 2 2" xfId="34" xr:uid="{00000000-0005-0000-0000-000014000000}"/>
    <cellStyle name="75 3" xfId="35" xr:uid="{00000000-0005-0000-0000-000015000000}"/>
    <cellStyle name="75 4" xfId="36" xr:uid="{00000000-0005-0000-0000-000016000000}"/>
    <cellStyle name="Accent1" xfId="223" builtinId="29" customBuiltin="1"/>
    <cellStyle name="Accent2" xfId="227" builtinId="33" customBuiltin="1"/>
    <cellStyle name="Accent3" xfId="231" builtinId="37" customBuiltin="1"/>
    <cellStyle name="Accent4" xfId="235" builtinId="41" customBuiltin="1"/>
    <cellStyle name="Accent5" xfId="239" builtinId="45" customBuiltin="1"/>
    <cellStyle name="Accent6" xfId="243"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3" builtinId="27" customBuiltin="1"/>
    <cellStyle name="Ç¥ÁØ_¿¬°£´©°è¿¹»ó" xfId="6" xr:uid="{00000000-0005-0000-0000-000022000000}"/>
    <cellStyle name="Calculation" xfId="217" builtinId="22" customBuiltin="1"/>
    <cellStyle name="Check Cell" xfId="219" builtinId="23" customBuiltin="1"/>
    <cellStyle name="Comma" xfId="7" builtinId="3"/>
    <cellStyle name="Comma  - Style1" xfId="8" xr:uid="{00000000-0005-0000-0000-000026000000}"/>
    <cellStyle name="Comma  - Style1 2" xfId="37" xr:uid="{00000000-0005-0000-0000-000027000000}"/>
    <cellStyle name="Comma  - Style2" xfId="9" xr:uid="{00000000-0005-0000-0000-000028000000}"/>
    <cellStyle name="Comma  - Style2 2" xfId="38" xr:uid="{00000000-0005-0000-0000-000029000000}"/>
    <cellStyle name="Comma  - Style3" xfId="10" xr:uid="{00000000-0005-0000-0000-00002A000000}"/>
    <cellStyle name="Comma  - Style3 2" xfId="39" xr:uid="{00000000-0005-0000-0000-00002B000000}"/>
    <cellStyle name="Comma  - Style4" xfId="11" xr:uid="{00000000-0005-0000-0000-00002C000000}"/>
    <cellStyle name="Comma  - Style4 2" xfId="40" xr:uid="{00000000-0005-0000-0000-00002D000000}"/>
    <cellStyle name="Comma  - Style5" xfId="12" xr:uid="{00000000-0005-0000-0000-00002E000000}"/>
    <cellStyle name="Comma  - Style5 2" xfId="41" xr:uid="{00000000-0005-0000-0000-00002F000000}"/>
    <cellStyle name="Comma  - Style6" xfId="13" xr:uid="{00000000-0005-0000-0000-000030000000}"/>
    <cellStyle name="Comma  - Style6 2" xfId="42" xr:uid="{00000000-0005-0000-0000-000031000000}"/>
    <cellStyle name="Comma  - Style7" xfId="14" xr:uid="{00000000-0005-0000-0000-000032000000}"/>
    <cellStyle name="Comma  - Style7 2" xfId="43" xr:uid="{00000000-0005-0000-0000-000033000000}"/>
    <cellStyle name="Comma  - Style8" xfId="15" xr:uid="{00000000-0005-0000-0000-000034000000}"/>
    <cellStyle name="Comma  - Style8 2" xfId="44" xr:uid="{00000000-0005-0000-0000-000035000000}"/>
    <cellStyle name="Comma 10" xfId="45" xr:uid="{00000000-0005-0000-0000-000036000000}"/>
    <cellStyle name="Comma 11" xfId="46" xr:uid="{00000000-0005-0000-0000-000037000000}"/>
    <cellStyle name="Comma 12" xfId="47" xr:uid="{00000000-0005-0000-0000-000038000000}"/>
    <cellStyle name="Comma 13" xfId="48" xr:uid="{00000000-0005-0000-0000-000039000000}"/>
    <cellStyle name="Comma 14" xfId="49" xr:uid="{00000000-0005-0000-0000-00003A000000}"/>
    <cellStyle name="Comma 15" xfId="50" xr:uid="{00000000-0005-0000-0000-00003B000000}"/>
    <cellStyle name="Comma 16" xfId="51" xr:uid="{00000000-0005-0000-0000-00003C000000}"/>
    <cellStyle name="Comma 17" xfId="52" xr:uid="{00000000-0005-0000-0000-00003D000000}"/>
    <cellStyle name="Comma 18" xfId="53" xr:uid="{00000000-0005-0000-0000-00003E000000}"/>
    <cellStyle name="Comma 19" xfId="54" xr:uid="{00000000-0005-0000-0000-00003F000000}"/>
    <cellStyle name="Comma 2" xfId="16" xr:uid="{00000000-0005-0000-0000-000040000000}"/>
    <cellStyle name="Comma 2 2" xfId="258" xr:uid="{00000000-0005-0000-0000-000041000000}"/>
    <cellStyle name="Comma 20" xfId="55" xr:uid="{00000000-0005-0000-0000-000042000000}"/>
    <cellStyle name="Comma 21" xfId="56" xr:uid="{00000000-0005-0000-0000-000043000000}"/>
    <cellStyle name="Comma 22" xfId="57" xr:uid="{00000000-0005-0000-0000-000044000000}"/>
    <cellStyle name="Comma 23" xfId="58" xr:uid="{00000000-0005-0000-0000-000045000000}"/>
    <cellStyle name="Comma 24" xfId="59" xr:uid="{00000000-0005-0000-0000-000046000000}"/>
    <cellStyle name="Comma 25" xfId="60" xr:uid="{00000000-0005-0000-0000-000047000000}"/>
    <cellStyle name="Comma 26" xfId="61" xr:uid="{00000000-0005-0000-0000-000048000000}"/>
    <cellStyle name="Comma 27" xfId="62" xr:uid="{00000000-0005-0000-0000-000049000000}"/>
    <cellStyle name="Comma 28" xfId="63" xr:uid="{00000000-0005-0000-0000-00004A000000}"/>
    <cellStyle name="Comma 29" xfId="64" xr:uid="{00000000-0005-0000-0000-00004B000000}"/>
    <cellStyle name="Comma 3" xfId="65" xr:uid="{00000000-0005-0000-0000-00004C000000}"/>
    <cellStyle name="Comma 3 2" xfId="259" xr:uid="{00000000-0005-0000-0000-00004D000000}"/>
    <cellStyle name="Comma 30" xfId="66" xr:uid="{00000000-0005-0000-0000-00004E000000}"/>
    <cellStyle name="Comma 31" xfId="67" xr:uid="{00000000-0005-0000-0000-00004F000000}"/>
    <cellStyle name="Comma 32" xfId="68" xr:uid="{00000000-0005-0000-0000-000050000000}"/>
    <cellStyle name="Comma 33" xfId="69" xr:uid="{00000000-0005-0000-0000-000051000000}"/>
    <cellStyle name="Comma 34" xfId="70" xr:uid="{00000000-0005-0000-0000-000052000000}"/>
    <cellStyle name="Comma 35" xfId="71" xr:uid="{00000000-0005-0000-0000-000053000000}"/>
    <cellStyle name="Comma 36" xfId="72" xr:uid="{00000000-0005-0000-0000-000054000000}"/>
    <cellStyle name="Comma 37" xfId="73" xr:uid="{00000000-0005-0000-0000-000055000000}"/>
    <cellStyle name="Comma 38" xfId="74" xr:uid="{00000000-0005-0000-0000-000056000000}"/>
    <cellStyle name="Comma 39" xfId="75" xr:uid="{00000000-0005-0000-0000-000057000000}"/>
    <cellStyle name="Comma 4" xfId="76" xr:uid="{00000000-0005-0000-0000-000058000000}"/>
    <cellStyle name="Comma 40" xfId="77" xr:uid="{00000000-0005-0000-0000-000059000000}"/>
    <cellStyle name="Comma 41" xfId="78" xr:uid="{00000000-0005-0000-0000-00005A000000}"/>
    <cellStyle name="Comma 42" xfId="79" xr:uid="{00000000-0005-0000-0000-00005B000000}"/>
    <cellStyle name="Comma 43" xfId="80" xr:uid="{00000000-0005-0000-0000-00005C000000}"/>
    <cellStyle name="Comma 44" xfId="206" xr:uid="{00000000-0005-0000-0000-00005D000000}"/>
    <cellStyle name="Comma 5" xfId="81" xr:uid="{00000000-0005-0000-0000-00005E000000}"/>
    <cellStyle name="Comma 6" xfId="82" xr:uid="{00000000-0005-0000-0000-00005F000000}"/>
    <cellStyle name="Comma 7" xfId="83" xr:uid="{00000000-0005-0000-0000-000060000000}"/>
    <cellStyle name="Comma 8" xfId="84" xr:uid="{00000000-0005-0000-0000-000061000000}"/>
    <cellStyle name="Comma 9" xfId="85" xr:uid="{00000000-0005-0000-0000-000062000000}"/>
    <cellStyle name="Explanatory Text" xfId="221" builtinId="53" customBuiltin="1"/>
    <cellStyle name="Formula" xfId="17" xr:uid="{00000000-0005-0000-0000-000064000000}"/>
    <cellStyle name="Formula 2" xfId="86" xr:uid="{00000000-0005-0000-0000-000065000000}"/>
    <cellStyle name="Formula 2 2" xfId="87" xr:uid="{00000000-0005-0000-0000-000066000000}"/>
    <cellStyle name="Good" xfId="212" builtinId="26" customBuiltin="1"/>
    <cellStyle name="Header1" xfId="18" xr:uid="{00000000-0005-0000-0000-000068000000}"/>
    <cellStyle name="Header2" xfId="19" xr:uid="{00000000-0005-0000-0000-000069000000}"/>
    <cellStyle name="Heading 1" xfId="208" builtinId="16" customBuiltin="1"/>
    <cellStyle name="Heading 2" xfId="209" builtinId="17" customBuiltin="1"/>
    <cellStyle name="Heading 3" xfId="210" builtinId="18" customBuiltin="1"/>
    <cellStyle name="Heading 4" xfId="211" builtinId="19" customBuiltin="1"/>
    <cellStyle name="Hypertextový odkaz" xfId="20" xr:uid="{00000000-0005-0000-0000-00006E000000}"/>
    <cellStyle name="Hypertextový odkaz 2" xfId="88" xr:uid="{00000000-0005-0000-0000-00006F000000}"/>
    <cellStyle name="Hypertextový odkaz 2 2" xfId="89" xr:uid="{00000000-0005-0000-0000-000070000000}"/>
    <cellStyle name="Input" xfId="215" builtinId="20" customBuiltin="1"/>
    <cellStyle name="Linked Cell" xfId="218" builtinId="24" customBuiltin="1"/>
    <cellStyle name="Neutral" xfId="214" builtinId="28" customBuiltin="1"/>
    <cellStyle name="no dec" xfId="21" xr:uid="{00000000-0005-0000-0000-000074000000}"/>
    <cellStyle name="no dec 2" xfId="90" xr:uid="{00000000-0005-0000-0000-000075000000}"/>
    <cellStyle name="no dec 2 2" xfId="91" xr:uid="{00000000-0005-0000-0000-000076000000}"/>
    <cellStyle name="Normal" xfId="0" builtinId="0"/>
    <cellStyle name="Normal - Style1" xfId="22" xr:uid="{00000000-0005-0000-0000-000078000000}"/>
    <cellStyle name="Normal - Style1 2" xfId="92" xr:uid="{00000000-0005-0000-0000-000079000000}"/>
    <cellStyle name="Normal 10" xfId="93" xr:uid="{00000000-0005-0000-0000-00007A000000}"/>
    <cellStyle name="Normal 10 2" xfId="94" xr:uid="{00000000-0005-0000-0000-00007B000000}"/>
    <cellStyle name="Normal 100" xfId="249" xr:uid="{00000000-0005-0000-0000-00007C000000}"/>
    <cellStyle name="Normal 101" xfId="250" xr:uid="{00000000-0005-0000-0000-00007D000000}"/>
    <cellStyle name="Normal 102" xfId="256" xr:uid="{00000000-0005-0000-0000-00007E000000}"/>
    <cellStyle name="Normal 103" xfId="254" xr:uid="{00000000-0005-0000-0000-00007F000000}"/>
    <cellStyle name="Normal 104" xfId="253" xr:uid="{00000000-0005-0000-0000-000080000000}"/>
    <cellStyle name="Normal 105" xfId="255" xr:uid="{00000000-0005-0000-0000-000081000000}"/>
    <cellStyle name="Normal 106" xfId="257" xr:uid="{00000000-0005-0000-0000-000082000000}"/>
    <cellStyle name="Normal 107" xfId="273" xr:uid="{00000000-0005-0000-0000-000083000000}"/>
    <cellStyle name="Normal 11" xfId="95" xr:uid="{00000000-0005-0000-0000-000084000000}"/>
    <cellStyle name="Normal 11 2" xfId="96" xr:uid="{00000000-0005-0000-0000-000085000000}"/>
    <cellStyle name="Normal 12" xfId="97" xr:uid="{00000000-0005-0000-0000-000086000000}"/>
    <cellStyle name="Normal 12 2" xfId="98" xr:uid="{00000000-0005-0000-0000-000087000000}"/>
    <cellStyle name="Normal 13" xfId="99" xr:uid="{00000000-0005-0000-0000-000088000000}"/>
    <cellStyle name="Normal 14" xfId="100" xr:uid="{00000000-0005-0000-0000-000089000000}"/>
    <cellStyle name="Normal 15" xfId="101" xr:uid="{00000000-0005-0000-0000-00008A000000}"/>
    <cellStyle name="Normal 16" xfId="102" xr:uid="{00000000-0005-0000-0000-00008B000000}"/>
    <cellStyle name="Normal 17" xfId="103" xr:uid="{00000000-0005-0000-0000-00008C000000}"/>
    <cellStyle name="Normal 18" xfId="104" xr:uid="{00000000-0005-0000-0000-00008D000000}"/>
    <cellStyle name="Normal 19" xfId="105" xr:uid="{00000000-0005-0000-0000-00008E000000}"/>
    <cellStyle name="Normal 2" xfId="23" xr:uid="{00000000-0005-0000-0000-00008F000000}"/>
    <cellStyle name="Normal 2 2" xfId="106" xr:uid="{00000000-0005-0000-0000-000090000000}"/>
    <cellStyle name="Normal 2 3" xfId="107" xr:uid="{00000000-0005-0000-0000-000091000000}"/>
    <cellStyle name="Normal 2 3 2" xfId="260" xr:uid="{00000000-0005-0000-0000-000092000000}"/>
    <cellStyle name="Normal 2_20 Price Schedule VOL III Rev-2" xfId="261" xr:uid="{00000000-0005-0000-0000-000093000000}"/>
    <cellStyle name="Normal 20" xfId="108" xr:uid="{00000000-0005-0000-0000-000094000000}"/>
    <cellStyle name="Normal 21" xfId="109" xr:uid="{00000000-0005-0000-0000-000095000000}"/>
    <cellStyle name="Normal 22" xfId="110" xr:uid="{00000000-0005-0000-0000-000096000000}"/>
    <cellStyle name="Normal 23" xfId="111" xr:uid="{00000000-0005-0000-0000-000097000000}"/>
    <cellStyle name="Normal 24" xfId="112" xr:uid="{00000000-0005-0000-0000-000098000000}"/>
    <cellStyle name="Normal 25" xfId="113" xr:uid="{00000000-0005-0000-0000-000099000000}"/>
    <cellStyle name="Normal 26" xfId="114" xr:uid="{00000000-0005-0000-0000-00009A000000}"/>
    <cellStyle name="Normal 27" xfId="115" xr:uid="{00000000-0005-0000-0000-00009B000000}"/>
    <cellStyle name="Normal 28" xfId="116" xr:uid="{00000000-0005-0000-0000-00009C000000}"/>
    <cellStyle name="Normal 29" xfId="117" xr:uid="{00000000-0005-0000-0000-00009D000000}"/>
    <cellStyle name="Normal 3" xfId="118" xr:uid="{00000000-0005-0000-0000-00009E000000}"/>
    <cellStyle name="Normal 3 2" xfId="119" xr:uid="{00000000-0005-0000-0000-00009F000000}"/>
    <cellStyle name="Normal 3 2 2" xfId="263" xr:uid="{00000000-0005-0000-0000-0000A0000000}"/>
    <cellStyle name="Normal 3 3" xfId="120" xr:uid="{00000000-0005-0000-0000-0000A1000000}"/>
    <cellStyle name="Normal 3 3 2" xfId="264" xr:uid="{00000000-0005-0000-0000-0000A2000000}"/>
    <cellStyle name="Normal 3 4" xfId="262" xr:uid="{00000000-0005-0000-0000-0000A3000000}"/>
    <cellStyle name="Normal 3_29_First Envelope - R2_Vol-III" xfId="267" xr:uid="{00000000-0005-0000-0000-0000A4000000}"/>
    <cellStyle name="Normal 30" xfId="121" xr:uid="{00000000-0005-0000-0000-0000A5000000}"/>
    <cellStyle name="Normal 31" xfId="122" xr:uid="{00000000-0005-0000-0000-0000A6000000}"/>
    <cellStyle name="Normal 32" xfId="123" xr:uid="{00000000-0005-0000-0000-0000A7000000}"/>
    <cellStyle name="Normal 33" xfId="124" xr:uid="{00000000-0005-0000-0000-0000A8000000}"/>
    <cellStyle name="Normal 34" xfId="125" xr:uid="{00000000-0005-0000-0000-0000A9000000}"/>
    <cellStyle name="Normal 35" xfId="126" xr:uid="{00000000-0005-0000-0000-0000AA000000}"/>
    <cellStyle name="Normal 36" xfId="127" xr:uid="{00000000-0005-0000-0000-0000AB000000}"/>
    <cellStyle name="Normal 37" xfId="128" xr:uid="{00000000-0005-0000-0000-0000AC000000}"/>
    <cellStyle name="Normal 38" xfId="129" xr:uid="{00000000-0005-0000-0000-0000AD000000}"/>
    <cellStyle name="Normal 39" xfId="130" xr:uid="{00000000-0005-0000-0000-0000AE000000}"/>
    <cellStyle name="Normal 4" xfId="131" xr:uid="{00000000-0005-0000-0000-0000AF000000}"/>
    <cellStyle name="Normal 4 2" xfId="132" xr:uid="{00000000-0005-0000-0000-0000B0000000}"/>
    <cellStyle name="Normal 4 3" xfId="133" xr:uid="{00000000-0005-0000-0000-0000B1000000}"/>
    <cellStyle name="Normal 4 4" xfId="265" xr:uid="{00000000-0005-0000-0000-0000B2000000}"/>
    <cellStyle name="Normal 40" xfId="134" xr:uid="{00000000-0005-0000-0000-0000B3000000}"/>
    <cellStyle name="Normal 41" xfId="135" xr:uid="{00000000-0005-0000-0000-0000B4000000}"/>
    <cellStyle name="Normal 42" xfId="136" xr:uid="{00000000-0005-0000-0000-0000B5000000}"/>
    <cellStyle name="Normal 43" xfId="137" xr:uid="{00000000-0005-0000-0000-0000B6000000}"/>
    <cellStyle name="Normal 44" xfId="138" xr:uid="{00000000-0005-0000-0000-0000B7000000}"/>
    <cellStyle name="Normal 45" xfId="139" xr:uid="{00000000-0005-0000-0000-0000B8000000}"/>
    <cellStyle name="Normal 46" xfId="140" xr:uid="{00000000-0005-0000-0000-0000B9000000}"/>
    <cellStyle name="Normal 47" xfId="141" xr:uid="{00000000-0005-0000-0000-0000BA000000}"/>
    <cellStyle name="Normal 48" xfId="142" xr:uid="{00000000-0005-0000-0000-0000BB000000}"/>
    <cellStyle name="Normal 49" xfId="143" xr:uid="{00000000-0005-0000-0000-0000BC000000}"/>
    <cellStyle name="Normal 5" xfId="144" xr:uid="{00000000-0005-0000-0000-0000BD000000}"/>
    <cellStyle name="Normal 5 2" xfId="145" xr:uid="{00000000-0005-0000-0000-0000BE000000}"/>
    <cellStyle name="Normal 5 2 2" xfId="268" xr:uid="{00000000-0005-0000-0000-0000BF000000}"/>
    <cellStyle name="Normal 5 3" xfId="266" xr:uid="{00000000-0005-0000-0000-0000C0000000}"/>
    <cellStyle name="Normal 50" xfId="146" xr:uid="{00000000-0005-0000-0000-0000C1000000}"/>
    <cellStyle name="Normal 51" xfId="147" xr:uid="{00000000-0005-0000-0000-0000C2000000}"/>
    <cellStyle name="Normal 52" xfId="148" xr:uid="{00000000-0005-0000-0000-0000C3000000}"/>
    <cellStyle name="Normal 53" xfId="149" xr:uid="{00000000-0005-0000-0000-0000C4000000}"/>
    <cellStyle name="Normal 54" xfId="150" xr:uid="{00000000-0005-0000-0000-0000C5000000}"/>
    <cellStyle name="Normal 55" xfId="151" xr:uid="{00000000-0005-0000-0000-0000C6000000}"/>
    <cellStyle name="Normal 56" xfId="152" xr:uid="{00000000-0005-0000-0000-0000C7000000}"/>
    <cellStyle name="Normal 57" xfId="153" xr:uid="{00000000-0005-0000-0000-0000C8000000}"/>
    <cellStyle name="Normal 58" xfId="154" xr:uid="{00000000-0005-0000-0000-0000C9000000}"/>
    <cellStyle name="Normal 59" xfId="155" xr:uid="{00000000-0005-0000-0000-0000CA000000}"/>
    <cellStyle name="Normal 6" xfId="156" xr:uid="{00000000-0005-0000-0000-0000CB000000}"/>
    <cellStyle name="Normal 6 2" xfId="157" xr:uid="{00000000-0005-0000-0000-0000CC000000}"/>
    <cellStyle name="Normal 6 3" xfId="269" xr:uid="{00000000-0005-0000-0000-0000CD000000}"/>
    <cellStyle name="Normal 60" xfId="158" xr:uid="{00000000-0005-0000-0000-0000CE000000}"/>
    <cellStyle name="Normal 61" xfId="159" xr:uid="{00000000-0005-0000-0000-0000CF000000}"/>
    <cellStyle name="Normal 62" xfId="160" xr:uid="{00000000-0005-0000-0000-0000D0000000}"/>
    <cellStyle name="Normal 63" xfId="161" xr:uid="{00000000-0005-0000-0000-0000D1000000}"/>
    <cellStyle name="Normal 64" xfId="162" xr:uid="{00000000-0005-0000-0000-0000D2000000}"/>
    <cellStyle name="Normal 65" xfId="163" xr:uid="{00000000-0005-0000-0000-0000D3000000}"/>
    <cellStyle name="Normal 66" xfId="164" xr:uid="{00000000-0005-0000-0000-0000D4000000}"/>
    <cellStyle name="Normal 67" xfId="165" xr:uid="{00000000-0005-0000-0000-0000D5000000}"/>
    <cellStyle name="Normal 68" xfId="166" xr:uid="{00000000-0005-0000-0000-0000D6000000}"/>
    <cellStyle name="Normal 69" xfId="167" xr:uid="{00000000-0005-0000-0000-0000D7000000}"/>
    <cellStyle name="Normal 7" xfId="168" xr:uid="{00000000-0005-0000-0000-0000D8000000}"/>
    <cellStyle name="Normal 7 2" xfId="169" xr:uid="{00000000-0005-0000-0000-0000D9000000}"/>
    <cellStyle name="Normal 7 3" xfId="270" xr:uid="{00000000-0005-0000-0000-0000DA000000}"/>
    <cellStyle name="Normal 70" xfId="170" xr:uid="{00000000-0005-0000-0000-0000DB000000}"/>
    <cellStyle name="Normal 71" xfId="171" xr:uid="{00000000-0005-0000-0000-0000DC000000}"/>
    <cellStyle name="Normal 72" xfId="172" xr:uid="{00000000-0005-0000-0000-0000DD000000}"/>
    <cellStyle name="Normal 73" xfId="173" xr:uid="{00000000-0005-0000-0000-0000DE000000}"/>
    <cellStyle name="Normal 74" xfId="174" xr:uid="{00000000-0005-0000-0000-0000DF000000}"/>
    <cellStyle name="Normal 75" xfId="175" xr:uid="{00000000-0005-0000-0000-0000E0000000}"/>
    <cellStyle name="Normal 76" xfId="176" xr:uid="{00000000-0005-0000-0000-0000E1000000}"/>
    <cellStyle name="Normal 77" xfId="177" xr:uid="{00000000-0005-0000-0000-0000E2000000}"/>
    <cellStyle name="Normal 78" xfId="178" xr:uid="{00000000-0005-0000-0000-0000E3000000}"/>
    <cellStyle name="Normal 79" xfId="179" xr:uid="{00000000-0005-0000-0000-0000E4000000}"/>
    <cellStyle name="Normal 8" xfId="180" xr:uid="{00000000-0005-0000-0000-0000E5000000}"/>
    <cellStyle name="Normal 8 2" xfId="181" xr:uid="{00000000-0005-0000-0000-0000E6000000}"/>
    <cellStyle name="Normal 8 3" xfId="272" xr:uid="{00000000-0005-0000-0000-0000E7000000}"/>
    <cellStyle name="Normal 80" xfId="182" xr:uid="{00000000-0005-0000-0000-0000E8000000}"/>
    <cellStyle name="Normal 81" xfId="183" xr:uid="{00000000-0005-0000-0000-0000E9000000}"/>
    <cellStyle name="Normal 82" xfId="184" xr:uid="{00000000-0005-0000-0000-0000EA000000}"/>
    <cellStyle name="Normal 83" xfId="185" xr:uid="{00000000-0005-0000-0000-0000EB000000}"/>
    <cellStyle name="Normal 84" xfId="186" xr:uid="{00000000-0005-0000-0000-0000EC000000}"/>
    <cellStyle name="Normal 85" xfId="187" xr:uid="{00000000-0005-0000-0000-0000ED000000}"/>
    <cellStyle name="Normal 86" xfId="188" xr:uid="{00000000-0005-0000-0000-0000EE000000}"/>
    <cellStyle name="Normal 87" xfId="189" xr:uid="{00000000-0005-0000-0000-0000EF000000}"/>
    <cellStyle name="Normal 88" xfId="190" xr:uid="{00000000-0005-0000-0000-0000F0000000}"/>
    <cellStyle name="Normal 89" xfId="191" xr:uid="{00000000-0005-0000-0000-0000F1000000}"/>
    <cellStyle name="Normal 9" xfId="192" xr:uid="{00000000-0005-0000-0000-0000F2000000}"/>
    <cellStyle name="Normal 9 2" xfId="193" xr:uid="{00000000-0005-0000-0000-0000F3000000}"/>
    <cellStyle name="Normal 90" xfId="194" xr:uid="{00000000-0005-0000-0000-0000F4000000}"/>
    <cellStyle name="Normal 91" xfId="195" xr:uid="{00000000-0005-0000-0000-0000F5000000}"/>
    <cellStyle name="Normal 92" xfId="196" xr:uid="{00000000-0005-0000-0000-0000F6000000}"/>
    <cellStyle name="Normal 93" xfId="197" xr:uid="{00000000-0005-0000-0000-0000F7000000}"/>
    <cellStyle name="Normal 94" xfId="198" xr:uid="{00000000-0005-0000-0000-0000F8000000}"/>
    <cellStyle name="Normal 95" xfId="199" xr:uid="{00000000-0005-0000-0000-0000F9000000}"/>
    <cellStyle name="Normal 96" xfId="200" xr:uid="{00000000-0005-0000-0000-0000FA000000}"/>
    <cellStyle name="Normal 97" xfId="201" xr:uid="{00000000-0005-0000-0000-0000FB000000}"/>
    <cellStyle name="Normal 98" xfId="247" xr:uid="{00000000-0005-0000-0000-0000FC000000}"/>
    <cellStyle name="Normal 99" xfId="251" xr:uid="{00000000-0005-0000-0000-0000FD000000}"/>
    <cellStyle name="Normal_Annexures TW 04 2" xfId="24" xr:uid="{00000000-0005-0000-0000-0000FE000000}"/>
    <cellStyle name="Normal_Attach 3(JV)" xfId="25" xr:uid="{00000000-0005-0000-0000-0000FF000000}"/>
    <cellStyle name="Normal_Attacments TW 04 2" xfId="274"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rmal_Sch-1" xfId="29" xr:uid="{00000000-0005-0000-0000-000005010000}"/>
    <cellStyle name="Note 2" xfId="252" xr:uid="{00000000-0005-0000-0000-000006010000}"/>
    <cellStyle name="Output" xfId="216" builtinId="21" customBuiltin="1"/>
    <cellStyle name="Percent" xfId="207" builtinId="5"/>
    <cellStyle name="Percent 2" xfId="202" xr:uid="{00000000-0005-0000-0000-000009010000}"/>
    <cellStyle name="Percent 2 2" xfId="203" xr:uid="{00000000-0005-0000-0000-00000A010000}"/>
    <cellStyle name="Percent 2 3" xfId="271" xr:uid="{00000000-0005-0000-0000-00000B010000}"/>
    <cellStyle name="Popis" xfId="30" xr:uid="{00000000-0005-0000-0000-00000C010000}"/>
    <cellStyle name="Sledovaný hypertextový odkaz" xfId="31" xr:uid="{00000000-0005-0000-0000-00000D010000}"/>
    <cellStyle name="Sledovaný hypertextový odkaz 2" xfId="204" xr:uid="{00000000-0005-0000-0000-00000E010000}"/>
    <cellStyle name="Sledovaný hypertextový odkaz 2 2" xfId="205" xr:uid="{00000000-0005-0000-0000-00000F010000}"/>
    <cellStyle name="Standard_BS14" xfId="32" xr:uid="{00000000-0005-0000-0000-000010010000}"/>
    <cellStyle name="Title 2" xfId="248" xr:uid="{00000000-0005-0000-0000-000011010000}"/>
    <cellStyle name="Total" xfId="222" builtinId="25" customBuiltin="1"/>
    <cellStyle name="Warning Text" xfId="220" builtinId="11" customBuiltin="1"/>
  </cellStyles>
  <dxfs count="12">
    <dxf>
      <font>
        <strike/>
      </font>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ont>
        <color theme="0"/>
      </font>
      <fill>
        <patternFill>
          <fgColor theme="0"/>
          <bgColor theme="0"/>
        </patternFill>
      </fill>
    </dxf>
    <dxf>
      <font>
        <color theme="0"/>
      </font>
      <fill>
        <patternFill patternType="solid">
          <fgColor theme="0"/>
          <bgColor theme="0"/>
        </patternFill>
      </fill>
    </dxf>
    <dxf>
      <font>
        <color theme="0"/>
      </font>
      <fill>
        <patternFill patternType="solid">
          <fgColor theme="0"/>
          <bgColor theme="0"/>
        </patternFill>
      </fill>
      <border>
        <left/>
        <right/>
        <top/>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indexed="64"/>
        </patternFill>
      </fill>
    </dxf>
    <dxf>
      <font>
        <color theme="0"/>
      </font>
      <fill>
        <patternFill patternType="none">
          <fgColor indexed="64"/>
          <bgColor indexed="65"/>
        </patternFill>
      </fill>
    </dxf>
    <dxf>
      <font>
        <color auto="1"/>
      </font>
      <fill>
        <patternFill>
          <bgColor rgb="FFCCFFCC"/>
        </patternFill>
      </fill>
    </dxf>
    <dxf>
      <font>
        <color theme="0"/>
      </font>
      <fill>
        <patternFill>
          <fgColor theme="0"/>
          <bgColor theme="0"/>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447675</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E11" sqref="E11"/>
    </sheetView>
  </sheetViews>
  <sheetFormatPr defaultRowHeight="16.5"/>
  <cols>
    <col min="1" max="1" width="18" style="67" customWidth="1"/>
    <col min="2" max="2" width="71.875" style="67" customWidth="1"/>
    <col min="3" max="256" width="9" style="67"/>
    <col min="257" max="257" width="18" style="67" customWidth="1"/>
    <col min="258" max="258" width="71.875" style="67" customWidth="1"/>
    <col min="259" max="512" width="9" style="67"/>
    <col min="513" max="513" width="18" style="67" customWidth="1"/>
    <col min="514" max="514" width="71.875" style="67" customWidth="1"/>
    <col min="515" max="768" width="9" style="67"/>
    <col min="769" max="769" width="18" style="67" customWidth="1"/>
    <col min="770" max="770" width="71.875" style="67" customWidth="1"/>
    <col min="771" max="1024" width="9" style="67"/>
    <col min="1025" max="1025" width="18" style="67" customWidth="1"/>
    <col min="1026" max="1026" width="71.875" style="67" customWidth="1"/>
    <col min="1027" max="1280" width="9" style="67"/>
    <col min="1281" max="1281" width="18" style="67" customWidth="1"/>
    <col min="1282" max="1282" width="71.875" style="67" customWidth="1"/>
    <col min="1283" max="1536" width="9" style="67"/>
    <col min="1537" max="1537" width="18" style="67" customWidth="1"/>
    <col min="1538" max="1538" width="71.875" style="67" customWidth="1"/>
    <col min="1539" max="1792" width="9" style="67"/>
    <col min="1793" max="1793" width="18" style="67" customWidth="1"/>
    <col min="1794" max="1794" width="71.875" style="67" customWidth="1"/>
    <col min="1795" max="2048" width="9" style="67"/>
    <col min="2049" max="2049" width="18" style="67" customWidth="1"/>
    <col min="2050" max="2050" width="71.875" style="67" customWidth="1"/>
    <col min="2051" max="2304" width="9" style="67"/>
    <col min="2305" max="2305" width="18" style="67" customWidth="1"/>
    <col min="2306" max="2306" width="71.875" style="67" customWidth="1"/>
    <col min="2307" max="2560" width="9" style="67"/>
    <col min="2561" max="2561" width="18" style="67" customWidth="1"/>
    <col min="2562" max="2562" width="71.875" style="67" customWidth="1"/>
    <col min="2563" max="2816" width="9" style="67"/>
    <col min="2817" max="2817" width="18" style="67" customWidth="1"/>
    <col min="2818" max="2818" width="71.875" style="67" customWidth="1"/>
    <col min="2819" max="3072" width="9" style="67"/>
    <col min="3073" max="3073" width="18" style="67" customWidth="1"/>
    <col min="3074" max="3074" width="71.875" style="67" customWidth="1"/>
    <col min="3075" max="3328" width="9" style="67"/>
    <col min="3329" max="3329" width="18" style="67" customWidth="1"/>
    <col min="3330" max="3330" width="71.875" style="67" customWidth="1"/>
    <col min="3331" max="3584" width="9" style="67"/>
    <col min="3585" max="3585" width="18" style="67" customWidth="1"/>
    <col min="3586" max="3586" width="71.875" style="67" customWidth="1"/>
    <col min="3587" max="3840" width="9" style="67"/>
    <col min="3841" max="3841" width="18" style="67" customWidth="1"/>
    <col min="3842" max="3842" width="71.875" style="67" customWidth="1"/>
    <col min="3843" max="4096" width="9" style="67"/>
    <col min="4097" max="4097" width="18" style="67" customWidth="1"/>
    <col min="4098" max="4098" width="71.875" style="67" customWidth="1"/>
    <col min="4099" max="4352" width="9" style="67"/>
    <col min="4353" max="4353" width="18" style="67" customWidth="1"/>
    <col min="4354" max="4354" width="71.875" style="67" customWidth="1"/>
    <col min="4355" max="4608" width="9" style="67"/>
    <col min="4609" max="4609" width="18" style="67" customWidth="1"/>
    <col min="4610" max="4610" width="71.875" style="67" customWidth="1"/>
    <col min="4611" max="4864" width="9" style="67"/>
    <col min="4865" max="4865" width="18" style="67" customWidth="1"/>
    <col min="4866" max="4866" width="71.875" style="67" customWidth="1"/>
    <col min="4867" max="5120" width="9" style="67"/>
    <col min="5121" max="5121" width="18" style="67" customWidth="1"/>
    <col min="5122" max="5122" width="71.875" style="67" customWidth="1"/>
    <col min="5123" max="5376" width="9" style="67"/>
    <col min="5377" max="5377" width="18" style="67" customWidth="1"/>
    <col min="5378" max="5378" width="71.875" style="67" customWidth="1"/>
    <col min="5379" max="5632" width="9" style="67"/>
    <col min="5633" max="5633" width="18" style="67" customWidth="1"/>
    <col min="5634" max="5634" width="71.875" style="67" customWidth="1"/>
    <col min="5635" max="5888" width="9" style="67"/>
    <col min="5889" max="5889" width="18" style="67" customWidth="1"/>
    <col min="5890" max="5890" width="71.875" style="67" customWidth="1"/>
    <col min="5891" max="6144" width="9" style="67"/>
    <col min="6145" max="6145" width="18" style="67" customWidth="1"/>
    <col min="6146" max="6146" width="71.875" style="67" customWidth="1"/>
    <col min="6147" max="6400" width="9" style="67"/>
    <col min="6401" max="6401" width="18" style="67" customWidth="1"/>
    <col min="6402" max="6402" width="71.875" style="67" customWidth="1"/>
    <col min="6403" max="6656" width="9" style="67"/>
    <col min="6657" max="6657" width="18" style="67" customWidth="1"/>
    <col min="6658" max="6658" width="71.875" style="67" customWidth="1"/>
    <col min="6659" max="6912" width="9" style="67"/>
    <col min="6913" max="6913" width="18" style="67" customWidth="1"/>
    <col min="6914" max="6914" width="71.875" style="67" customWidth="1"/>
    <col min="6915" max="7168" width="9" style="67"/>
    <col min="7169" max="7169" width="18" style="67" customWidth="1"/>
    <col min="7170" max="7170" width="71.875" style="67" customWidth="1"/>
    <col min="7171" max="7424" width="9" style="67"/>
    <col min="7425" max="7425" width="18" style="67" customWidth="1"/>
    <col min="7426" max="7426" width="71.875" style="67" customWidth="1"/>
    <col min="7427" max="7680" width="9" style="67"/>
    <col min="7681" max="7681" width="18" style="67" customWidth="1"/>
    <col min="7682" max="7682" width="71.875" style="67" customWidth="1"/>
    <col min="7683" max="7936" width="9" style="67"/>
    <col min="7937" max="7937" width="18" style="67" customWidth="1"/>
    <col min="7938" max="7938" width="71.875" style="67" customWidth="1"/>
    <col min="7939" max="8192" width="9" style="67"/>
    <col min="8193" max="8193" width="18" style="67" customWidth="1"/>
    <col min="8194" max="8194" width="71.875" style="67" customWidth="1"/>
    <col min="8195" max="8448" width="9" style="67"/>
    <col min="8449" max="8449" width="18" style="67" customWidth="1"/>
    <col min="8450" max="8450" width="71.875" style="67" customWidth="1"/>
    <col min="8451" max="8704" width="9" style="67"/>
    <col min="8705" max="8705" width="18" style="67" customWidth="1"/>
    <col min="8706" max="8706" width="71.875" style="67" customWidth="1"/>
    <col min="8707" max="8960" width="9" style="67"/>
    <col min="8961" max="8961" width="18" style="67" customWidth="1"/>
    <col min="8962" max="8962" width="71.875" style="67" customWidth="1"/>
    <col min="8963" max="9216" width="9" style="67"/>
    <col min="9217" max="9217" width="18" style="67" customWidth="1"/>
    <col min="9218" max="9218" width="71.875" style="67" customWidth="1"/>
    <col min="9219" max="9472" width="9" style="67"/>
    <col min="9473" max="9473" width="18" style="67" customWidth="1"/>
    <col min="9474" max="9474" width="71.875" style="67" customWidth="1"/>
    <col min="9475" max="9728" width="9" style="67"/>
    <col min="9729" max="9729" width="18" style="67" customWidth="1"/>
    <col min="9730" max="9730" width="71.875" style="67" customWidth="1"/>
    <col min="9731" max="9984" width="9" style="67"/>
    <col min="9985" max="9985" width="18" style="67" customWidth="1"/>
    <col min="9986" max="9986" width="71.875" style="67" customWidth="1"/>
    <col min="9987" max="10240" width="9" style="67"/>
    <col min="10241" max="10241" width="18" style="67" customWidth="1"/>
    <col min="10242" max="10242" width="71.875" style="67" customWidth="1"/>
    <col min="10243" max="10496" width="9" style="67"/>
    <col min="10497" max="10497" width="18" style="67" customWidth="1"/>
    <col min="10498" max="10498" width="71.875" style="67" customWidth="1"/>
    <col min="10499" max="10752" width="9" style="67"/>
    <col min="10753" max="10753" width="18" style="67" customWidth="1"/>
    <col min="10754" max="10754" width="71.875" style="67" customWidth="1"/>
    <col min="10755" max="11008" width="9" style="67"/>
    <col min="11009" max="11009" width="18" style="67" customWidth="1"/>
    <col min="11010" max="11010" width="71.875" style="67" customWidth="1"/>
    <col min="11011" max="11264" width="9" style="67"/>
    <col min="11265" max="11265" width="18" style="67" customWidth="1"/>
    <col min="11266" max="11266" width="71.875" style="67" customWidth="1"/>
    <col min="11267" max="11520" width="9" style="67"/>
    <col min="11521" max="11521" width="18" style="67" customWidth="1"/>
    <col min="11522" max="11522" width="71.875" style="67" customWidth="1"/>
    <col min="11523" max="11776" width="9" style="67"/>
    <col min="11777" max="11777" width="18" style="67" customWidth="1"/>
    <col min="11778" max="11778" width="71.875" style="67" customWidth="1"/>
    <col min="11779" max="12032" width="9" style="67"/>
    <col min="12033" max="12033" width="18" style="67" customWidth="1"/>
    <col min="12034" max="12034" width="71.875" style="67" customWidth="1"/>
    <col min="12035" max="12288" width="9" style="67"/>
    <col min="12289" max="12289" width="18" style="67" customWidth="1"/>
    <col min="12290" max="12290" width="71.875" style="67" customWidth="1"/>
    <col min="12291" max="12544" width="9" style="67"/>
    <col min="12545" max="12545" width="18" style="67" customWidth="1"/>
    <col min="12546" max="12546" width="71.875" style="67" customWidth="1"/>
    <col min="12547" max="12800" width="9" style="67"/>
    <col min="12801" max="12801" width="18" style="67" customWidth="1"/>
    <col min="12802" max="12802" width="71.875" style="67" customWidth="1"/>
    <col min="12803" max="13056" width="9" style="67"/>
    <col min="13057" max="13057" width="18" style="67" customWidth="1"/>
    <col min="13058" max="13058" width="71.875" style="67" customWidth="1"/>
    <col min="13059" max="13312" width="9" style="67"/>
    <col min="13313" max="13313" width="18" style="67" customWidth="1"/>
    <col min="13314" max="13314" width="71.875" style="67" customWidth="1"/>
    <col min="13315" max="13568" width="9" style="67"/>
    <col min="13569" max="13569" width="18" style="67" customWidth="1"/>
    <col min="13570" max="13570" width="71.875" style="67" customWidth="1"/>
    <col min="13571" max="13824" width="9" style="67"/>
    <col min="13825" max="13825" width="18" style="67" customWidth="1"/>
    <col min="13826" max="13826" width="71.875" style="67" customWidth="1"/>
    <col min="13827" max="14080" width="9" style="67"/>
    <col min="14081" max="14081" width="18" style="67" customWidth="1"/>
    <col min="14082" max="14082" width="71.875" style="67" customWidth="1"/>
    <col min="14083" max="14336" width="9" style="67"/>
    <col min="14337" max="14337" width="18" style="67" customWidth="1"/>
    <col min="14338" max="14338" width="71.875" style="67" customWidth="1"/>
    <col min="14339" max="14592" width="9" style="67"/>
    <col min="14593" max="14593" width="18" style="67" customWidth="1"/>
    <col min="14594" max="14594" width="71.875" style="67" customWidth="1"/>
    <col min="14595" max="14848" width="9" style="67"/>
    <col min="14849" max="14849" width="18" style="67" customWidth="1"/>
    <col min="14850" max="14850" width="71.875" style="67" customWidth="1"/>
    <col min="14851" max="15104" width="9" style="67"/>
    <col min="15105" max="15105" width="18" style="67" customWidth="1"/>
    <col min="15106" max="15106" width="71.875" style="67" customWidth="1"/>
    <col min="15107" max="15360" width="9" style="67"/>
    <col min="15361" max="15361" width="18" style="67" customWidth="1"/>
    <col min="15362" max="15362" width="71.875" style="67" customWidth="1"/>
    <col min="15363" max="15616" width="9" style="67"/>
    <col min="15617" max="15617" width="18" style="67" customWidth="1"/>
    <col min="15618" max="15618" width="71.875" style="67" customWidth="1"/>
    <col min="15619" max="15872" width="9" style="67"/>
    <col min="15873" max="15873" width="18" style="67" customWidth="1"/>
    <col min="15874" max="15874" width="71.875" style="67" customWidth="1"/>
    <col min="15875" max="16128" width="9" style="67"/>
    <col min="16129" max="16129" width="18" style="67" customWidth="1"/>
    <col min="16130" max="16130" width="71.875" style="67" customWidth="1"/>
    <col min="16131" max="16384" width="9" style="67"/>
  </cols>
  <sheetData>
    <row r="1" spans="1:2" ht="58.5" customHeight="1">
      <c r="A1" s="156"/>
      <c r="B1" s="157" t="s">
        <v>109</v>
      </c>
    </row>
    <row r="2" spans="1:2" ht="39" customHeight="1">
      <c r="A2" s="68" t="s">
        <v>110</v>
      </c>
      <c r="B2" s="69" t="s">
        <v>171</v>
      </c>
    </row>
    <row r="3" spans="1:2" ht="24.75" customHeight="1">
      <c r="A3" s="71" t="s">
        <v>111</v>
      </c>
      <c r="B3" s="72" t="s">
        <v>214</v>
      </c>
    </row>
    <row r="4" spans="1:2" ht="5.25" customHeight="1">
      <c r="A4" s="70"/>
      <c r="B4" s="73"/>
    </row>
    <row r="5" spans="1:2">
      <c r="A5" s="70" t="s">
        <v>54</v>
      </c>
      <c r="B5" s="73" t="s">
        <v>212</v>
      </c>
    </row>
    <row r="6" spans="1:2" ht="7.5" customHeight="1">
      <c r="A6" s="70"/>
      <c r="B6" s="74"/>
    </row>
    <row r="7" spans="1:2">
      <c r="A7" s="70" t="s">
        <v>55</v>
      </c>
      <c r="B7" s="73" t="s">
        <v>213</v>
      </c>
    </row>
    <row r="8" spans="1:2">
      <c r="A8" s="70"/>
    </row>
    <row r="9" spans="1:2" ht="16.5" customHeight="1">
      <c r="A9" s="327" t="s">
        <v>112</v>
      </c>
      <c r="B9" s="175" t="s">
        <v>113</v>
      </c>
    </row>
    <row r="10" spans="1:2" ht="16.5" customHeight="1">
      <c r="A10" s="327"/>
      <c r="B10" s="67" t="s">
        <v>114</v>
      </c>
    </row>
    <row r="11" spans="1:2" ht="16.5" customHeight="1">
      <c r="A11" s="327"/>
      <c r="B11" s="67" t="s">
        <v>115</v>
      </c>
    </row>
    <row r="12" spans="1:2" ht="16.5" customHeight="1">
      <c r="A12" s="327"/>
      <c r="B12" s="67" t="s">
        <v>116</v>
      </c>
    </row>
    <row r="13" spans="1:2" ht="16.5" customHeight="1">
      <c r="A13" s="327"/>
      <c r="B13" s="67" t="s">
        <v>117</v>
      </c>
    </row>
    <row r="14" spans="1:2" ht="16.5" customHeight="1">
      <c r="A14" s="327"/>
      <c r="B14" s="75" t="s">
        <v>155</v>
      </c>
    </row>
  </sheetData>
  <sheetProtection algorithmName="SHA-512" hashValue="PkmTaiM62pvjmIsfMFfaY6d5VhxMjSwuk01occDs85UE1PzZAJbjv4LesAbxofRiAqVCiPQ4rJHH+7v/YbQdVw==" saltValue="Xk6WoQ6IbfeSYpqnXRR8iw=="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D13" sqref="D13"/>
    </sheetView>
  </sheetViews>
  <sheetFormatPr defaultRowHeight="12.75"/>
  <cols>
    <col min="1" max="1" width="8.625" style="79" customWidth="1"/>
    <col min="2" max="2" width="11.125" style="79" customWidth="1"/>
    <col min="3" max="4" width="38.625" style="79" customWidth="1"/>
    <col min="5" max="5" width="11.25" style="79" customWidth="1"/>
    <col min="6" max="6" width="26.875" style="79" customWidth="1"/>
    <col min="7" max="256" width="9" style="79"/>
    <col min="257" max="257" width="8.625" style="79" customWidth="1"/>
    <col min="258" max="258" width="11.125" style="79" customWidth="1"/>
    <col min="259" max="260" width="38.625" style="79" customWidth="1"/>
    <col min="261" max="261" width="11.25" style="79" customWidth="1"/>
    <col min="262" max="262" width="8.625" style="79" customWidth="1"/>
    <col min="263" max="512" width="9" style="79"/>
    <col min="513" max="513" width="8.625" style="79" customWidth="1"/>
    <col min="514" max="514" width="11.125" style="79" customWidth="1"/>
    <col min="515" max="516" width="38.625" style="79" customWidth="1"/>
    <col min="517" max="517" width="11.25" style="79" customWidth="1"/>
    <col min="518" max="518" width="8.625" style="79" customWidth="1"/>
    <col min="519" max="768" width="9" style="79"/>
    <col min="769" max="769" width="8.625" style="79" customWidth="1"/>
    <col min="770" max="770" width="11.125" style="79" customWidth="1"/>
    <col min="771" max="772" width="38.625" style="79" customWidth="1"/>
    <col min="773" max="773" width="11.25" style="79" customWidth="1"/>
    <col min="774" max="774" width="8.625" style="79" customWidth="1"/>
    <col min="775" max="1024" width="9" style="79"/>
    <col min="1025" max="1025" width="8.625" style="79" customWidth="1"/>
    <col min="1026" max="1026" width="11.125" style="79" customWidth="1"/>
    <col min="1027" max="1028" width="38.625" style="79" customWidth="1"/>
    <col min="1029" max="1029" width="11.25" style="79" customWidth="1"/>
    <col min="1030" max="1030" width="8.625" style="79" customWidth="1"/>
    <col min="1031" max="1280" width="9" style="79"/>
    <col min="1281" max="1281" width="8.625" style="79" customWidth="1"/>
    <col min="1282" max="1282" width="11.125" style="79" customWidth="1"/>
    <col min="1283" max="1284" width="38.625" style="79" customWidth="1"/>
    <col min="1285" max="1285" width="11.25" style="79" customWidth="1"/>
    <col min="1286" max="1286" width="8.625" style="79" customWidth="1"/>
    <col min="1287" max="1536" width="9" style="79"/>
    <col min="1537" max="1537" width="8.625" style="79" customWidth="1"/>
    <col min="1538" max="1538" width="11.125" style="79" customWidth="1"/>
    <col min="1539" max="1540" width="38.625" style="79" customWidth="1"/>
    <col min="1541" max="1541" width="11.25" style="79" customWidth="1"/>
    <col min="1542" max="1542" width="8.625" style="79" customWidth="1"/>
    <col min="1543" max="1792" width="9" style="79"/>
    <col min="1793" max="1793" width="8.625" style="79" customWidth="1"/>
    <col min="1794" max="1794" width="11.125" style="79" customWidth="1"/>
    <col min="1795" max="1796" width="38.625" style="79" customWidth="1"/>
    <col min="1797" max="1797" width="11.25" style="79" customWidth="1"/>
    <col min="1798" max="1798" width="8.625" style="79" customWidth="1"/>
    <col min="1799" max="2048" width="9" style="79"/>
    <col min="2049" max="2049" width="8.625" style="79" customWidth="1"/>
    <col min="2050" max="2050" width="11.125" style="79" customWidth="1"/>
    <col min="2051" max="2052" width="38.625" style="79" customWidth="1"/>
    <col min="2053" max="2053" width="11.25" style="79" customWidth="1"/>
    <col min="2054" max="2054" width="8.625" style="79" customWidth="1"/>
    <col min="2055" max="2304" width="9" style="79"/>
    <col min="2305" max="2305" width="8.625" style="79" customWidth="1"/>
    <col min="2306" max="2306" width="11.125" style="79" customWidth="1"/>
    <col min="2307" max="2308" width="38.625" style="79" customWidth="1"/>
    <col min="2309" max="2309" width="11.25" style="79" customWidth="1"/>
    <col min="2310" max="2310" width="8.625" style="79" customWidth="1"/>
    <col min="2311" max="2560" width="9" style="79"/>
    <col min="2561" max="2561" width="8.625" style="79" customWidth="1"/>
    <col min="2562" max="2562" width="11.125" style="79" customWidth="1"/>
    <col min="2563" max="2564" width="38.625" style="79" customWidth="1"/>
    <col min="2565" max="2565" width="11.25" style="79" customWidth="1"/>
    <col min="2566" max="2566" width="8.625" style="79" customWidth="1"/>
    <col min="2567" max="2816" width="9" style="79"/>
    <col min="2817" max="2817" width="8.625" style="79" customWidth="1"/>
    <col min="2818" max="2818" width="11.125" style="79" customWidth="1"/>
    <col min="2819" max="2820" width="38.625" style="79" customWidth="1"/>
    <col min="2821" max="2821" width="11.25" style="79" customWidth="1"/>
    <col min="2822" max="2822" width="8.625" style="79" customWidth="1"/>
    <col min="2823" max="3072" width="9" style="79"/>
    <col min="3073" max="3073" width="8.625" style="79" customWidth="1"/>
    <col min="3074" max="3074" width="11.125" style="79" customWidth="1"/>
    <col min="3075" max="3076" width="38.625" style="79" customWidth="1"/>
    <col min="3077" max="3077" width="11.25" style="79" customWidth="1"/>
    <col min="3078" max="3078" width="8.625" style="79" customWidth="1"/>
    <col min="3079" max="3328" width="9" style="79"/>
    <col min="3329" max="3329" width="8.625" style="79" customWidth="1"/>
    <col min="3330" max="3330" width="11.125" style="79" customWidth="1"/>
    <col min="3331" max="3332" width="38.625" style="79" customWidth="1"/>
    <col min="3333" max="3333" width="11.25" style="79" customWidth="1"/>
    <col min="3334" max="3334" width="8.625" style="79" customWidth="1"/>
    <col min="3335" max="3584" width="9" style="79"/>
    <col min="3585" max="3585" width="8.625" style="79" customWidth="1"/>
    <col min="3586" max="3586" width="11.125" style="79" customWidth="1"/>
    <col min="3587" max="3588" width="38.625" style="79" customWidth="1"/>
    <col min="3589" max="3589" width="11.25" style="79" customWidth="1"/>
    <col min="3590" max="3590" width="8.625" style="79" customWidth="1"/>
    <col min="3591" max="3840" width="9" style="79"/>
    <col min="3841" max="3841" width="8.625" style="79" customWidth="1"/>
    <col min="3842" max="3842" width="11.125" style="79" customWidth="1"/>
    <col min="3843" max="3844" width="38.625" style="79" customWidth="1"/>
    <col min="3845" max="3845" width="11.25" style="79" customWidth="1"/>
    <col min="3846" max="3846" width="8.625" style="79" customWidth="1"/>
    <col min="3847" max="4096" width="9" style="79"/>
    <col min="4097" max="4097" width="8.625" style="79" customWidth="1"/>
    <col min="4098" max="4098" width="11.125" style="79" customWidth="1"/>
    <col min="4099" max="4100" width="38.625" style="79" customWidth="1"/>
    <col min="4101" max="4101" width="11.25" style="79" customWidth="1"/>
    <col min="4102" max="4102" width="8.625" style="79" customWidth="1"/>
    <col min="4103" max="4352" width="9" style="79"/>
    <col min="4353" max="4353" width="8.625" style="79" customWidth="1"/>
    <col min="4354" max="4354" width="11.125" style="79" customWidth="1"/>
    <col min="4355" max="4356" width="38.625" style="79" customWidth="1"/>
    <col min="4357" max="4357" width="11.25" style="79" customWidth="1"/>
    <col min="4358" max="4358" width="8.625" style="79" customWidth="1"/>
    <col min="4359" max="4608" width="9" style="79"/>
    <col min="4609" max="4609" width="8.625" style="79" customWidth="1"/>
    <col min="4610" max="4610" width="11.125" style="79" customWidth="1"/>
    <col min="4611" max="4612" width="38.625" style="79" customWidth="1"/>
    <col min="4613" max="4613" width="11.25" style="79" customWidth="1"/>
    <col min="4614" max="4614" width="8.625" style="79" customWidth="1"/>
    <col min="4615" max="4864" width="9" style="79"/>
    <col min="4865" max="4865" width="8.625" style="79" customWidth="1"/>
    <col min="4866" max="4866" width="11.125" style="79" customWidth="1"/>
    <col min="4867" max="4868" width="38.625" style="79" customWidth="1"/>
    <col min="4869" max="4869" width="11.25" style="79" customWidth="1"/>
    <col min="4870" max="4870" width="8.625" style="79" customWidth="1"/>
    <col min="4871" max="5120" width="9" style="79"/>
    <col min="5121" max="5121" width="8.625" style="79" customWidth="1"/>
    <col min="5122" max="5122" width="11.125" style="79" customWidth="1"/>
    <col min="5123" max="5124" width="38.625" style="79" customWidth="1"/>
    <col min="5125" max="5125" width="11.25" style="79" customWidth="1"/>
    <col min="5126" max="5126" width="8.625" style="79" customWidth="1"/>
    <col min="5127" max="5376" width="9" style="79"/>
    <col min="5377" max="5377" width="8.625" style="79" customWidth="1"/>
    <col min="5378" max="5378" width="11.125" style="79" customWidth="1"/>
    <col min="5379" max="5380" width="38.625" style="79" customWidth="1"/>
    <col min="5381" max="5381" width="11.25" style="79" customWidth="1"/>
    <col min="5382" max="5382" width="8.625" style="79" customWidth="1"/>
    <col min="5383" max="5632" width="9" style="79"/>
    <col min="5633" max="5633" width="8.625" style="79" customWidth="1"/>
    <col min="5634" max="5634" width="11.125" style="79" customWidth="1"/>
    <col min="5635" max="5636" width="38.625" style="79" customWidth="1"/>
    <col min="5637" max="5637" width="11.25" style="79" customWidth="1"/>
    <col min="5638" max="5638" width="8.625" style="79" customWidth="1"/>
    <col min="5639" max="5888" width="9" style="79"/>
    <col min="5889" max="5889" width="8.625" style="79" customWidth="1"/>
    <col min="5890" max="5890" width="11.125" style="79" customWidth="1"/>
    <col min="5891" max="5892" width="38.625" style="79" customWidth="1"/>
    <col min="5893" max="5893" width="11.25" style="79" customWidth="1"/>
    <col min="5894" max="5894" width="8.625" style="79" customWidth="1"/>
    <col min="5895" max="6144" width="9" style="79"/>
    <col min="6145" max="6145" width="8.625" style="79" customWidth="1"/>
    <col min="6146" max="6146" width="11.125" style="79" customWidth="1"/>
    <col min="6147" max="6148" width="38.625" style="79" customWidth="1"/>
    <col min="6149" max="6149" width="11.25" style="79" customWidth="1"/>
    <col min="6150" max="6150" width="8.625" style="79" customWidth="1"/>
    <col min="6151" max="6400" width="9" style="79"/>
    <col min="6401" max="6401" width="8.625" style="79" customWidth="1"/>
    <col min="6402" max="6402" width="11.125" style="79" customWidth="1"/>
    <col min="6403" max="6404" width="38.625" style="79" customWidth="1"/>
    <col min="6405" max="6405" width="11.25" style="79" customWidth="1"/>
    <col min="6406" max="6406" width="8.625" style="79" customWidth="1"/>
    <col min="6407" max="6656" width="9" style="79"/>
    <col min="6657" max="6657" width="8.625" style="79" customWidth="1"/>
    <col min="6658" max="6658" width="11.125" style="79" customWidth="1"/>
    <col min="6659" max="6660" width="38.625" style="79" customWidth="1"/>
    <col min="6661" max="6661" width="11.25" style="79" customWidth="1"/>
    <col min="6662" max="6662" width="8.625" style="79" customWidth="1"/>
    <col min="6663" max="6912" width="9" style="79"/>
    <col min="6913" max="6913" width="8.625" style="79" customWidth="1"/>
    <col min="6914" max="6914" width="11.125" style="79" customWidth="1"/>
    <col min="6915" max="6916" width="38.625" style="79" customWidth="1"/>
    <col min="6917" max="6917" width="11.25" style="79" customWidth="1"/>
    <col min="6918" max="6918" width="8.625" style="79" customWidth="1"/>
    <col min="6919" max="7168" width="9" style="79"/>
    <col min="7169" max="7169" width="8.625" style="79" customWidth="1"/>
    <col min="7170" max="7170" width="11.125" style="79" customWidth="1"/>
    <col min="7171" max="7172" width="38.625" style="79" customWidth="1"/>
    <col min="7173" max="7173" width="11.25" style="79" customWidth="1"/>
    <col min="7174" max="7174" width="8.625" style="79" customWidth="1"/>
    <col min="7175" max="7424" width="9" style="79"/>
    <col min="7425" max="7425" width="8.625" style="79" customWidth="1"/>
    <col min="7426" max="7426" width="11.125" style="79" customWidth="1"/>
    <col min="7427" max="7428" width="38.625" style="79" customWidth="1"/>
    <col min="7429" max="7429" width="11.25" style="79" customWidth="1"/>
    <col min="7430" max="7430" width="8.625" style="79" customWidth="1"/>
    <col min="7431" max="7680" width="9" style="79"/>
    <col min="7681" max="7681" width="8.625" style="79" customWidth="1"/>
    <col min="7682" max="7682" width="11.125" style="79" customWidth="1"/>
    <col min="7683" max="7684" width="38.625" style="79" customWidth="1"/>
    <col min="7685" max="7685" width="11.25" style="79" customWidth="1"/>
    <col min="7686" max="7686" width="8.625" style="79" customWidth="1"/>
    <col min="7687" max="7936" width="9" style="79"/>
    <col min="7937" max="7937" width="8.625" style="79" customWidth="1"/>
    <col min="7938" max="7938" width="11.125" style="79" customWidth="1"/>
    <col min="7939" max="7940" width="38.625" style="79" customWidth="1"/>
    <col min="7941" max="7941" width="11.25" style="79" customWidth="1"/>
    <col min="7942" max="7942" width="8.625" style="79" customWidth="1"/>
    <col min="7943" max="8192" width="9" style="79"/>
    <col min="8193" max="8193" width="8.625" style="79" customWidth="1"/>
    <col min="8194" max="8194" width="11.125" style="79" customWidth="1"/>
    <col min="8195" max="8196" width="38.625" style="79" customWidth="1"/>
    <col min="8197" max="8197" width="11.25" style="79" customWidth="1"/>
    <col min="8198" max="8198" width="8.625" style="79" customWidth="1"/>
    <col min="8199" max="8448" width="9" style="79"/>
    <col min="8449" max="8449" width="8.625" style="79" customWidth="1"/>
    <col min="8450" max="8450" width="11.125" style="79" customWidth="1"/>
    <col min="8451" max="8452" width="38.625" style="79" customWidth="1"/>
    <col min="8453" max="8453" width="11.25" style="79" customWidth="1"/>
    <col min="8454" max="8454" width="8.625" style="79" customWidth="1"/>
    <col min="8455" max="8704" width="9" style="79"/>
    <col min="8705" max="8705" width="8.625" style="79" customWidth="1"/>
    <col min="8706" max="8706" width="11.125" style="79" customWidth="1"/>
    <col min="8707" max="8708" width="38.625" style="79" customWidth="1"/>
    <col min="8709" max="8709" width="11.25" style="79" customWidth="1"/>
    <col min="8710" max="8710" width="8.625" style="79" customWidth="1"/>
    <col min="8711" max="8960" width="9" style="79"/>
    <col min="8961" max="8961" width="8.625" style="79" customWidth="1"/>
    <col min="8962" max="8962" width="11.125" style="79" customWidth="1"/>
    <col min="8963" max="8964" width="38.625" style="79" customWidth="1"/>
    <col min="8965" max="8965" width="11.25" style="79" customWidth="1"/>
    <col min="8966" max="8966" width="8.625" style="79" customWidth="1"/>
    <col min="8967" max="9216" width="9" style="79"/>
    <col min="9217" max="9217" width="8.625" style="79" customWidth="1"/>
    <col min="9218" max="9218" width="11.125" style="79" customWidth="1"/>
    <col min="9219" max="9220" width="38.625" style="79" customWidth="1"/>
    <col min="9221" max="9221" width="11.25" style="79" customWidth="1"/>
    <col min="9222" max="9222" width="8.625" style="79" customWidth="1"/>
    <col min="9223" max="9472" width="9" style="79"/>
    <col min="9473" max="9473" width="8.625" style="79" customWidth="1"/>
    <col min="9474" max="9474" width="11.125" style="79" customWidth="1"/>
    <col min="9475" max="9476" width="38.625" style="79" customWidth="1"/>
    <col min="9477" max="9477" width="11.25" style="79" customWidth="1"/>
    <col min="9478" max="9478" width="8.625" style="79" customWidth="1"/>
    <col min="9479" max="9728" width="9" style="79"/>
    <col min="9729" max="9729" width="8.625" style="79" customWidth="1"/>
    <col min="9730" max="9730" width="11.125" style="79" customWidth="1"/>
    <col min="9731" max="9732" width="38.625" style="79" customWidth="1"/>
    <col min="9733" max="9733" width="11.25" style="79" customWidth="1"/>
    <col min="9734" max="9734" width="8.625" style="79" customWidth="1"/>
    <col min="9735" max="9984" width="9" style="79"/>
    <col min="9985" max="9985" width="8.625" style="79" customWidth="1"/>
    <col min="9986" max="9986" width="11.125" style="79" customWidth="1"/>
    <col min="9987" max="9988" width="38.625" style="79" customWidth="1"/>
    <col min="9989" max="9989" width="11.25" style="79" customWidth="1"/>
    <col min="9990" max="9990" width="8.625" style="79" customWidth="1"/>
    <col min="9991" max="10240" width="9" style="79"/>
    <col min="10241" max="10241" width="8.625" style="79" customWidth="1"/>
    <col min="10242" max="10242" width="11.125" style="79" customWidth="1"/>
    <col min="10243" max="10244" width="38.625" style="79" customWidth="1"/>
    <col min="10245" max="10245" width="11.25" style="79" customWidth="1"/>
    <col min="10246" max="10246" width="8.625" style="79" customWidth="1"/>
    <col min="10247" max="10496" width="9" style="79"/>
    <col min="10497" max="10497" width="8.625" style="79" customWidth="1"/>
    <col min="10498" max="10498" width="11.125" style="79" customWidth="1"/>
    <col min="10499" max="10500" width="38.625" style="79" customWidth="1"/>
    <col min="10501" max="10501" width="11.25" style="79" customWidth="1"/>
    <col min="10502" max="10502" width="8.625" style="79" customWidth="1"/>
    <col min="10503" max="10752" width="9" style="79"/>
    <col min="10753" max="10753" width="8.625" style="79" customWidth="1"/>
    <col min="10754" max="10754" width="11.125" style="79" customWidth="1"/>
    <col min="10755" max="10756" width="38.625" style="79" customWidth="1"/>
    <col min="10757" max="10757" width="11.25" style="79" customWidth="1"/>
    <col min="10758" max="10758" width="8.625" style="79" customWidth="1"/>
    <col min="10759" max="11008" width="9" style="79"/>
    <col min="11009" max="11009" width="8.625" style="79" customWidth="1"/>
    <col min="11010" max="11010" width="11.125" style="79" customWidth="1"/>
    <col min="11011" max="11012" width="38.625" style="79" customWidth="1"/>
    <col min="11013" max="11013" width="11.25" style="79" customWidth="1"/>
    <col min="11014" max="11014" width="8.625" style="79" customWidth="1"/>
    <col min="11015" max="11264" width="9" style="79"/>
    <col min="11265" max="11265" width="8.625" style="79" customWidth="1"/>
    <col min="11266" max="11266" width="11.125" style="79" customWidth="1"/>
    <col min="11267" max="11268" width="38.625" style="79" customWidth="1"/>
    <col min="11269" max="11269" width="11.25" style="79" customWidth="1"/>
    <col min="11270" max="11270" width="8.625" style="79" customWidth="1"/>
    <col min="11271" max="11520" width="9" style="79"/>
    <col min="11521" max="11521" width="8.625" style="79" customWidth="1"/>
    <col min="11522" max="11522" width="11.125" style="79" customWidth="1"/>
    <col min="11523" max="11524" width="38.625" style="79" customWidth="1"/>
    <col min="11525" max="11525" width="11.25" style="79" customWidth="1"/>
    <col min="11526" max="11526" width="8.625" style="79" customWidth="1"/>
    <col min="11527" max="11776" width="9" style="79"/>
    <col min="11777" max="11777" width="8.625" style="79" customWidth="1"/>
    <col min="11778" max="11778" width="11.125" style="79" customWidth="1"/>
    <col min="11779" max="11780" width="38.625" style="79" customWidth="1"/>
    <col min="11781" max="11781" width="11.25" style="79" customWidth="1"/>
    <col min="11782" max="11782" width="8.625" style="79" customWidth="1"/>
    <col min="11783" max="12032" width="9" style="79"/>
    <col min="12033" max="12033" width="8.625" style="79" customWidth="1"/>
    <col min="12034" max="12034" width="11.125" style="79" customWidth="1"/>
    <col min="12035" max="12036" width="38.625" style="79" customWidth="1"/>
    <col min="12037" max="12037" width="11.25" style="79" customWidth="1"/>
    <col min="12038" max="12038" width="8.625" style="79" customWidth="1"/>
    <col min="12039" max="12288" width="9" style="79"/>
    <col min="12289" max="12289" width="8.625" style="79" customWidth="1"/>
    <col min="12290" max="12290" width="11.125" style="79" customWidth="1"/>
    <col min="12291" max="12292" width="38.625" style="79" customWidth="1"/>
    <col min="12293" max="12293" width="11.25" style="79" customWidth="1"/>
    <col min="12294" max="12294" width="8.625" style="79" customWidth="1"/>
    <col min="12295" max="12544" width="9" style="79"/>
    <col min="12545" max="12545" width="8.625" style="79" customWidth="1"/>
    <col min="12546" max="12546" width="11.125" style="79" customWidth="1"/>
    <col min="12547" max="12548" width="38.625" style="79" customWidth="1"/>
    <col min="12549" max="12549" width="11.25" style="79" customWidth="1"/>
    <col min="12550" max="12550" width="8.625" style="79" customWidth="1"/>
    <col min="12551" max="12800" width="9" style="79"/>
    <col min="12801" max="12801" width="8.625" style="79" customWidth="1"/>
    <col min="12802" max="12802" width="11.125" style="79" customWidth="1"/>
    <col min="12803" max="12804" width="38.625" style="79" customWidth="1"/>
    <col min="12805" max="12805" width="11.25" style="79" customWidth="1"/>
    <col min="12806" max="12806" width="8.625" style="79" customWidth="1"/>
    <col min="12807" max="13056" width="9" style="79"/>
    <col min="13057" max="13057" width="8.625" style="79" customWidth="1"/>
    <col min="13058" max="13058" width="11.125" style="79" customWidth="1"/>
    <col min="13059" max="13060" width="38.625" style="79" customWidth="1"/>
    <col min="13061" max="13061" width="11.25" style="79" customWidth="1"/>
    <col min="13062" max="13062" width="8.625" style="79" customWidth="1"/>
    <col min="13063" max="13312" width="9" style="79"/>
    <col min="13313" max="13313" width="8.625" style="79" customWidth="1"/>
    <col min="13314" max="13314" width="11.125" style="79" customWidth="1"/>
    <col min="13315" max="13316" width="38.625" style="79" customWidth="1"/>
    <col min="13317" max="13317" width="11.25" style="79" customWidth="1"/>
    <col min="13318" max="13318" width="8.625" style="79" customWidth="1"/>
    <col min="13319" max="13568" width="9" style="79"/>
    <col min="13569" max="13569" width="8.625" style="79" customWidth="1"/>
    <col min="13570" max="13570" width="11.125" style="79" customWidth="1"/>
    <col min="13571" max="13572" width="38.625" style="79" customWidth="1"/>
    <col min="13573" max="13573" width="11.25" style="79" customWidth="1"/>
    <col min="13574" max="13574" width="8.625" style="79" customWidth="1"/>
    <col min="13575" max="13824" width="9" style="79"/>
    <col min="13825" max="13825" width="8.625" style="79" customWidth="1"/>
    <col min="13826" max="13826" width="11.125" style="79" customWidth="1"/>
    <col min="13827" max="13828" width="38.625" style="79" customWidth="1"/>
    <col min="13829" max="13829" width="11.25" style="79" customWidth="1"/>
    <col min="13830" max="13830" width="8.625" style="79" customWidth="1"/>
    <col min="13831" max="14080" width="9" style="79"/>
    <col min="14081" max="14081" width="8.625" style="79" customWidth="1"/>
    <col min="14082" max="14082" width="11.125" style="79" customWidth="1"/>
    <col min="14083" max="14084" width="38.625" style="79" customWidth="1"/>
    <col min="14085" max="14085" width="11.25" style="79" customWidth="1"/>
    <col min="14086" max="14086" width="8.625" style="79" customWidth="1"/>
    <col min="14087" max="14336" width="9" style="79"/>
    <col min="14337" max="14337" width="8.625" style="79" customWidth="1"/>
    <col min="14338" max="14338" width="11.125" style="79" customWidth="1"/>
    <col min="14339" max="14340" width="38.625" style="79" customWidth="1"/>
    <col min="14341" max="14341" width="11.25" style="79" customWidth="1"/>
    <col min="14342" max="14342" width="8.625" style="79" customWidth="1"/>
    <col min="14343" max="14592" width="9" style="79"/>
    <col min="14593" max="14593" width="8.625" style="79" customWidth="1"/>
    <col min="14594" max="14594" width="11.125" style="79" customWidth="1"/>
    <col min="14595" max="14596" width="38.625" style="79" customWidth="1"/>
    <col min="14597" max="14597" width="11.25" style="79" customWidth="1"/>
    <col min="14598" max="14598" width="8.625" style="79" customWidth="1"/>
    <col min="14599" max="14848" width="9" style="79"/>
    <col min="14849" max="14849" width="8.625" style="79" customWidth="1"/>
    <col min="14850" max="14850" width="11.125" style="79" customWidth="1"/>
    <col min="14851" max="14852" width="38.625" style="79" customWidth="1"/>
    <col min="14853" max="14853" width="11.25" style="79" customWidth="1"/>
    <col min="14854" max="14854" width="8.625" style="79" customWidth="1"/>
    <col min="14855" max="15104" width="9" style="79"/>
    <col min="15105" max="15105" width="8.625" style="79" customWidth="1"/>
    <col min="15106" max="15106" width="11.125" style="79" customWidth="1"/>
    <col min="15107" max="15108" width="38.625" style="79" customWidth="1"/>
    <col min="15109" max="15109" width="11.25" style="79" customWidth="1"/>
    <col min="15110" max="15110" width="8.625" style="79" customWidth="1"/>
    <col min="15111" max="15360" width="9" style="79"/>
    <col min="15361" max="15361" width="8.625" style="79" customWidth="1"/>
    <col min="15362" max="15362" width="11.125" style="79" customWidth="1"/>
    <col min="15363" max="15364" width="38.625" style="79" customWidth="1"/>
    <col min="15365" max="15365" width="11.25" style="79" customWidth="1"/>
    <col min="15366" max="15366" width="8.625" style="79" customWidth="1"/>
    <col min="15367" max="15616" width="9" style="79"/>
    <col min="15617" max="15617" width="8.625" style="79" customWidth="1"/>
    <col min="15618" max="15618" width="11.125" style="79" customWidth="1"/>
    <col min="15619" max="15620" width="38.625" style="79" customWidth="1"/>
    <col min="15621" max="15621" width="11.25" style="79" customWidth="1"/>
    <col min="15622" max="15622" width="8.625" style="79" customWidth="1"/>
    <col min="15623" max="15872" width="9" style="79"/>
    <col min="15873" max="15873" width="8.625" style="79" customWidth="1"/>
    <col min="15874" max="15874" width="11.125" style="79" customWidth="1"/>
    <col min="15875" max="15876" width="38.625" style="79" customWidth="1"/>
    <col min="15877" max="15877" width="11.25" style="79" customWidth="1"/>
    <col min="15878" max="15878" width="8.625" style="79" customWidth="1"/>
    <col min="15879" max="16128" width="9" style="79"/>
    <col min="16129" max="16129" width="8.625" style="79" customWidth="1"/>
    <col min="16130" max="16130" width="11.125" style="79" customWidth="1"/>
    <col min="16131" max="16132" width="38.625" style="79" customWidth="1"/>
    <col min="16133" max="16133" width="11.25" style="79" customWidth="1"/>
    <col min="16134" max="16134" width="8.625" style="79" customWidth="1"/>
    <col min="16135" max="16384" width="9" style="79"/>
  </cols>
  <sheetData>
    <row r="1" spans="1:12" ht="43.5" customHeight="1">
      <c r="A1" s="76"/>
      <c r="B1" s="345" t="s">
        <v>118</v>
      </c>
      <c r="C1" s="345"/>
      <c r="D1" s="345"/>
      <c r="E1" s="345"/>
      <c r="F1" s="77"/>
      <c r="G1" s="78"/>
      <c r="H1" s="78"/>
      <c r="I1" s="78"/>
      <c r="J1" s="78"/>
      <c r="L1" s="79" t="s">
        <v>119</v>
      </c>
    </row>
    <row r="2" spans="1:12" ht="103.5" customHeight="1">
      <c r="A2" s="334" t="s">
        <v>120</v>
      </c>
      <c r="B2" s="346" t="str">
        <f>Basic!B2</f>
        <v>Construction of Tower at Loc. No.: 149 &amp; 150 at 132 kV Haflong-Jiribam TL as per BoQ and instruction of officer-in-charge [Package-D]</v>
      </c>
      <c r="C2" s="347"/>
      <c r="D2" s="347"/>
      <c r="E2" s="348"/>
      <c r="F2" s="349" t="str">
        <f>B2</f>
        <v>Construction of Tower at Loc. No.: 149 &amp; 150 at 132 kV Haflong-Jiribam TL as per BoQ and instruction of officer-in-charge [Package-D]</v>
      </c>
      <c r="G2" s="78"/>
      <c r="H2" s="78"/>
      <c r="I2" s="78"/>
      <c r="J2" s="78"/>
    </row>
    <row r="3" spans="1:12" ht="30" customHeight="1">
      <c r="A3" s="334"/>
      <c r="B3" s="350" t="str">
        <f>"Specification No.:"&amp;Basic!B7</f>
        <v>Specification No.:NESH/CSM/OT/PRANIT/1500-1254 ( PKG D)/BPS-Vol-IC</v>
      </c>
      <c r="C3" s="350"/>
      <c r="D3" s="350"/>
      <c r="E3" s="350"/>
      <c r="F3" s="349"/>
      <c r="G3" s="78"/>
      <c r="H3" s="78"/>
      <c r="I3" s="78"/>
      <c r="J3" s="78"/>
    </row>
    <row r="4" spans="1:12" s="83" customFormat="1" ht="22.5" customHeight="1">
      <c r="A4" s="334"/>
      <c r="B4" s="80">
        <v>1</v>
      </c>
      <c r="C4" s="351" t="s">
        <v>121</v>
      </c>
      <c r="D4" s="351"/>
      <c r="E4" s="351"/>
      <c r="F4" s="349"/>
      <c r="G4" s="81"/>
      <c r="H4" s="81"/>
      <c r="I4" s="82"/>
      <c r="J4" s="82"/>
    </row>
    <row r="5" spans="1:12" s="83" customFormat="1" ht="33.75" customHeight="1">
      <c r="A5" s="334"/>
      <c r="B5" s="84"/>
      <c r="C5" s="354"/>
      <c r="D5" s="354"/>
      <c r="E5" s="355"/>
      <c r="F5" s="349"/>
      <c r="G5" s="82"/>
      <c r="H5" s="82"/>
      <c r="I5" s="82"/>
      <c r="J5" s="82"/>
    </row>
    <row r="6" spans="1:12" s="83" customFormat="1" ht="54" customHeight="1">
      <c r="A6" s="334"/>
      <c r="B6" s="85" t="s">
        <v>91</v>
      </c>
      <c r="C6" s="352" t="s">
        <v>122</v>
      </c>
      <c r="D6" s="352"/>
      <c r="E6" s="353"/>
      <c r="F6" s="349"/>
      <c r="G6" s="82"/>
      <c r="H6" s="82"/>
      <c r="I6" s="82"/>
      <c r="J6" s="82"/>
    </row>
    <row r="7" spans="1:12" ht="24" customHeight="1">
      <c r="A7" s="328"/>
      <c r="B7" s="331" t="s">
        <v>123</v>
      </c>
      <c r="C7" s="332"/>
      <c r="D7" s="332"/>
      <c r="E7" s="333"/>
      <c r="F7" s="334"/>
    </row>
    <row r="8" spans="1:12" ht="15.95" customHeight="1">
      <c r="A8" s="329"/>
      <c r="B8" s="336" t="s">
        <v>124</v>
      </c>
      <c r="C8" s="337"/>
      <c r="D8" s="337"/>
      <c r="E8" s="338"/>
      <c r="F8" s="334"/>
      <c r="G8" s="78"/>
      <c r="H8" s="78"/>
      <c r="I8" s="78"/>
      <c r="J8" s="78"/>
    </row>
    <row r="9" spans="1:12" ht="42" customHeight="1">
      <c r="A9" s="329"/>
      <c r="B9" s="339" t="s">
        <v>125</v>
      </c>
      <c r="C9" s="340"/>
      <c r="D9" s="340"/>
      <c r="E9" s="341"/>
      <c r="F9" s="334"/>
      <c r="G9" s="86"/>
      <c r="H9" s="86"/>
      <c r="I9" s="86"/>
      <c r="J9" s="86"/>
    </row>
    <row r="10" spans="1:12" ht="21.75" customHeight="1">
      <c r="A10" s="330"/>
      <c r="B10" s="342" t="s">
        <v>126</v>
      </c>
      <c r="C10" s="343"/>
      <c r="D10" s="343"/>
      <c r="E10" s="344"/>
      <c r="F10" s="335"/>
      <c r="G10" s="86"/>
      <c r="H10" s="86"/>
      <c r="I10" s="86"/>
      <c r="J10" s="86"/>
    </row>
    <row r="11" spans="1:12" ht="15.75">
      <c r="A11" s="78"/>
      <c r="B11" s="78"/>
      <c r="C11" s="78"/>
      <c r="D11" s="78"/>
      <c r="E11" s="78"/>
      <c r="F11" s="78"/>
      <c r="G11" s="78"/>
      <c r="H11" s="78"/>
      <c r="I11" s="78"/>
      <c r="J11" s="78"/>
    </row>
    <row r="12" spans="1:12" ht="15.75">
      <c r="A12" s="78"/>
      <c r="B12" s="78"/>
      <c r="C12" s="78"/>
      <c r="D12" s="78"/>
      <c r="E12" s="78"/>
      <c r="F12" s="78"/>
      <c r="G12" s="78"/>
      <c r="H12" s="78"/>
      <c r="I12" s="78"/>
      <c r="J12" s="78"/>
    </row>
  </sheetData>
  <sheetProtection algorithmName="SHA-512" hashValue="Yqhrnes8JbvRdimmuI3lstNHS1RlZQtiWzIWIXaX4hdDhr81qgV8BOfecuuIbh/TsxSAMOdPLRV/SPb5zetVOw==" saltValue="YPXZ9ydC8N/19eqdKWwxqg==" spinCount="100000" sheet="1" objects="1" scenarios="1"/>
  <mergeCells count="14">
    <mergeCell ref="B1:E1"/>
    <mergeCell ref="A2:A6"/>
    <mergeCell ref="B2:E2"/>
    <mergeCell ref="F2:F6"/>
    <mergeCell ref="B3:E3"/>
    <mergeCell ref="C4:E4"/>
    <mergeCell ref="C6:E6"/>
    <mergeCell ref="C5:E5"/>
    <mergeCell ref="A7:A10"/>
    <mergeCell ref="B7:E7"/>
    <mergeCell ref="F7:F10"/>
    <mergeCell ref="B8:E8"/>
    <mergeCell ref="B9:E9"/>
    <mergeCell ref="B10:E10"/>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D9" sqref="D9"/>
    </sheetView>
  </sheetViews>
  <sheetFormatPr defaultRowHeight="13.5"/>
  <cols>
    <col min="1" max="1" width="6.25" style="90" customWidth="1"/>
    <col min="2" max="2" width="5.75" style="90" customWidth="1"/>
    <col min="3" max="3" width="67.375" style="90" customWidth="1"/>
    <col min="4" max="4" width="66.125" style="90" customWidth="1"/>
    <col min="5" max="256" width="9" style="89"/>
    <col min="257" max="257" width="6.25" style="89" customWidth="1"/>
    <col min="258" max="258" width="4.25" style="89" customWidth="1"/>
    <col min="259" max="259" width="67.375" style="89" customWidth="1"/>
    <col min="260" max="260" width="66.125" style="89" customWidth="1"/>
    <col min="261" max="512" width="9" style="89"/>
    <col min="513" max="513" width="6.25" style="89" customWidth="1"/>
    <col min="514" max="514" width="4.25" style="89" customWidth="1"/>
    <col min="515" max="515" width="67.375" style="89" customWidth="1"/>
    <col min="516" max="516" width="66.125" style="89" customWidth="1"/>
    <col min="517" max="768" width="9" style="89"/>
    <col min="769" max="769" width="6.25" style="89" customWidth="1"/>
    <col min="770" max="770" width="4.25" style="89" customWidth="1"/>
    <col min="771" max="771" width="67.375" style="89" customWidth="1"/>
    <col min="772" max="772" width="66.125" style="89" customWidth="1"/>
    <col min="773" max="1024" width="9" style="89"/>
    <col min="1025" max="1025" width="6.25" style="89" customWidth="1"/>
    <col min="1026" max="1026" width="4.25" style="89" customWidth="1"/>
    <col min="1027" max="1027" width="67.375" style="89" customWidth="1"/>
    <col min="1028" max="1028" width="66.125" style="89" customWidth="1"/>
    <col min="1029" max="1280" width="9" style="89"/>
    <col min="1281" max="1281" width="6.25" style="89" customWidth="1"/>
    <col min="1282" max="1282" width="4.25" style="89" customWidth="1"/>
    <col min="1283" max="1283" width="67.375" style="89" customWidth="1"/>
    <col min="1284" max="1284" width="66.125" style="89" customWidth="1"/>
    <col min="1285" max="1536" width="9" style="89"/>
    <col min="1537" max="1537" width="6.25" style="89" customWidth="1"/>
    <col min="1538" max="1538" width="4.25" style="89" customWidth="1"/>
    <col min="1539" max="1539" width="67.375" style="89" customWidth="1"/>
    <col min="1540" max="1540" width="66.125" style="89" customWidth="1"/>
    <col min="1541" max="1792" width="9" style="89"/>
    <col min="1793" max="1793" width="6.25" style="89" customWidth="1"/>
    <col min="1794" max="1794" width="4.25" style="89" customWidth="1"/>
    <col min="1795" max="1795" width="67.375" style="89" customWidth="1"/>
    <col min="1796" max="1796" width="66.125" style="89" customWidth="1"/>
    <col min="1797" max="2048" width="9" style="89"/>
    <col min="2049" max="2049" width="6.25" style="89" customWidth="1"/>
    <col min="2050" max="2050" width="4.25" style="89" customWidth="1"/>
    <col min="2051" max="2051" width="67.375" style="89" customWidth="1"/>
    <col min="2052" max="2052" width="66.125" style="89" customWidth="1"/>
    <col min="2053" max="2304" width="9" style="89"/>
    <col min="2305" max="2305" width="6.25" style="89" customWidth="1"/>
    <col min="2306" max="2306" width="4.25" style="89" customWidth="1"/>
    <col min="2307" max="2307" width="67.375" style="89" customWidth="1"/>
    <col min="2308" max="2308" width="66.125" style="89" customWidth="1"/>
    <col min="2309" max="2560" width="9" style="89"/>
    <col min="2561" max="2561" width="6.25" style="89" customWidth="1"/>
    <col min="2562" max="2562" width="4.25" style="89" customWidth="1"/>
    <col min="2563" max="2563" width="67.375" style="89" customWidth="1"/>
    <col min="2564" max="2564" width="66.125" style="89" customWidth="1"/>
    <col min="2565" max="2816" width="9" style="89"/>
    <col min="2817" max="2817" width="6.25" style="89" customWidth="1"/>
    <col min="2818" max="2818" width="4.25" style="89" customWidth="1"/>
    <col min="2819" max="2819" width="67.375" style="89" customWidth="1"/>
    <col min="2820" max="2820" width="66.125" style="89" customWidth="1"/>
    <col min="2821" max="3072" width="9" style="89"/>
    <col min="3073" max="3073" width="6.25" style="89" customWidth="1"/>
    <col min="3074" max="3074" width="4.25" style="89" customWidth="1"/>
    <col min="3075" max="3075" width="67.375" style="89" customWidth="1"/>
    <col min="3076" max="3076" width="66.125" style="89" customWidth="1"/>
    <col min="3077" max="3328" width="9" style="89"/>
    <col min="3329" max="3329" width="6.25" style="89" customWidth="1"/>
    <col min="3330" max="3330" width="4.25" style="89" customWidth="1"/>
    <col min="3331" max="3331" width="67.375" style="89" customWidth="1"/>
    <col min="3332" max="3332" width="66.125" style="89" customWidth="1"/>
    <col min="3333" max="3584" width="9" style="89"/>
    <col min="3585" max="3585" width="6.25" style="89" customWidth="1"/>
    <col min="3586" max="3586" width="4.25" style="89" customWidth="1"/>
    <col min="3587" max="3587" width="67.375" style="89" customWidth="1"/>
    <col min="3588" max="3588" width="66.125" style="89" customWidth="1"/>
    <col min="3589" max="3840" width="9" style="89"/>
    <col min="3841" max="3841" width="6.25" style="89" customWidth="1"/>
    <col min="3842" max="3842" width="4.25" style="89" customWidth="1"/>
    <col min="3843" max="3843" width="67.375" style="89" customWidth="1"/>
    <col min="3844" max="3844" width="66.125" style="89" customWidth="1"/>
    <col min="3845" max="4096" width="9" style="89"/>
    <col min="4097" max="4097" width="6.25" style="89" customWidth="1"/>
    <col min="4098" max="4098" width="4.25" style="89" customWidth="1"/>
    <col min="4099" max="4099" width="67.375" style="89" customWidth="1"/>
    <col min="4100" max="4100" width="66.125" style="89" customWidth="1"/>
    <col min="4101" max="4352" width="9" style="89"/>
    <col min="4353" max="4353" width="6.25" style="89" customWidth="1"/>
    <col min="4354" max="4354" width="4.25" style="89" customWidth="1"/>
    <col min="4355" max="4355" width="67.375" style="89" customWidth="1"/>
    <col min="4356" max="4356" width="66.125" style="89" customWidth="1"/>
    <col min="4357" max="4608" width="9" style="89"/>
    <col min="4609" max="4609" width="6.25" style="89" customWidth="1"/>
    <col min="4610" max="4610" width="4.25" style="89" customWidth="1"/>
    <col min="4611" max="4611" width="67.375" style="89" customWidth="1"/>
    <col min="4612" max="4612" width="66.125" style="89" customWidth="1"/>
    <col min="4613" max="4864" width="9" style="89"/>
    <col min="4865" max="4865" width="6.25" style="89" customWidth="1"/>
    <col min="4866" max="4866" width="4.25" style="89" customWidth="1"/>
    <col min="4867" max="4867" width="67.375" style="89" customWidth="1"/>
    <col min="4868" max="4868" width="66.125" style="89" customWidth="1"/>
    <col min="4869" max="5120" width="9" style="89"/>
    <col min="5121" max="5121" width="6.25" style="89" customWidth="1"/>
    <col min="5122" max="5122" width="4.25" style="89" customWidth="1"/>
    <col min="5123" max="5123" width="67.375" style="89" customWidth="1"/>
    <col min="5124" max="5124" width="66.125" style="89" customWidth="1"/>
    <col min="5125" max="5376" width="9" style="89"/>
    <col min="5377" max="5377" width="6.25" style="89" customWidth="1"/>
    <col min="5378" max="5378" width="4.25" style="89" customWidth="1"/>
    <col min="5379" max="5379" width="67.375" style="89" customWidth="1"/>
    <col min="5380" max="5380" width="66.125" style="89" customWidth="1"/>
    <col min="5381" max="5632" width="9" style="89"/>
    <col min="5633" max="5633" width="6.25" style="89" customWidth="1"/>
    <col min="5634" max="5634" width="4.25" style="89" customWidth="1"/>
    <col min="5635" max="5635" width="67.375" style="89" customWidth="1"/>
    <col min="5636" max="5636" width="66.125" style="89" customWidth="1"/>
    <col min="5637" max="5888" width="9" style="89"/>
    <col min="5889" max="5889" width="6.25" style="89" customWidth="1"/>
    <col min="5890" max="5890" width="4.25" style="89" customWidth="1"/>
    <col min="5891" max="5891" width="67.375" style="89" customWidth="1"/>
    <col min="5892" max="5892" width="66.125" style="89" customWidth="1"/>
    <col min="5893" max="6144" width="9" style="89"/>
    <col min="6145" max="6145" width="6.25" style="89" customWidth="1"/>
    <col min="6146" max="6146" width="4.25" style="89" customWidth="1"/>
    <col min="6147" max="6147" width="67.375" style="89" customWidth="1"/>
    <col min="6148" max="6148" width="66.125" style="89" customWidth="1"/>
    <col min="6149" max="6400" width="9" style="89"/>
    <col min="6401" max="6401" width="6.25" style="89" customWidth="1"/>
    <col min="6402" max="6402" width="4.25" style="89" customWidth="1"/>
    <col min="6403" max="6403" width="67.375" style="89" customWidth="1"/>
    <col min="6404" max="6404" width="66.125" style="89" customWidth="1"/>
    <col min="6405" max="6656" width="9" style="89"/>
    <col min="6657" max="6657" width="6.25" style="89" customWidth="1"/>
    <col min="6658" max="6658" width="4.25" style="89" customWidth="1"/>
    <col min="6659" max="6659" width="67.375" style="89" customWidth="1"/>
    <col min="6660" max="6660" width="66.125" style="89" customWidth="1"/>
    <col min="6661" max="6912" width="9" style="89"/>
    <col min="6913" max="6913" width="6.25" style="89" customWidth="1"/>
    <col min="6914" max="6914" width="4.25" style="89" customWidth="1"/>
    <col min="6915" max="6915" width="67.375" style="89" customWidth="1"/>
    <col min="6916" max="6916" width="66.125" style="89" customWidth="1"/>
    <col min="6917" max="7168" width="9" style="89"/>
    <col min="7169" max="7169" width="6.25" style="89" customWidth="1"/>
    <col min="7170" max="7170" width="4.25" style="89" customWidth="1"/>
    <col min="7171" max="7171" width="67.375" style="89" customWidth="1"/>
    <col min="7172" max="7172" width="66.125" style="89" customWidth="1"/>
    <col min="7173" max="7424" width="9" style="89"/>
    <col min="7425" max="7425" width="6.25" style="89" customWidth="1"/>
    <col min="7426" max="7426" width="4.25" style="89" customWidth="1"/>
    <col min="7427" max="7427" width="67.375" style="89" customWidth="1"/>
    <col min="7428" max="7428" width="66.125" style="89" customWidth="1"/>
    <col min="7429" max="7680" width="9" style="89"/>
    <col min="7681" max="7681" width="6.25" style="89" customWidth="1"/>
    <col min="7682" max="7682" width="4.25" style="89" customWidth="1"/>
    <col min="7683" max="7683" width="67.375" style="89" customWidth="1"/>
    <col min="7684" max="7684" width="66.125" style="89" customWidth="1"/>
    <col min="7685" max="7936" width="9" style="89"/>
    <col min="7937" max="7937" width="6.25" style="89" customWidth="1"/>
    <col min="7938" max="7938" width="4.25" style="89" customWidth="1"/>
    <col min="7939" max="7939" width="67.375" style="89" customWidth="1"/>
    <col min="7940" max="7940" width="66.125" style="89" customWidth="1"/>
    <col min="7941" max="8192" width="9" style="89"/>
    <col min="8193" max="8193" width="6.25" style="89" customWidth="1"/>
    <col min="8194" max="8194" width="4.25" style="89" customWidth="1"/>
    <col min="8195" max="8195" width="67.375" style="89" customWidth="1"/>
    <col min="8196" max="8196" width="66.125" style="89" customWidth="1"/>
    <col min="8197" max="8448" width="9" style="89"/>
    <col min="8449" max="8449" width="6.25" style="89" customWidth="1"/>
    <col min="8450" max="8450" width="4.25" style="89" customWidth="1"/>
    <col min="8451" max="8451" width="67.375" style="89" customWidth="1"/>
    <col min="8452" max="8452" width="66.125" style="89" customWidth="1"/>
    <col min="8453" max="8704" width="9" style="89"/>
    <col min="8705" max="8705" width="6.25" style="89" customWidth="1"/>
    <col min="8706" max="8706" width="4.25" style="89" customWidth="1"/>
    <col min="8707" max="8707" width="67.375" style="89" customWidth="1"/>
    <col min="8708" max="8708" width="66.125" style="89" customWidth="1"/>
    <col min="8709" max="8960" width="9" style="89"/>
    <col min="8961" max="8961" width="6.25" style="89" customWidth="1"/>
    <col min="8962" max="8962" width="4.25" style="89" customWidth="1"/>
    <col min="8963" max="8963" width="67.375" style="89" customWidth="1"/>
    <col min="8964" max="8964" width="66.125" style="89" customWidth="1"/>
    <col min="8965" max="9216" width="9" style="89"/>
    <col min="9217" max="9217" width="6.25" style="89" customWidth="1"/>
    <col min="9218" max="9218" width="4.25" style="89" customWidth="1"/>
    <col min="9219" max="9219" width="67.375" style="89" customWidth="1"/>
    <col min="9220" max="9220" width="66.125" style="89" customWidth="1"/>
    <col min="9221" max="9472" width="9" style="89"/>
    <col min="9473" max="9473" width="6.25" style="89" customWidth="1"/>
    <col min="9474" max="9474" width="4.25" style="89" customWidth="1"/>
    <col min="9475" max="9475" width="67.375" style="89" customWidth="1"/>
    <col min="9476" max="9476" width="66.125" style="89" customWidth="1"/>
    <col min="9477" max="9728" width="9" style="89"/>
    <col min="9729" max="9729" width="6.25" style="89" customWidth="1"/>
    <col min="9730" max="9730" width="4.25" style="89" customWidth="1"/>
    <col min="9731" max="9731" width="67.375" style="89" customWidth="1"/>
    <col min="9732" max="9732" width="66.125" style="89" customWidth="1"/>
    <col min="9733" max="9984" width="9" style="89"/>
    <col min="9985" max="9985" width="6.25" style="89" customWidth="1"/>
    <col min="9986" max="9986" width="4.25" style="89" customWidth="1"/>
    <col min="9987" max="9987" width="67.375" style="89" customWidth="1"/>
    <col min="9988" max="9988" width="66.125" style="89" customWidth="1"/>
    <col min="9989" max="10240" width="9" style="89"/>
    <col min="10241" max="10241" width="6.25" style="89" customWidth="1"/>
    <col min="10242" max="10242" width="4.25" style="89" customWidth="1"/>
    <col min="10243" max="10243" width="67.375" style="89" customWidth="1"/>
    <col min="10244" max="10244" width="66.125" style="89" customWidth="1"/>
    <col min="10245" max="10496" width="9" style="89"/>
    <col min="10497" max="10497" width="6.25" style="89" customWidth="1"/>
    <col min="10498" max="10498" width="4.25" style="89" customWidth="1"/>
    <col min="10499" max="10499" width="67.375" style="89" customWidth="1"/>
    <col min="10500" max="10500" width="66.125" style="89" customWidth="1"/>
    <col min="10501" max="10752" width="9" style="89"/>
    <col min="10753" max="10753" width="6.25" style="89" customWidth="1"/>
    <col min="10754" max="10754" width="4.25" style="89" customWidth="1"/>
    <col min="10755" max="10755" width="67.375" style="89" customWidth="1"/>
    <col min="10756" max="10756" width="66.125" style="89" customWidth="1"/>
    <col min="10757" max="11008" width="9" style="89"/>
    <col min="11009" max="11009" width="6.25" style="89" customWidth="1"/>
    <col min="11010" max="11010" width="4.25" style="89" customWidth="1"/>
    <col min="11011" max="11011" width="67.375" style="89" customWidth="1"/>
    <col min="11012" max="11012" width="66.125" style="89" customWidth="1"/>
    <col min="11013" max="11264" width="9" style="89"/>
    <col min="11265" max="11265" width="6.25" style="89" customWidth="1"/>
    <col min="11266" max="11266" width="4.25" style="89" customWidth="1"/>
    <col min="11267" max="11267" width="67.375" style="89" customWidth="1"/>
    <col min="11268" max="11268" width="66.125" style="89" customWidth="1"/>
    <col min="11269" max="11520" width="9" style="89"/>
    <col min="11521" max="11521" width="6.25" style="89" customWidth="1"/>
    <col min="11522" max="11522" width="4.25" style="89" customWidth="1"/>
    <col min="11523" max="11523" width="67.375" style="89" customWidth="1"/>
    <col min="11524" max="11524" width="66.125" style="89" customWidth="1"/>
    <col min="11525" max="11776" width="9" style="89"/>
    <col min="11777" max="11777" width="6.25" style="89" customWidth="1"/>
    <col min="11778" max="11778" width="4.25" style="89" customWidth="1"/>
    <col min="11779" max="11779" width="67.375" style="89" customWidth="1"/>
    <col min="11780" max="11780" width="66.125" style="89" customWidth="1"/>
    <col min="11781" max="12032" width="9" style="89"/>
    <col min="12033" max="12033" width="6.25" style="89" customWidth="1"/>
    <col min="12034" max="12034" width="4.25" style="89" customWidth="1"/>
    <col min="12035" max="12035" width="67.375" style="89" customWidth="1"/>
    <col min="12036" max="12036" width="66.125" style="89" customWidth="1"/>
    <col min="12037" max="12288" width="9" style="89"/>
    <col min="12289" max="12289" width="6.25" style="89" customWidth="1"/>
    <col min="12290" max="12290" width="4.25" style="89" customWidth="1"/>
    <col min="12291" max="12291" width="67.375" style="89" customWidth="1"/>
    <col min="12292" max="12292" width="66.125" style="89" customWidth="1"/>
    <col min="12293" max="12544" width="9" style="89"/>
    <col min="12545" max="12545" width="6.25" style="89" customWidth="1"/>
    <col min="12546" max="12546" width="4.25" style="89" customWidth="1"/>
    <col min="12547" max="12547" width="67.375" style="89" customWidth="1"/>
    <col min="12548" max="12548" width="66.125" style="89" customWidth="1"/>
    <col min="12549" max="12800" width="9" style="89"/>
    <col min="12801" max="12801" width="6.25" style="89" customWidth="1"/>
    <col min="12802" max="12802" width="4.25" style="89" customWidth="1"/>
    <col min="12803" max="12803" width="67.375" style="89" customWidth="1"/>
    <col min="12804" max="12804" width="66.125" style="89" customWidth="1"/>
    <col min="12805" max="13056" width="9" style="89"/>
    <col min="13057" max="13057" width="6.25" style="89" customWidth="1"/>
    <col min="13058" max="13058" width="4.25" style="89" customWidth="1"/>
    <col min="13059" max="13059" width="67.375" style="89" customWidth="1"/>
    <col min="13060" max="13060" width="66.125" style="89" customWidth="1"/>
    <col min="13061" max="13312" width="9" style="89"/>
    <col min="13313" max="13313" width="6.25" style="89" customWidth="1"/>
    <col min="13314" max="13314" width="4.25" style="89" customWidth="1"/>
    <col min="13315" max="13315" width="67.375" style="89" customWidth="1"/>
    <col min="13316" max="13316" width="66.125" style="89" customWidth="1"/>
    <col min="13317" max="13568" width="9" style="89"/>
    <col min="13569" max="13569" width="6.25" style="89" customWidth="1"/>
    <col min="13570" max="13570" width="4.25" style="89" customWidth="1"/>
    <col min="13571" max="13571" width="67.375" style="89" customWidth="1"/>
    <col min="13572" max="13572" width="66.125" style="89" customWidth="1"/>
    <col min="13573" max="13824" width="9" style="89"/>
    <col min="13825" max="13825" width="6.25" style="89" customWidth="1"/>
    <col min="13826" max="13826" width="4.25" style="89" customWidth="1"/>
    <col min="13827" max="13827" width="67.375" style="89" customWidth="1"/>
    <col min="13828" max="13828" width="66.125" style="89" customWidth="1"/>
    <col min="13829" max="14080" width="9" style="89"/>
    <col min="14081" max="14081" width="6.25" style="89" customWidth="1"/>
    <col min="14082" max="14082" width="4.25" style="89" customWidth="1"/>
    <col min="14083" max="14083" width="67.375" style="89" customWidth="1"/>
    <col min="14084" max="14084" width="66.125" style="89" customWidth="1"/>
    <col min="14085" max="14336" width="9" style="89"/>
    <col min="14337" max="14337" width="6.25" style="89" customWidth="1"/>
    <col min="14338" max="14338" width="4.25" style="89" customWidth="1"/>
    <col min="14339" max="14339" width="67.375" style="89" customWidth="1"/>
    <col min="14340" max="14340" width="66.125" style="89" customWidth="1"/>
    <col min="14341" max="14592" width="9" style="89"/>
    <col min="14593" max="14593" width="6.25" style="89" customWidth="1"/>
    <col min="14594" max="14594" width="4.25" style="89" customWidth="1"/>
    <col min="14595" max="14595" width="67.375" style="89" customWidth="1"/>
    <col min="14596" max="14596" width="66.125" style="89" customWidth="1"/>
    <col min="14597" max="14848" width="9" style="89"/>
    <col min="14849" max="14849" width="6.25" style="89" customWidth="1"/>
    <col min="14850" max="14850" width="4.25" style="89" customWidth="1"/>
    <col min="14851" max="14851" width="67.375" style="89" customWidth="1"/>
    <col min="14852" max="14852" width="66.125" style="89" customWidth="1"/>
    <col min="14853" max="15104" width="9" style="89"/>
    <col min="15105" max="15105" width="6.25" style="89" customWidth="1"/>
    <col min="15106" max="15106" width="4.25" style="89" customWidth="1"/>
    <col min="15107" max="15107" width="67.375" style="89" customWidth="1"/>
    <col min="15108" max="15108" width="66.125" style="89" customWidth="1"/>
    <col min="15109" max="15360" width="9" style="89"/>
    <col min="15361" max="15361" width="6.25" style="89" customWidth="1"/>
    <col min="15362" max="15362" width="4.25" style="89" customWidth="1"/>
    <col min="15363" max="15363" width="67.375" style="89" customWidth="1"/>
    <col min="15364" max="15364" width="66.125" style="89" customWidth="1"/>
    <col min="15365" max="15616" width="9" style="89"/>
    <col min="15617" max="15617" width="6.25" style="89" customWidth="1"/>
    <col min="15618" max="15618" width="4.25" style="89" customWidth="1"/>
    <col min="15619" max="15619" width="67.375" style="89" customWidth="1"/>
    <col min="15620" max="15620" width="66.125" style="89" customWidth="1"/>
    <col min="15621" max="15872" width="9" style="89"/>
    <col min="15873" max="15873" width="6.25" style="89" customWidth="1"/>
    <col min="15874" max="15874" width="4.25" style="89" customWidth="1"/>
    <col min="15875" max="15875" width="67.375" style="89" customWidth="1"/>
    <col min="15876" max="15876" width="66.125" style="89" customWidth="1"/>
    <col min="15877" max="16128" width="9" style="89"/>
    <col min="16129" max="16129" width="6.25" style="89" customWidth="1"/>
    <col min="16130" max="16130" width="4.25" style="89" customWidth="1"/>
    <col min="16131" max="16131" width="67.375" style="89" customWidth="1"/>
    <col min="16132" max="16132" width="66.125" style="89" customWidth="1"/>
    <col min="16133" max="16384" width="9" style="89"/>
  </cols>
  <sheetData>
    <row r="1" spans="1:11" ht="21" customHeight="1">
      <c r="A1" s="356" t="s">
        <v>160</v>
      </c>
      <c r="B1" s="356"/>
      <c r="C1" s="356"/>
      <c r="D1" s="87"/>
      <c r="E1" s="88"/>
      <c r="F1" s="88"/>
      <c r="G1" s="88"/>
      <c r="H1" s="88"/>
      <c r="I1" s="88"/>
      <c r="J1" s="88"/>
      <c r="K1" s="88"/>
    </row>
    <row r="2" spans="1:11" ht="49.5" customHeight="1">
      <c r="A2" s="360" t="str">
        <f>Basic!B2</f>
        <v>Construction of Tower at Loc. No.: 149 &amp; 150 at 132 kV Haflong-Jiribam TL as per BoQ and instruction of officer-in-charge [Package-D]</v>
      </c>
      <c r="B2" s="360"/>
      <c r="C2" s="360"/>
      <c r="D2" s="87"/>
      <c r="E2" s="88"/>
      <c r="F2" s="88"/>
      <c r="G2" s="88"/>
      <c r="H2" s="88"/>
      <c r="I2" s="88"/>
      <c r="J2" s="88"/>
      <c r="K2" s="88"/>
    </row>
    <row r="3" spans="1:11" ht="18" customHeight="1">
      <c r="D3" s="91"/>
      <c r="E3" s="92"/>
      <c r="F3" s="92"/>
      <c r="G3" s="92"/>
      <c r="H3" s="92"/>
      <c r="I3" s="92"/>
      <c r="J3" s="92"/>
      <c r="K3" s="92"/>
    </row>
    <row r="4" spans="1:11" ht="18" customHeight="1">
      <c r="A4" s="93" t="s">
        <v>59</v>
      </c>
      <c r="B4" s="90" t="s">
        <v>56</v>
      </c>
      <c r="D4" s="94"/>
      <c r="E4" s="95"/>
      <c r="F4" s="95"/>
      <c r="G4" s="95"/>
      <c r="H4" s="95"/>
      <c r="I4" s="95"/>
      <c r="J4" s="95"/>
      <c r="K4" s="95"/>
    </row>
    <row r="5" spans="1:11" ht="18" customHeight="1">
      <c r="B5" s="96" t="s">
        <v>64</v>
      </c>
      <c r="C5" s="97" t="s">
        <v>57</v>
      </c>
      <c r="D5" s="94"/>
      <c r="E5" s="95"/>
      <c r="F5" s="95"/>
      <c r="G5" s="95"/>
      <c r="H5" s="95"/>
      <c r="I5" s="95"/>
      <c r="J5" s="95"/>
      <c r="K5" s="95"/>
    </row>
    <row r="6" spans="1:11" ht="38.1" customHeight="1">
      <c r="B6" s="96" t="s">
        <v>65</v>
      </c>
      <c r="C6" s="97" t="s">
        <v>81</v>
      </c>
      <c r="D6" s="98"/>
      <c r="E6" s="95"/>
      <c r="F6" s="95"/>
      <c r="G6" s="95"/>
      <c r="H6" s="95"/>
      <c r="I6" s="95"/>
      <c r="J6" s="95"/>
      <c r="K6" s="95"/>
    </row>
    <row r="7" spans="1:11" ht="18" customHeight="1">
      <c r="B7" s="96" t="s">
        <v>78</v>
      </c>
      <c r="C7" s="97" t="s">
        <v>34</v>
      </c>
      <c r="D7" s="94"/>
      <c r="E7" s="95"/>
      <c r="F7" s="95"/>
      <c r="G7" s="95"/>
      <c r="H7" s="95"/>
      <c r="I7" s="95"/>
      <c r="J7" s="95"/>
      <c r="K7" s="95"/>
    </row>
    <row r="8" spans="1:11" ht="18" customHeight="1">
      <c r="B8" s="96" t="s">
        <v>79</v>
      </c>
      <c r="C8" s="97" t="s">
        <v>82</v>
      </c>
      <c r="D8" s="94"/>
      <c r="E8" s="95"/>
      <c r="F8" s="95"/>
      <c r="G8" s="95"/>
      <c r="H8" s="95"/>
      <c r="I8" s="95"/>
      <c r="J8" s="95"/>
      <c r="K8" s="95"/>
    </row>
    <row r="9" spans="1:11" ht="18" customHeight="1">
      <c r="B9" s="96" t="s">
        <v>83</v>
      </c>
      <c r="C9" s="97" t="s">
        <v>84</v>
      </c>
      <c r="D9" s="94"/>
      <c r="E9" s="95"/>
      <c r="F9" s="95"/>
      <c r="G9" s="95"/>
      <c r="H9" s="95"/>
      <c r="I9" s="95"/>
      <c r="J9" s="95"/>
      <c r="K9" s="95"/>
    </row>
    <row r="10" spans="1:11" ht="18" customHeight="1">
      <c r="B10" s="96" t="s">
        <v>85</v>
      </c>
      <c r="C10" s="97" t="s">
        <v>86</v>
      </c>
      <c r="D10" s="94"/>
      <c r="E10" s="95"/>
      <c r="F10" s="95"/>
      <c r="G10" s="95"/>
      <c r="H10" s="95"/>
      <c r="I10" s="95"/>
      <c r="J10" s="95"/>
      <c r="K10" s="95"/>
    </row>
    <row r="11" spans="1:11" ht="18" customHeight="1">
      <c r="B11" s="96"/>
      <c r="C11" s="97"/>
      <c r="D11" s="94"/>
      <c r="E11" s="95"/>
      <c r="F11" s="95"/>
      <c r="G11" s="95"/>
      <c r="H11" s="95"/>
      <c r="I11" s="95"/>
      <c r="J11" s="95"/>
      <c r="K11" s="95"/>
    </row>
    <row r="12" spans="1:11" ht="18" customHeight="1">
      <c r="A12" s="357"/>
      <c r="B12" s="357"/>
      <c r="C12" s="357"/>
      <c r="D12" s="99"/>
    </row>
    <row r="13" spans="1:11" ht="18" customHeight="1">
      <c r="A13" s="358" t="s">
        <v>35</v>
      </c>
      <c r="B13" s="358"/>
      <c r="C13" s="358"/>
      <c r="D13" s="99"/>
    </row>
    <row r="14" spans="1:11" ht="18" customHeight="1">
      <c r="A14" s="359" t="s">
        <v>58</v>
      </c>
      <c r="B14" s="359"/>
      <c r="C14" s="359"/>
    </row>
    <row r="15" spans="1:11" ht="18" customHeight="1">
      <c r="B15" s="100"/>
      <c r="C15" s="100"/>
    </row>
    <row r="16" spans="1:11" ht="18" customHeight="1">
      <c r="C16" s="101"/>
    </row>
    <row r="17" spans="2:3" ht="18" customHeight="1">
      <c r="C17" s="89"/>
    </row>
    <row r="18" spans="2:3" ht="18" customHeight="1">
      <c r="C18" s="101"/>
    </row>
    <row r="19" spans="2:3" ht="18" customHeight="1">
      <c r="B19" s="89"/>
      <c r="C19" s="89"/>
    </row>
    <row r="20" spans="2:3" ht="18" customHeight="1">
      <c r="B20" s="89"/>
      <c r="C20" s="89"/>
    </row>
    <row r="21" spans="2:3" ht="18" customHeight="1">
      <c r="B21" s="89"/>
      <c r="C21" s="89"/>
    </row>
    <row r="22" spans="2:3" ht="18" customHeight="1">
      <c r="B22" s="89"/>
      <c r="C22" s="89"/>
    </row>
    <row r="23" spans="2:3" ht="18" customHeight="1">
      <c r="B23" s="89"/>
      <c r="C23" s="89"/>
    </row>
    <row r="24" spans="2:3" ht="18" customHeight="1">
      <c r="B24" s="89"/>
      <c r="C24" s="89"/>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102" customFormat="1" ht="18" customHeight="1">
      <c r="A38" s="90"/>
      <c r="B38" s="90"/>
      <c r="C38" s="90"/>
      <c r="D38" s="90"/>
    </row>
    <row r="39" spans="1:4" s="103" customFormat="1" ht="18" customHeight="1">
      <c r="A39" s="102"/>
      <c r="B39" s="102"/>
      <c r="C39" s="87"/>
    </row>
    <row r="40" spans="1:4" s="103" customFormat="1" ht="18" customHeight="1"/>
    <row r="41" spans="1:4" s="91" customFormat="1" ht="18" customHeight="1">
      <c r="A41" s="89"/>
      <c r="B41" s="90"/>
      <c r="C41" s="90"/>
      <c r="D41" s="90"/>
    </row>
    <row r="42" spans="1:4" ht="18" customHeight="1">
      <c r="A42" s="89"/>
      <c r="B42" s="89"/>
      <c r="C42" s="89"/>
      <c r="D42" s="89"/>
    </row>
    <row r="43" spans="1:4" s="90" customFormat="1" ht="18" customHeight="1">
      <c r="A43" s="89"/>
      <c r="B43" s="89"/>
      <c r="C43" s="89"/>
      <c r="D43" s="93"/>
    </row>
    <row r="44" spans="1:4" s="104" customFormat="1" ht="18" customHeight="1">
      <c r="A44" s="90"/>
      <c r="B44" s="94"/>
    </row>
    <row r="45" spans="1:4" ht="18" customHeight="1">
      <c r="A45" s="104"/>
      <c r="B45" s="104"/>
      <c r="C45" s="104"/>
      <c r="D45" s="104"/>
    </row>
    <row r="46" spans="1:4" s="104" customFormat="1" ht="18" customHeight="1">
      <c r="A46" s="90"/>
      <c r="B46" s="96"/>
      <c r="C46" s="97"/>
      <c r="D46" s="94"/>
    </row>
    <row r="47" spans="1:4" s="104" customFormat="1" ht="18" customHeight="1"/>
    <row r="48" spans="1:4" s="97" customFormat="1" ht="18" customHeight="1">
      <c r="A48" s="104"/>
      <c r="B48" s="89"/>
      <c r="C48" s="90"/>
      <c r="D48" s="96"/>
    </row>
    <row r="49" spans="1:4" s="104" customFormat="1" ht="18" customHeight="1">
      <c r="A49" s="98"/>
    </row>
    <row r="50" spans="1:4" s="90" customFormat="1" ht="18" customHeight="1">
      <c r="A50" s="104"/>
      <c r="B50" s="104"/>
      <c r="C50" s="104"/>
      <c r="D50" s="89"/>
    </row>
    <row r="51" spans="1:4" s="104" customFormat="1" ht="18" customHeight="1">
      <c r="A51" s="96"/>
      <c r="B51" s="97"/>
      <c r="C51" s="94"/>
    </row>
    <row r="52" spans="1:4" s="104" customFormat="1" ht="18" customHeight="1"/>
    <row r="53" spans="1:4" s="94" customFormat="1" ht="18" customHeight="1">
      <c r="A53" s="89"/>
      <c r="B53" s="90"/>
      <c r="C53" s="96"/>
      <c r="D53" s="97"/>
    </row>
    <row r="54" spans="1:4" s="104" customFormat="1" ht="18" customHeight="1"/>
    <row r="55" spans="1:4" s="96" customFormat="1" ht="18" customHeight="1">
      <c r="A55" s="104"/>
      <c r="B55" s="104"/>
      <c r="C55" s="89"/>
      <c r="D55" s="90"/>
    </row>
    <row r="56" spans="1:4" s="104" customFormat="1" ht="18" customHeight="1">
      <c r="A56" s="97"/>
      <c r="B56" s="94"/>
    </row>
    <row r="57" spans="1:4" ht="18" customHeight="1">
      <c r="A57" s="104"/>
      <c r="B57" s="104"/>
      <c r="C57" s="104"/>
      <c r="D57" s="104"/>
    </row>
    <row r="58" spans="1:4" s="104" customFormat="1" ht="18" customHeight="1">
      <c r="A58" s="90"/>
      <c r="B58" s="96"/>
      <c r="C58" s="97"/>
      <c r="D58" s="94"/>
    </row>
    <row r="59" spans="1:4" s="104" customFormat="1" ht="18" customHeight="1"/>
    <row r="60" spans="1:4" s="97" customFormat="1" ht="18" customHeight="1">
      <c r="A60" s="104"/>
      <c r="B60" s="89"/>
      <c r="C60" s="90"/>
      <c r="D60" s="96"/>
    </row>
    <row r="61" spans="1:4" s="104" customFormat="1" ht="18" customHeight="1">
      <c r="A61" s="94"/>
    </row>
    <row r="62" spans="1:4" s="93" customFormat="1" ht="18" customHeight="1">
      <c r="A62" s="104"/>
      <c r="B62" s="104"/>
      <c r="C62" s="104"/>
      <c r="D62" s="89"/>
    </row>
    <row r="63" spans="1:4" ht="18" customHeight="1">
      <c r="A63" s="93"/>
      <c r="B63" s="93"/>
      <c r="C63" s="99"/>
      <c r="D63" s="89"/>
    </row>
    <row r="64" spans="1:4" ht="18" customHeight="1">
      <c r="A64" s="89"/>
      <c r="B64" s="89"/>
      <c r="C64" s="89"/>
      <c r="D64" s="89"/>
    </row>
    <row r="65" spans="1:4" s="99" customFormat="1" ht="18" customHeight="1">
      <c r="A65" s="89"/>
      <c r="B65" s="105"/>
      <c r="C65" s="105"/>
      <c r="D65" s="105"/>
    </row>
    <row r="66" spans="1:4" ht="18" customHeight="1">
      <c r="A66" s="89"/>
      <c r="B66" s="89"/>
      <c r="C66" s="89"/>
      <c r="D66" s="89"/>
    </row>
    <row r="67" spans="1:4" s="106" customFormat="1" ht="18" customHeight="1">
      <c r="A67" s="89"/>
      <c r="B67" s="89"/>
      <c r="C67" s="89"/>
    </row>
    <row r="68" spans="1:4" ht="18" customHeight="1">
      <c r="A68" s="106"/>
      <c r="C68" s="89"/>
      <c r="D68" s="89"/>
    </row>
    <row r="69" spans="1:4" ht="18" customHeight="1">
      <c r="A69" s="89"/>
      <c r="B69" s="89"/>
      <c r="C69" s="89"/>
      <c r="D69" s="89"/>
    </row>
    <row r="70" spans="1:4" ht="18" customHeight="1">
      <c r="B70" s="100"/>
      <c r="C70" s="100"/>
    </row>
    <row r="71" spans="1:4" ht="18" customHeight="1">
      <c r="A71" s="89"/>
      <c r="B71" s="89"/>
      <c r="C71" s="89"/>
      <c r="D71" s="89"/>
    </row>
    <row r="72" spans="1:4" s="101" customFormat="1" ht="18" customHeight="1">
      <c r="A72" s="89"/>
      <c r="B72" s="89"/>
      <c r="C72" s="90"/>
      <c r="D72" s="90"/>
    </row>
    <row r="73" spans="1:4" ht="18" customHeight="1">
      <c r="B73" s="89"/>
      <c r="C73" s="89"/>
      <c r="D73" s="89"/>
    </row>
    <row r="74" spans="1:4" s="90" customFormat="1" ht="18" customHeight="1">
      <c r="A74" s="89"/>
      <c r="B74" s="89"/>
      <c r="C74" s="89"/>
      <c r="D74" s="89"/>
    </row>
    <row r="75" spans="1:4" ht="18" customHeight="1">
      <c r="B75" s="89"/>
      <c r="D75" s="89"/>
    </row>
    <row r="76" spans="1:4" ht="18" customHeight="1">
      <c r="A76" s="89"/>
      <c r="B76" s="89"/>
      <c r="C76" s="89"/>
      <c r="D76" s="89"/>
    </row>
    <row r="77" spans="1:4" ht="18" customHeight="1">
      <c r="A77" s="89"/>
      <c r="C77" s="101"/>
      <c r="D77" s="89"/>
    </row>
    <row r="78" spans="1:4" ht="18" customHeight="1">
      <c r="A78" s="89"/>
      <c r="B78" s="89"/>
      <c r="C78" s="89"/>
      <c r="D78" s="89"/>
    </row>
    <row r="79" spans="1:4" ht="18" customHeight="1">
      <c r="A79" s="89"/>
      <c r="B79" s="89"/>
      <c r="C79" s="89"/>
      <c r="D79" s="89"/>
    </row>
    <row r="80" spans="1:4" ht="18" customHeight="1">
      <c r="A80" s="89"/>
      <c r="B80" s="89"/>
      <c r="C80" s="89"/>
      <c r="D80" s="89"/>
    </row>
    <row r="81" spans="1:4" ht="18" customHeight="1">
      <c r="A81" s="89"/>
      <c r="B81" s="89"/>
    </row>
    <row r="82" spans="1:4" s="90" customFormat="1" ht="18" customHeight="1">
      <c r="C82" s="89"/>
    </row>
    <row r="83" spans="1:4" s="90" customFormat="1" ht="18" customHeight="1">
      <c r="A83" s="89"/>
      <c r="D83" s="89"/>
    </row>
    <row r="84" spans="1:4" ht="18" customHeight="1">
      <c r="B84" s="89"/>
    </row>
    <row r="85" spans="1:4" s="90" customFormat="1" ht="18" customHeight="1">
      <c r="C85" s="89"/>
    </row>
    <row r="86" spans="1:4" ht="18" customHeight="1">
      <c r="A86" s="89"/>
      <c r="D86" s="89"/>
    </row>
    <row r="87" spans="1:4" ht="18" customHeight="1">
      <c r="A87" s="89"/>
      <c r="B87" s="89"/>
      <c r="C87" s="89"/>
      <c r="D87" s="89"/>
    </row>
    <row r="88" spans="1:4" ht="18" customHeight="1">
      <c r="A88" s="89"/>
      <c r="B88" s="89"/>
      <c r="C88" s="89"/>
      <c r="D88" s="89"/>
    </row>
    <row r="89" spans="1:4" ht="18" customHeight="1">
      <c r="A89" s="89"/>
      <c r="B89" s="89"/>
      <c r="C89" s="89"/>
      <c r="D89" s="89"/>
    </row>
    <row r="90" spans="1:4" ht="18" customHeight="1">
      <c r="A90" s="89"/>
      <c r="B90" s="89"/>
      <c r="C90" s="89"/>
      <c r="D90" s="89"/>
    </row>
    <row r="91" spans="1:4" ht="18" customHeight="1">
      <c r="A91" s="89"/>
      <c r="B91" s="89"/>
      <c r="C91" s="89"/>
      <c r="D91" s="89"/>
    </row>
    <row r="92" spans="1:4" ht="18" customHeight="1">
      <c r="A92" s="89"/>
      <c r="B92" s="89"/>
      <c r="C92" s="89"/>
      <c r="D92" s="89"/>
    </row>
    <row r="93" spans="1:4" ht="18" customHeight="1">
      <c r="A93" s="89"/>
      <c r="B93" s="89"/>
      <c r="C93" s="89"/>
      <c r="D93" s="89"/>
    </row>
    <row r="94" spans="1:4" ht="18" customHeight="1">
      <c r="A94" s="89"/>
      <c r="B94" s="89"/>
      <c r="C94" s="89"/>
      <c r="D94" s="89"/>
    </row>
    <row r="95" spans="1:4" ht="18" customHeight="1">
      <c r="A95" s="89"/>
      <c r="B95" s="89"/>
      <c r="C95" s="89"/>
      <c r="D95" s="89"/>
    </row>
    <row r="96" spans="1:4" ht="18" customHeight="1">
      <c r="A96" s="89"/>
      <c r="B96" s="89"/>
      <c r="C96" s="89"/>
      <c r="D96" s="89"/>
    </row>
    <row r="97" s="89" customFormat="1" ht="18" customHeight="1"/>
    <row r="98" s="89" customFormat="1" ht="18" customHeight="1"/>
    <row r="99" s="89" customFormat="1" ht="18" customHeight="1"/>
  </sheetData>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zoomScaleNormal="100" zoomScaleSheetLayoutView="100" workbookViewId="0">
      <selection activeCell="H48" sqref="H48"/>
    </sheetView>
  </sheetViews>
  <sheetFormatPr defaultRowHeight="13.5"/>
  <cols>
    <col min="1" max="1" width="5.25" style="111" customWidth="1"/>
    <col min="2" max="2" width="37.875" style="91" customWidth="1"/>
    <col min="3" max="3" width="23.25" style="91" customWidth="1"/>
    <col min="4" max="4" width="5.125" style="91" customWidth="1"/>
    <col min="5" max="6" width="6.25" style="91" customWidth="1"/>
    <col min="7" max="7" width="16.25" style="91" customWidth="1"/>
    <col min="8" max="8" width="25.875" style="91" customWidth="1"/>
    <col min="9" max="9" width="10.375" style="150" customWidth="1"/>
    <col min="10" max="10" width="27.625" style="150" customWidth="1"/>
    <col min="11" max="14" width="10.375" style="150" customWidth="1"/>
    <col min="15" max="28" width="10.375" style="111" customWidth="1"/>
    <col min="29" max="29" width="9" style="111"/>
    <col min="30" max="30" width="13.375" style="111" customWidth="1"/>
    <col min="31" max="256" width="9" style="111"/>
    <col min="257" max="257" width="5.25" style="111" customWidth="1"/>
    <col min="258" max="258" width="37.875" style="111" customWidth="1"/>
    <col min="259" max="259" width="23.25" style="111" customWidth="1"/>
    <col min="260" max="260" width="5.125" style="111" customWidth="1"/>
    <col min="261" max="262" width="6.25" style="111" customWidth="1"/>
    <col min="263" max="263" width="16.25" style="111" customWidth="1"/>
    <col min="264" max="264" width="25.875" style="111" customWidth="1"/>
    <col min="265" max="265" width="10.375" style="111" customWidth="1"/>
    <col min="266" max="266" width="27.625" style="111" customWidth="1"/>
    <col min="267" max="284" width="10.375" style="111" customWidth="1"/>
    <col min="285" max="285" width="9" style="111"/>
    <col min="286" max="286" width="13.375" style="111" customWidth="1"/>
    <col min="287" max="512" width="9" style="111"/>
    <col min="513" max="513" width="5.25" style="111" customWidth="1"/>
    <col min="514" max="514" width="37.875" style="111" customWidth="1"/>
    <col min="515" max="515" width="23.25" style="111" customWidth="1"/>
    <col min="516" max="516" width="5.125" style="111" customWidth="1"/>
    <col min="517" max="518" width="6.25" style="111" customWidth="1"/>
    <col min="519" max="519" width="16.25" style="111" customWidth="1"/>
    <col min="520" max="520" width="25.875" style="111" customWidth="1"/>
    <col min="521" max="521" width="10.375" style="111" customWidth="1"/>
    <col min="522" max="522" width="27.625" style="111" customWidth="1"/>
    <col min="523" max="540" width="10.375" style="111" customWidth="1"/>
    <col min="541" max="541" width="9" style="111"/>
    <col min="542" max="542" width="13.375" style="111" customWidth="1"/>
    <col min="543" max="768" width="9" style="111"/>
    <col min="769" max="769" width="5.25" style="111" customWidth="1"/>
    <col min="770" max="770" width="37.875" style="111" customWidth="1"/>
    <col min="771" max="771" width="23.25" style="111" customWidth="1"/>
    <col min="772" max="772" width="5.125" style="111" customWidth="1"/>
    <col min="773" max="774" width="6.25" style="111" customWidth="1"/>
    <col min="775" max="775" width="16.25" style="111" customWidth="1"/>
    <col min="776" max="776" width="25.875" style="111" customWidth="1"/>
    <col min="777" max="777" width="10.375" style="111" customWidth="1"/>
    <col min="778" max="778" width="27.625" style="111" customWidth="1"/>
    <col min="779" max="796" width="10.375" style="111" customWidth="1"/>
    <col min="797" max="797" width="9" style="111"/>
    <col min="798" max="798" width="13.375" style="111" customWidth="1"/>
    <col min="799" max="1024" width="9" style="111"/>
    <col min="1025" max="1025" width="5.25" style="111" customWidth="1"/>
    <col min="1026" max="1026" width="37.875" style="111" customWidth="1"/>
    <col min="1027" max="1027" width="23.25" style="111" customWidth="1"/>
    <col min="1028" max="1028" width="5.125" style="111" customWidth="1"/>
    <col min="1029" max="1030" width="6.25" style="111" customWidth="1"/>
    <col min="1031" max="1031" width="16.25" style="111" customWidth="1"/>
    <col min="1032" max="1032" width="25.875" style="111" customWidth="1"/>
    <col min="1033" max="1033" width="10.375" style="111" customWidth="1"/>
    <col min="1034" max="1034" width="27.625" style="111" customWidth="1"/>
    <col min="1035" max="1052" width="10.375" style="111" customWidth="1"/>
    <col min="1053" max="1053" width="9" style="111"/>
    <col min="1054" max="1054" width="13.375" style="111" customWidth="1"/>
    <col min="1055" max="1280" width="9" style="111"/>
    <col min="1281" max="1281" width="5.25" style="111" customWidth="1"/>
    <col min="1282" max="1282" width="37.875" style="111" customWidth="1"/>
    <col min="1283" max="1283" width="23.25" style="111" customWidth="1"/>
    <col min="1284" max="1284" width="5.125" style="111" customWidth="1"/>
    <col min="1285" max="1286" width="6.25" style="111" customWidth="1"/>
    <col min="1287" max="1287" width="16.25" style="111" customWidth="1"/>
    <col min="1288" max="1288" width="25.875" style="111" customWidth="1"/>
    <col min="1289" max="1289" width="10.375" style="111" customWidth="1"/>
    <col min="1290" max="1290" width="27.625" style="111" customWidth="1"/>
    <col min="1291" max="1308" width="10.375" style="111" customWidth="1"/>
    <col min="1309" max="1309" width="9" style="111"/>
    <col min="1310" max="1310" width="13.375" style="111" customWidth="1"/>
    <col min="1311" max="1536" width="9" style="111"/>
    <col min="1537" max="1537" width="5.25" style="111" customWidth="1"/>
    <col min="1538" max="1538" width="37.875" style="111" customWidth="1"/>
    <col min="1539" max="1539" width="23.25" style="111" customWidth="1"/>
    <col min="1540" max="1540" width="5.125" style="111" customWidth="1"/>
    <col min="1541" max="1542" width="6.25" style="111" customWidth="1"/>
    <col min="1543" max="1543" width="16.25" style="111" customWidth="1"/>
    <col min="1544" max="1544" width="25.875" style="111" customWidth="1"/>
    <col min="1545" max="1545" width="10.375" style="111" customWidth="1"/>
    <col min="1546" max="1546" width="27.625" style="111" customWidth="1"/>
    <col min="1547" max="1564" width="10.375" style="111" customWidth="1"/>
    <col min="1565" max="1565" width="9" style="111"/>
    <col min="1566" max="1566" width="13.375" style="111" customWidth="1"/>
    <col min="1567" max="1792" width="9" style="111"/>
    <col min="1793" max="1793" width="5.25" style="111" customWidth="1"/>
    <col min="1794" max="1794" width="37.875" style="111" customWidth="1"/>
    <col min="1795" max="1795" width="23.25" style="111" customWidth="1"/>
    <col min="1796" max="1796" width="5.125" style="111" customWidth="1"/>
    <col min="1797" max="1798" width="6.25" style="111" customWidth="1"/>
    <col min="1799" max="1799" width="16.25" style="111" customWidth="1"/>
    <col min="1800" max="1800" width="25.875" style="111" customWidth="1"/>
    <col min="1801" max="1801" width="10.375" style="111" customWidth="1"/>
    <col min="1802" max="1802" width="27.625" style="111" customWidth="1"/>
    <col min="1803" max="1820" width="10.375" style="111" customWidth="1"/>
    <col min="1821" max="1821" width="9" style="111"/>
    <col min="1822" max="1822" width="13.375" style="111" customWidth="1"/>
    <col min="1823" max="2048" width="9" style="111"/>
    <col min="2049" max="2049" width="5.25" style="111" customWidth="1"/>
    <col min="2050" max="2050" width="37.875" style="111" customWidth="1"/>
    <col min="2051" max="2051" width="23.25" style="111" customWidth="1"/>
    <col min="2052" max="2052" width="5.125" style="111" customWidth="1"/>
    <col min="2053" max="2054" width="6.25" style="111" customWidth="1"/>
    <col min="2055" max="2055" width="16.25" style="111" customWidth="1"/>
    <col min="2056" max="2056" width="25.875" style="111" customWidth="1"/>
    <col min="2057" max="2057" width="10.375" style="111" customWidth="1"/>
    <col min="2058" max="2058" width="27.625" style="111" customWidth="1"/>
    <col min="2059" max="2076" width="10.375" style="111" customWidth="1"/>
    <col min="2077" max="2077" width="9" style="111"/>
    <col min="2078" max="2078" width="13.375" style="111" customWidth="1"/>
    <col min="2079" max="2304" width="9" style="111"/>
    <col min="2305" max="2305" width="5.25" style="111" customWidth="1"/>
    <col min="2306" max="2306" width="37.875" style="111" customWidth="1"/>
    <col min="2307" max="2307" width="23.25" style="111" customWidth="1"/>
    <col min="2308" max="2308" width="5.125" style="111" customWidth="1"/>
    <col min="2309" max="2310" width="6.25" style="111" customWidth="1"/>
    <col min="2311" max="2311" width="16.25" style="111" customWidth="1"/>
    <col min="2312" max="2312" width="25.875" style="111" customWidth="1"/>
    <col min="2313" max="2313" width="10.375" style="111" customWidth="1"/>
    <col min="2314" max="2314" width="27.625" style="111" customWidth="1"/>
    <col min="2315" max="2332" width="10.375" style="111" customWidth="1"/>
    <col min="2333" max="2333" width="9" style="111"/>
    <col min="2334" max="2334" width="13.375" style="111" customWidth="1"/>
    <col min="2335" max="2560" width="9" style="111"/>
    <col min="2561" max="2561" width="5.25" style="111" customWidth="1"/>
    <col min="2562" max="2562" width="37.875" style="111" customWidth="1"/>
    <col min="2563" max="2563" width="23.25" style="111" customWidth="1"/>
    <col min="2564" max="2564" width="5.125" style="111" customWidth="1"/>
    <col min="2565" max="2566" width="6.25" style="111" customWidth="1"/>
    <col min="2567" max="2567" width="16.25" style="111" customWidth="1"/>
    <col min="2568" max="2568" width="25.875" style="111" customWidth="1"/>
    <col min="2569" max="2569" width="10.375" style="111" customWidth="1"/>
    <col min="2570" max="2570" width="27.625" style="111" customWidth="1"/>
    <col min="2571" max="2588" width="10.375" style="111" customWidth="1"/>
    <col min="2589" max="2589" width="9" style="111"/>
    <col min="2590" max="2590" width="13.375" style="111" customWidth="1"/>
    <col min="2591" max="2816" width="9" style="111"/>
    <col min="2817" max="2817" width="5.25" style="111" customWidth="1"/>
    <col min="2818" max="2818" width="37.875" style="111" customWidth="1"/>
    <col min="2819" max="2819" width="23.25" style="111" customWidth="1"/>
    <col min="2820" max="2820" width="5.125" style="111" customWidth="1"/>
    <col min="2821" max="2822" width="6.25" style="111" customWidth="1"/>
    <col min="2823" max="2823" width="16.25" style="111" customWidth="1"/>
    <col min="2824" max="2824" width="25.875" style="111" customWidth="1"/>
    <col min="2825" max="2825" width="10.375" style="111" customWidth="1"/>
    <col min="2826" max="2826" width="27.625" style="111" customWidth="1"/>
    <col min="2827" max="2844" width="10.375" style="111" customWidth="1"/>
    <col min="2845" max="2845" width="9" style="111"/>
    <col min="2846" max="2846" width="13.375" style="111" customWidth="1"/>
    <col min="2847" max="3072" width="9" style="111"/>
    <col min="3073" max="3073" width="5.25" style="111" customWidth="1"/>
    <col min="3074" max="3074" width="37.875" style="111" customWidth="1"/>
    <col min="3075" max="3075" width="23.25" style="111" customWidth="1"/>
    <col min="3076" max="3076" width="5.125" style="111" customWidth="1"/>
    <col min="3077" max="3078" width="6.25" style="111" customWidth="1"/>
    <col min="3079" max="3079" width="16.25" style="111" customWidth="1"/>
    <col min="3080" max="3080" width="25.875" style="111" customWidth="1"/>
    <col min="3081" max="3081" width="10.375" style="111" customWidth="1"/>
    <col min="3082" max="3082" width="27.625" style="111" customWidth="1"/>
    <col min="3083" max="3100" width="10.375" style="111" customWidth="1"/>
    <col min="3101" max="3101" width="9" style="111"/>
    <col min="3102" max="3102" width="13.375" style="111" customWidth="1"/>
    <col min="3103" max="3328" width="9" style="111"/>
    <col min="3329" max="3329" width="5.25" style="111" customWidth="1"/>
    <col min="3330" max="3330" width="37.875" style="111" customWidth="1"/>
    <col min="3331" max="3331" width="23.25" style="111" customWidth="1"/>
    <col min="3332" max="3332" width="5.125" style="111" customWidth="1"/>
    <col min="3333" max="3334" width="6.25" style="111" customWidth="1"/>
    <col min="3335" max="3335" width="16.25" style="111" customWidth="1"/>
    <col min="3336" max="3336" width="25.875" style="111" customWidth="1"/>
    <col min="3337" max="3337" width="10.375" style="111" customWidth="1"/>
    <col min="3338" max="3338" width="27.625" style="111" customWidth="1"/>
    <col min="3339" max="3356" width="10.375" style="111" customWidth="1"/>
    <col min="3357" max="3357" width="9" style="111"/>
    <col min="3358" max="3358" width="13.375" style="111" customWidth="1"/>
    <col min="3359" max="3584" width="9" style="111"/>
    <col min="3585" max="3585" width="5.25" style="111" customWidth="1"/>
    <col min="3586" max="3586" width="37.875" style="111" customWidth="1"/>
    <col min="3587" max="3587" width="23.25" style="111" customWidth="1"/>
    <col min="3588" max="3588" width="5.125" style="111" customWidth="1"/>
    <col min="3589" max="3590" width="6.25" style="111" customWidth="1"/>
    <col min="3591" max="3591" width="16.25" style="111" customWidth="1"/>
    <col min="3592" max="3592" width="25.875" style="111" customWidth="1"/>
    <col min="3593" max="3593" width="10.375" style="111" customWidth="1"/>
    <col min="3594" max="3594" width="27.625" style="111" customWidth="1"/>
    <col min="3595" max="3612" width="10.375" style="111" customWidth="1"/>
    <col min="3613" max="3613" width="9" style="111"/>
    <col min="3614" max="3614" width="13.375" style="111" customWidth="1"/>
    <col min="3615" max="3840" width="9" style="111"/>
    <col min="3841" max="3841" width="5.25" style="111" customWidth="1"/>
    <col min="3842" max="3842" width="37.875" style="111" customWidth="1"/>
    <col min="3843" max="3843" width="23.25" style="111" customWidth="1"/>
    <col min="3844" max="3844" width="5.125" style="111" customWidth="1"/>
    <col min="3845" max="3846" width="6.25" style="111" customWidth="1"/>
    <col min="3847" max="3847" width="16.25" style="111" customWidth="1"/>
    <col min="3848" max="3848" width="25.875" style="111" customWidth="1"/>
    <col min="3849" max="3849" width="10.375" style="111" customWidth="1"/>
    <col min="3850" max="3850" width="27.625" style="111" customWidth="1"/>
    <col min="3851" max="3868" width="10.375" style="111" customWidth="1"/>
    <col min="3869" max="3869" width="9" style="111"/>
    <col min="3870" max="3870" width="13.375" style="111" customWidth="1"/>
    <col min="3871" max="4096" width="9" style="111"/>
    <col min="4097" max="4097" width="5.25" style="111" customWidth="1"/>
    <col min="4098" max="4098" width="37.875" style="111" customWidth="1"/>
    <col min="4099" max="4099" width="23.25" style="111" customWidth="1"/>
    <col min="4100" max="4100" width="5.125" style="111" customWidth="1"/>
    <col min="4101" max="4102" width="6.25" style="111" customWidth="1"/>
    <col min="4103" max="4103" width="16.25" style="111" customWidth="1"/>
    <col min="4104" max="4104" width="25.875" style="111" customWidth="1"/>
    <col min="4105" max="4105" width="10.375" style="111" customWidth="1"/>
    <col min="4106" max="4106" width="27.625" style="111" customWidth="1"/>
    <col min="4107" max="4124" width="10.375" style="111" customWidth="1"/>
    <col min="4125" max="4125" width="9" style="111"/>
    <col min="4126" max="4126" width="13.375" style="111" customWidth="1"/>
    <col min="4127" max="4352" width="9" style="111"/>
    <col min="4353" max="4353" width="5.25" style="111" customWidth="1"/>
    <col min="4354" max="4354" width="37.875" style="111" customWidth="1"/>
    <col min="4355" max="4355" width="23.25" style="111" customWidth="1"/>
    <col min="4356" max="4356" width="5.125" style="111" customWidth="1"/>
    <col min="4357" max="4358" width="6.25" style="111" customWidth="1"/>
    <col min="4359" max="4359" width="16.25" style="111" customWidth="1"/>
    <col min="4360" max="4360" width="25.875" style="111" customWidth="1"/>
    <col min="4361" max="4361" width="10.375" style="111" customWidth="1"/>
    <col min="4362" max="4362" width="27.625" style="111" customWidth="1"/>
    <col min="4363" max="4380" width="10.375" style="111" customWidth="1"/>
    <col min="4381" max="4381" width="9" style="111"/>
    <col min="4382" max="4382" width="13.375" style="111" customWidth="1"/>
    <col min="4383" max="4608" width="9" style="111"/>
    <col min="4609" max="4609" width="5.25" style="111" customWidth="1"/>
    <col min="4610" max="4610" width="37.875" style="111" customWidth="1"/>
    <col min="4611" max="4611" width="23.25" style="111" customWidth="1"/>
    <col min="4612" max="4612" width="5.125" style="111" customWidth="1"/>
    <col min="4613" max="4614" width="6.25" style="111" customWidth="1"/>
    <col min="4615" max="4615" width="16.25" style="111" customWidth="1"/>
    <col min="4616" max="4616" width="25.875" style="111" customWidth="1"/>
    <col min="4617" max="4617" width="10.375" style="111" customWidth="1"/>
    <col min="4618" max="4618" width="27.625" style="111" customWidth="1"/>
    <col min="4619" max="4636" width="10.375" style="111" customWidth="1"/>
    <col min="4637" max="4637" width="9" style="111"/>
    <col min="4638" max="4638" width="13.375" style="111" customWidth="1"/>
    <col min="4639" max="4864" width="9" style="111"/>
    <col min="4865" max="4865" width="5.25" style="111" customWidth="1"/>
    <col min="4866" max="4866" width="37.875" style="111" customWidth="1"/>
    <col min="4867" max="4867" width="23.25" style="111" customWidth="1"/>
    <col min="4868" max="4868" width="5.125" style="111" customWidth="1"/>
    <col min="4869" max="4870" width="6.25" style="111" customWidth="1"/>
    <col min="4871" max="4871" width="16.25" style="111" customWidth="1"/>
    <col min="4872" max="4872" width="25.875" style="111" customWidth="1"/>
    <col min="4873" max="4873" width="10.375" style="111" customWidth="1"/>
    <col min="4874" max="4874" width="27.625" style="111" customWidth="1"/>
    <col min="4875" max="4892" width="10.375" style="111" customWidth="1"/>
    <col min="4893" max="4893" width="9" style="111"/>
    <col min="4894" max="4894" width="13.375" style="111" customWidth="1"/>
    <col min="4895" max="5120" width="9" style="111"/>
    <col min="5121" max="5121" width="5.25" style="111" customWidth="1"/>
    <col min="5122" max="5122" width="37.875" style="111" customWidth="1"/>
    <col min="5123" max="5123" width="23.25" style="111" customWidth="1"/>
    <col min="5124" max="5124" width="5.125" style="111" customWidth="1"/>
    <col min="5125" max="5126" width="6.25" style="111" customWidth="1"/>
    <col min="5127" max="5127" width="16.25" style="111" customWidth="1"/>
    <col min="5128" max="5128" width="25.875" style="111" customWidth="1"/>
    <col min="5129" max="5129" width="10.375" style="111" customWidth="1"/>
    <col min="5130" max="5130" width="27.625" style="111" customWidth="1"/>
    <col min="5131" max="5148" width="10.375" style="111" customWidth="1"/>
    <col min="5149" max="5149" width="9" style="111"/>
    <col min="5150" max="5150" width="13.375" style="111" customWidth="1"/>
    <col min="5151" max="5376" width="9" style="111"/>
    <col min="5377" max="5377" width="5.25" style="111" customWidth="1"/>
    <col min="5378" max="5378" width="37.875" style="111" customWidth="1"/>
    <col min="5379" max="5379" width="23.25" style="111" customWidth="1"/>
    <col min="5380" max="5380" width="5.125" style="111" customWidth="1"/>
    <col min="5381" max="5382" width="6.25" style="111" customWidth="1"/>
    <col min="5383" max="5383" width="16.25" style="111" customWidth="1"/>
    <col min="5384" max="5384" width="25.875" style="111" customWidth="1"/>
    <col min="5385" max="5385" width="10.375" style="111" customWidth="1"/>
    <col min="5386" max="5386" width="27.625" style="111" customWidth="1"/>
    <col min="5387" max="5404" width="10.375" style="111" customWidth="1"/>
    <col min="5405" max="5405" width="9" style="111"/>
    <col min="5406" max="5406" width="13.375" style="111" customWidth="1"/>
    <col min="5407" max="5632" width="9" style="111"/>
    <col min="5633" max="5633" width="5.25" style="111" customWidth="1"/>
    <col min="5634" max="5634" width="37.875" style="111" customWidth="1"/>
    <col min="5635" max="5635" width="23.25" style="111" customWidth="1"/>
    <col min="5636" max="5636" width="5.125" style="111" customWidth="1"/>
    <col min="5637" max="5638" width="6.25" style="111" customWidth="1"/>
    <col min="5639" max="5639" width="16.25" style="111" customWidth="1"/>
    <col min="5640" max="5640" width="25.875" style="111" customWidth="1"/>
    <col min="5641" max="5641" width="10.375" style="111" customWidth="1"/>
    <col min="5642" max="5642" width="27.625" style="111" customWidth="1"/>
    <col min="5643" max="5660" width="10.375" style="111" customWidth="1"/>
    <col min="5661" max="5661" width="9" style="111"/>
    <col min="5662" max="5662" width="13.375" style="111" customWidth="1"/>
    <col min="5663" max="5888" width="9" style="111"/>
    <col min="5889" max="5889" width="5.25" style="111" customWidth="1"/>
    <col min="5890" max="5890" width="37.875" style="111" customWidth="1"/>
    <col min="5891" max="5891" width="23.25" style="111" customWidth="1"/>
    <col min="5892" max="5892" width="5.125" style="111" customWidth="1"/>
    <col min="5893" max="5894" width="6.25" style="111" customWidth="1"/>
    <col min="5895" max="5895" width="16.25" style="111" customWidth="1"/>
    <col min="5896" max="5896" width="25.875" style="111" customWidth="1"/>
    <col min="5897" max="5897" width="10.375" style="111" customWidth="1"/>
    <col min="5898" max="5898" width="27.625" style="111" customWidth="1"/>
    <col min="5899" max="5916" width="10.375" style="111" customWidth="1"/>
    <col min="5917" max="5917" width="9" style="111"/>
    <col min="5918" max="5918" width="13.375" style="111" customWidth="1"/>
    <col min="5919" max="6144" width="9" style="111"/>
    <col min="6145" max="6145" width="5.25" style="111" customWidth="1"/>
    <col min="6146" max="6146" width="37.875" style="111" customWidth="1"/>
    <col min="6147" max="6147" width="23.25" style="111" customWidth="1"/>
    <col min="6148" max="6148" width="5.125" style="111" customWidth="1"/>
    <col min="6149" max="6150" width="6.25" style="111" customWidth="1"/>
    <col min="6151" max="6151" width="16.25" style="111" customWidth="1"/>
    <col min="6152" max="6152" width="25.875" style="111" customWidth="1"/>
    <col min="6153" max="6153" width="10.375" style="111" customWidth="1"/>
    <col min="6154" max="6154" width="27.625" style="111" customWidth="1"/>
    <col min="6155" max="6172" width="10.375" style="111" customWidth="1"/>
    <col min="6173" max="6173" width="9" style="111"/>
    <col min="6174" max="6174" width="13.375" style="111" customWidth="1"/>
    <col min="6175" max="6400" width="9" style="111"/>
    <col min="6401" max="6401" width="5.25" style="111" customWidth="1"/>
    <col min="6402" max="6402" width="37.875" style="111" customWidth="1"/>
    <col min="6403" max="6403" width="23.25" style="111" customWidth="1"/>
    <col min="6404" max="6404" width="5.125" style="111" customWidth="1"/>
    <col min="6405" max="6406" width="6.25" style="111" customWidth="1"/>
    <col min="6407" max="6407" width="16.25" style="111" customWidth="1"/>
    <col min="6408" max="6408" width="25.875" style="111" customWidth="1"/>
    <col min="6409" max="6409" width="10.375" style="111" customWidth="1"/>
    <col min="6410" max="6410" width="27.625" style="111" customWidth="1"/>
    <col min="6411" max="6428" width="10.375" style="111" customWidth="1"/>
    <col min="6429" max="6429" width="9" style="111"/>
    <col min="6430" max="6430" width="13.375" style="111" customWidth="1"/>
    <col min="6431" max="6656" width="9" style="111"/>
    <col min="6657" max="6657" width="5.25" style="111" customWidth="1"/>
    <col min="6658" max="6658" width="37.875" style="111" customWidth="1"/>
    <col min="6659" max="6659" width="23.25" style="111" customWidth="1"/>
    <col min="6660" max="6660" width="5.125" style="111" customWidth="1"/>
    <col min="6661" max="6662" width="6.25" style="111" customWidth="1"/>
    <col min="6663" max="6663" width="16.25" style="111" customWidth="1"/>
    <col min="6664" max="6664" width="25.875" style="111" customWidth="1"/>
    <col min="6665" max="6665" width="10.375" style="111" customWidth="1"/>
    <col min="6666" max="6666" width="27.625" style="111" customWidth="1"/>
    <col min="6667" max="6684" width="10.375" style="111" customWidth="1"/>
    <col min="6685" max="6685" width="9" style="111"/>
    <col min="6686" max="6686" width="13.375" style="111" customWidth="1"/>
    <col min="6687" max="6912" width="9" style="111"/>
    <col min="6913" max="6913" width="5.25" style="111" customWidth="1"/>
    <col min="6914" max="6914" width="37.875" style="111" customWidth="1"/>
    <col min="6915" max="6915" width="23.25" style="111" customWidth="1"/>
    <col min="6916" max="6916" width="5.125" style="111" customWidth="1"/>
    <col min="6917" max="6918" width="6.25" style="111" customWidth="1"/>
    <col min="6919" max="6919" width="16.25" style="111" customWidth="1"/>
    <col min="6920" max="6920" width="25.875" style="111" customWidth="1"/>
    <col min="6921" max="6921" width="10.375" style="111" customWidth="1"/>
    <col min="6922" max="6922" width="27.625" style="111" customWidth="1"/>
    <col min="6923" max="6940" width="10.375" style="111" customWidth="1"/>
    <col min="6941" max="6941" width="9" style="111"/>
    <col min="6942" max="6942" width="13.375" style="111" customWidth="1"/>
    <col min="6943" max="7168" width="9" style="111"/>
    <col min="7169" max="7169" width="5.25" style="111" customWidth="1"/>
    <col min="7170" max="7170" width="37.875" style="111" customWidth="1"/>
    <col min="7171" max="7171" width="23.25" style="111" customWidth="1"/>
    <col min="7172" max="7172" width="5.125" style="111" customWidth="1"/>
    <col min="7173" max="7174" width="6.25" style="111" customWidth="1"/>
    <col min="7175" max="7175" width="16.25" style="111" customWidth="1"/>
    <col min="7176" max="7176" width="25.875" style="111" customWidth="1"/>
    <col min="7177" max="7177" width="10.375" style="111" customWidth="1"/>
    <col min="7178" max="7178" width="27.625" style="111" customWidth="1"/>
    <col min="7179" max="7196" width="10.375" style="111" customWidth="1"/>
    <col min="7197" max="7197" width="9" style="111"/>
    <col min="7198" max="7198" width="13.375" style="111" customWidth="1"/>
    <col min="7199" max="7424" width="9" style="111"/>
    <col min="7425" max="7425" width="5.25" style="111" customWidth="1"/>
    <col min="7426" max="7426" width="37.875" style="111" customWidth="1"/>
    <col min="7427" max="7427" width="23.25" style="111" customWidth="1"/>
    <col min="7428" max="7428" width="5.125" style="111" customWidth="1"/>
    <col min="7429" max="7430" width="6.25" style="111" customWidth="1"/>
    <col min="7431" max="7431" width="16.25" style="111" customWidth="1"/>
    <col min="7432" max="7432" width="25.875" style="111" customWidth="1"/>
    <col min="7433" max="7433" width="10.375" style="111" customWidth="1"/>
    <col min="7434" max="7434" width="27.625" style="111" customWidth="1"/>
    <col min="7435" max="7452" width="10.375" style="111" customWidth="1"/>
    <col min="7453" max="7453" width="9" style="111"/>
    <col min="7454" max="7454" width="13.375" style="111" customWidth="1"/>
    <col min="7455" max="7680" width="9" style="111"/>
    <col min="7681" max="7681" width="5.25" style="111" customWidth="1"/>
    <col min="7682" max="7682" width="37.875" style="111" customWidth="1"/>
    <col min="7683" max="7683" width="23.25" style="111" customWidth="1"/>
    <col min="7684" max="7684" width="5.125" style="111" customWidth="1"/>
    <col min="7685" max="7686" width="6.25" style="111" customWidth="1"/>
    <col min="7687" max="7687" width="16.25" style="111" customWidth="1"/>
    <col min="7688" max="7688" width="25.875" style="111" customWidth="1"/>
    <col min="7689" max="7689" width="10.375" style="111" customWidth="1"/>
    <col min="7690" max="7690" width="27.625" style="111" customWidth="1"/>
    <col min="7691" max="7708" width="10.375" style="111" customWidth="1"/>
    <col min="7709" max="7709" width="9" style="111"/>
    <col min="7710" max="7710" width="13.375" style="111" customWidth="1"/>
    <col min="7711" max="7936" width="9" style="111"/>
    <col min="7937" max="7937" width="5.25" style="111" customWidth="1"/>
    <col min="7938" max="7938" width="37.875" style="111" customWidth="1"/>
    <col min="7939" max="7939" width="23.25" style="111" customWidth="1"/>
    <col min="7940" max="7940" width="5.125" style="111" customWidth="1"/>
    <col min="7941" max="7942" width="6.25" style="111" customWidth="1"/>
    <col min="7943" max="7943" width="16.25" style="111" customWidth="1"/>
    <col min="7944" max="7944" width="25.875" style="111" customWidth="1"/>
    <col min="7945" max="7945" width="10.375" style="111" customWidth="1"/>
    <col min="7946" max="7946" width="27.625" style="111" customWidth="1"/>
    <col min="7947" max="7964" width="10.375" style="111" customWidth="1"/>
    <col min="7965" max="7965" width="9" style="111"/>
    <col min="7966" max="7966" width="13.375" style="111" customWidth="1"/>
    <col min="7967" max="8192" width="9" style="111"/>
    <col min="8193" max="8193" width="5.25" style="111" customWidth="1"/>
    <col min="8194" max="8194" width="37.875" style="111" customWidth="1"/>
    <col min="8195" max="8195" width="23.25" style="111" customWidth="1"/>
    <col min="8196" max="8196" width="5.125" style="111" customWidth="1"/>
    <col min="8197" max="8198" width="6.25" style="111" customWidth="1"/>
    <col min="8199" max="8199" width="16.25" style="111" customWidth="1"/>
    <col min="8200" max="8200" width="25.875" style="111" customWidth="1"/>
    <col min="8201" max="8201" width="10.375" style="111" customWidth="1"/>
    <col min="8202" max="8202" width="27.625" style="111" customWidth="1"/>
    <col min="8203" max="8220" width="10.375" style="111" customWidth="1"/>
    <col min="8221" max="8221" width="9" style="111"/>
    <col min="8222" max="8222" width="13.375" style="111" customWidth="1"/>
    <col min="8223" max="8448" width="9" style="111"/>
    <col min="8449" max="8449" width="5.25" style="111" customWidth="1"/>
    <col min="8450" max="8450" width="37.875" style="111" customWidth="1"/>
    <col min="8451" max="8451" width="23.25" style="111" customWidth="1"/>
    <col min="8452" max="8452" width="5.125" style="111" customWidth="1"/>
    <col min="8453" max="8454" width="6.25" style="111" customWidth="1"/>
    <col min="8455" max="8455" width="16.25" style="111" customWidth="1"/>
    <col min="8456" max="8456" width="25.875" style="111" customWidth="1"/>
    <col min="8457" max="8457" width="10.375" style="111" customWidth="1"/>
    <col min="8458" max="8458" width="27.625" style="111" customWidth="1"/>
    <col min="8459" max="8476" width="10.375" style="111" customWidth="1"/>
    <col min="8477" max="8477" width="9" style="111"/>
    <col min="8478" max="8478" width="13.375" style="111" customWidth="1"/>
    <col min="8479" max="8704" width="9" style="111"/>
    <col min="8705" max="8705" width="5.25" style="111" customWidth="1"/>
    <col min="8706" max="8706" width="37.875" style="111" customWidth="1"/>
    <col min="8707" max="8707" width="23.25" style="111" customWidth="1"/>
    <col min="8708" max="8708" width="5.125" style="111" customWidth="1"/>
    <col min="8709" max="8710" width="6.25" style="111" customWidth="1"/>
    <col min="8711" max="8711" width="16.25" style="111" customWidth="1"/>
    <col min="8712" max="8712" width="25.875" style="111" customWidth="1"/>
    <col min="8713" max="8713" width="10.375" style="111" customWidth="1"/>
    <col min="8714" max="8714" width="27.625" style="111" customWidth="1"/>
    <col min="8715" max="8732" width="10.375" style="111" customWidth="1"/>
    <col min="8733" max="8733" width="9" style="111"/>
    <col min="8734" max="8734" width="13.375" style="111" customWidth="1"/>
    <col min="8735" max="8960" width="9" style="111"/>
    <col min="8961" max="8961" width="5.25" style="111" customWidth="1"/>
    <col min="8962" max="8962" width="37.875" style="111" customWidth="1"/>
    <col min="8963" max="8963" width="23.25" style="111" customWidth="1"/>
    <col min="8964" max="8964" width="5.125" style="111" customWidth="1"/>
    <col min="8965" max="8966" width="6.25" style="111" customWidth="1"/>
    <col min="8967" max="8967" width="16.25" style="111" customWidth="1"/>
    <col min="8968" max="8968" width="25.875" style="111" customWidth="1"/>
    <col min="8969" max="8969" width="10.375" style="111" customWidth="1"/>
    <col min="8970" max="8970" width="27.625" style="111" customWidth="1"/>
    <col min="8971" max="8988" width="10.375" style="111" customWidth="1"/>
    <col min="8989" max="8989" width="9" style="111"/>
    <col min="8990" max="8990" width="13.375" style="111" customWidth="1"/>
    <col min="8991" max="9216" width="9" style="111"/>
    <col min="9217" max="9217" width="5.25" style="111" customWidth="1"/>
    <col min="9218" max="9218" width="37.875" style="111" customWidth="1"/>
    <col min="9219" max="9219" width="23.25" style="111" customWidth="1"/>
    <col min="9220" max="9220" width="5.125" style="111" customWidth="1"/>
    <col min="9221" max="9222" width="6.25" style="111" customWidth="1"/>
    <col min="9223" max="9223" width="16.25" style="111" customWidth="1"/>
    <col min="9224" max="9224" width="25.875" style="111" customWidth="1"/>
    <col min="9225" max="9225" width="10.375" style="111" customWidth="1"/>
    <col min="9226" max="9226" width="27.625" style="111" customWidth="1"/>
    <col min="9227" max="9244" width="10.375" style="111" customWidth="1"/>
    <col min="9245" max="9245" width="9" style="111"/>
    <col min="9246" max="9246" width="13.375" style="111" customWidth="1"/>
    <col min="9247" max="9472" width="9" style="111"/>
    <col min="9473" max="9473" width="5.25" style="111" customWidth="1"/>
    <col min="9474" max="9474" width="37.875" style="111" customWidth="1"/>
    <col min="9475" max="9475" width="23.25" style="111" customWidth="1"/>
    <col min="9476" max="9476" width="5.125" style="111" customWidth="1"/>
    <col min="9477" max="9478" width="6.25" style="111" customWidth="1"/>
    <col min="9479" max="9479" width="16.25" style="111" customWidth="1"/>
    <col min="9480" max="9480" width="25.875" style="111" customWidth="1"/>
    <col min="9481" max="9481" width="10.375" style="111" customWidth="1"/>
    <col min="9482" max="9482" width="27.625" style="111" customWidth="1"/>
    <col min="9483" max="9500" width="10.375" style="111" customWidth="1"/>
    <col min="9501" max="9501" width="9" style="111"/>
    <col min="9502" max="9502" width="13.375" style="111" customWidth="1"/>
    <col min="9503" max="9728" width="9" style="111"/>
    <col min="9729" max="9729" width="5.25" style="111" customWidth="1"/>
    <col min="9730" max="9730" width="37.875" style="111" customWidth="1"/>
    <col min="9731" max="9731" width="23.25" style="111" customWidth="1"/>
    <col min="9732" max="9732" width="5.125" style="111" customWidth="1"/>
    <col min="9733" max="9734" width="6.25" style="111" customWidth="1"/>
    <col min="9735" max="9735" width="16.25" style="111" customWidth="1"/>
    <col min="9736" max="9736" width="25.875" style="111" customWidth="1"/>
    <col min="9737" max="9737" width="10.375" style="111" customWidth="1"/>
    <col min="9738" max="9738" width="27.625" style="111" customWidth="1"/>
    <col min="9739" max="9756" width="10.375" style="111" customWidth="1"/>
    <col min="9757" max="9757" width="9" style="111"/>
    <col min="9758" max="9758" width="13.375" style="111" customWidth="1"/>
    <col min="9759" max="9984" width="9" style="111"/>
    <col min="9985" max="9985" width="5.25" style="111" customWidth="1"/>
    <col min="9986" max="9986" width="37.875" style="111" customWidth="1"/>
    <col min="9987" max="9987" width="23.25" style="111" customWidth="1"/>
    <col min="9988" max="9988" width="5.125" style="111" customWidth="1"/>
    <col min="9989" max="9990" width="6.25" style="111" customWidth="1"/>
    <col min="9991" max="9991" width="16.25" style="111" customWidth="1"/>
    <col min="9992" max="9992" width="25.875" style="111" customWidth="1"/>
    <col min="9993" max="9993" width="10.375" style="111" customWidth="1"/>
    <col min="9994" max="9994" width="27.625" style="111" customWidth="1"/>
    <col min="9995" max="10012" width="10.375" style="111" customWidth="1"/>
    <col min="10013" max="10013" width="9" style="111"/>
    <col min="10014" max="10014" width="13.375" style="111" customWidth="1"/>
    <col min="10015" max="10240" width="9" style="111"/>
    <col min="10241" max="10241" width="5.25" style="111" customWidth="1"/>
    <col min="10242" max="10242" width="37.875" style="111" customWidth="1"/>
    <col min="10243" max="10243" width="23.25" style="111" customWidth="1"/>
    <col min="10244" max="10244" width="5.125" style="111" customWidth="1"/>
    <col min="10245" max="10246" width="6.25" style="111" customWidth="1"/>
    <col min="10247" max="10247" width="16.25" style="111" customWidth="1"/>
    <col min="10248" max="10248" width="25.875" style="111" customWidth="1"/>
    <col min="10249" max="10249" width="10.375" style="111" customWidth="1"/>
    <col min="10250" max="10250" width="27.625" style="111" customWidth="1"/>
    <col min="10251" max="10268" width="10.375" style="111" customWidth="1"/>
    <col min="10269" max="10269" width="9" style="111"/>
    <col min="10270" max="10270" width="13.375" style="111" customWidth="1"/>
    <col min="10271" max="10496" width="9" style="111"/>
    <col min="10497" max="10497" width="5.25" style="111" customWidth="1"/>
    <col min="10498" max="10498" width="37.875" style="111" customWidth="1"/>
    <col min="10499" max="10499" width="23.25" style="111" customWidth="1"/>
    <col min="10500" max="10500" width="5.125" style="111" customWidth="1"/>
    <col min="10501" max="10502" width="6.25" style="111" customWidth="1"/>
    <col min="10503" max="10503" width="16.25" style="111" customWidth="1"/>
    <col min="10504" max="10504" width="25.875" style="111" customWidth="1"/>
    <col min="10505" max="10505" width="10.375" style="111" customWidth="1"/>
    <col min="10506" max="10506" width="27.625" style="111" customWidth="1"/>
    <col min="10507" max="10524" width="10.375" style="111" customWidth="1"/>
    <col min="10525" max="10525" width="9" style="111"/>
    <col min="10526" max="10526" width="13.375" style="111" customWidth="1"/>
    <col min="10527" max="10752" width="9" style="111"/>
    <col min="10753" max="10753" width="5.25" style="111" customWidth="1"/>
    <col min="10754" max="10754" width="37.875" style="111" customWidth="1"/>
    <col min="10755" max="10755" width="23.25" style="111" customWidth="1"/>
    <col min="10756" max="10756" width="5.125" style="111" customWidth="1"/>
    <col min="10757" max="10758" width="6.25" style="111" customWidth="1"/>
    <col min="10759" max="10759" width="16.25" style="111" customWidth="1"/>
    <col min="10760" max="10760" width="25.875" style="111" customWidth="1"/>
    <col min="10761" max="10761" width="10.375" style="111" customWidth="1"/>
    <col min="10762" max="10762" width="27.625" style="111" customWidth="1"/>
    <col min="10763" max="10780" width="10.375" style="111" customWidth="1"/>
    <col min="10781" max="10781" width="9" style="111"/>
    <col min="10782" max="10782" width="13.375" style="111" customWidth="1"/>
    <col min="10783" max="11008" width="9" style="111"/>
    <col min="11009" max="11009" width="5.25" style="111" customWidth="1"/>
    <col min="11010" max="11010" width="37.875" style="111" customWidth="1"/>
    <col min="11011" max="11011" width="23.25" style="111" customWidth="1"/>
    <col min="11012" max="11012" width="5.125" style="111" customWidth="1"/>
    <col min="11013" max="11014" width="6.25" style="111" customWidth="1"/>
    <col min="11015" max="11015" width="16.25" style="111" customWidth="1"/>
    <col min="11016" max="11016" width="25.875" style="111" customWidth="1"/>
    <col min="11017" max="11017" width="10.375" style="111" customWidth="1"/>
    <col min="11018" max="11018" width="27.625" style="111" customWidth="1"/>
    <col min="11019" max="11036" width="10.375" style="111" customWidth="1"/>
    <col min="11037" max="11037" width="9" style="111"/>
    <col min="11038" max="11038" width="13.375" style="111" customWidth="1"/>
    <col min="11039" max="11264" width="9" style="111"/>
    <col min="11265" max="11265" width="5.25" style="111" customWidth="1"/>
    <col min="11266" max="11266" width="37.875" style="111" customWidth="1"/>
    <col min="11267" max="11267" width="23.25" style="111" customWidth="1"/>
    <col min="11268" max="11268" width="5.125" style="111" customWidth="1"/>
    <col min="11269" max="11270" width="6.25" style="111" customWidth="1"/>
    <col min="11271" max="11271" width="16.25" style="111" customWidth="1"/>
    <col min="11272" max="11272" width="25.875" style="111" customWidth="1"/>
    <col min="11273" max="11273" width="10.375" style="111" customWidth="1"/>
    <col min="11274" max="11274" width="27.625" style="111" customWidth="1"/>
    <col min="11275" max="11292" width="10.375" style="111" customWidth="1"/>
    <col min="11293" max="11293" width="9" style="111"/>
    <col min="11294" max="11294" width="13.375" style="111" customWidth="1"/>
    <col min="11295" max="11520" width="9" style="111"/>
    <col min="11521" max="11521" width="5.25" style="111" customWidth="1"/>
    <col min="11522" max="11522" width="37.875" style="111" customWidth="1"/>
    <col min="11523" max="11523" width="23.25" style="111" customWidth="1"/>
    <col min="11524" max="11524" width="5.125" style="111" customWidth="1"/>
    <col min="11525" max="11526" width="6.25" style="111" customWidth="1"/>
    <col min="11527" max="11527" width="16.25" style="111" customWidth="1"/>
    <col min="11528" max="11528" width="25.875" style="111" customWidth="1"/>
    <col min="11529" max="11529" width="10.375" style="111" customWidth="1"/>
    <col min="11530" max="11530" width="27.625" style="111" customWidth="1"/>
    <col min="11531" max="11548" width="10.375" style="111" customWidth="1"/>
    <col min="11549" max="11549" width="9" style="111"/>
    <col min="11550" max="11550" width="13.375" style="111" customWidth="1"/>
    <col min="11551" max="11776" width="9" style="111"/>
    <col min="11777" max="11777" width="5.25" style="111" customWidth="1"/>
    <col min="11778" max="11778" width="37.875" style="111" customWidth="1"/>
    <col min="11779" max="11779" width="23.25" style="111" customWidth="1"/>
    <col min="11780" max="11780" width="5.125" style="111" customWidth="1"/>
    <col min="11781" max="11782" width="6.25" style="111" customWidth="1"/>
    <col min="11783" max="11783" width="16.25" style="111" customWidth="1"/>
    <col min="11784" max="11784" width="25.875" style="111" customWidth="1"/>
    <col min="11785" max="11785" width="10.375" style="111" customWidth="1"/>
    <col min="11786" max="11786" width="27.625" style="111" customWidth="1"/>
    <col min="11787" max="11804" width="10.375" style="111" customWidth="1"/>
    <col min="11805" max="11805" width="9" style="111"/>
    <col min="11806" max="11806" width="13.375" style="111" customWidth="1"/>
    <col min="11807" max="12032" width="9" style="111"/>
    <col min="12033" max="12033" width="5.25" style="111" customWidth="1"/>
    <col min="12034" max="12034" width="37.875" style="111" customWidth="1"/>
    <col min="12035" max="12035" width="23.25" style="111" customWidth="1"/>
    <col min="12036" max="12036" width="5.125" style="111" customWidth="1"/>
    <col min="12037" max="12038" width="6.25" style="111" customWidth="1"/>
    <col min="12039" max="12039" width="16.25" style="111" customWidth="1"/>
    <col min="12040" max="12040" width="25.875" style="111" customWidth="1"/>
    <col min="12041" max="12041" width="10.375" style="111" customWidth="1"/>
    <col min="12042" max="12042" width="27.625" style="111" customWidth="1"/>
    <col min="12043" max="12060" width="10.375" style="111" customWidth="1"/>
    <col min="12061" max="12061" width="9" style="111"/>
    <col min="12062" max="12062" width="13.375" style="111" customWidth="1"/>
    <col min="12063" max="12288" width="9" style="111"/>
    <col min="12289" max="12289" width="5.25" style="111" customWidth="1"/>
    <col min="12290" max="12290" width="37.875" style="111" customWidth="1"/>
    <col min="12291" max="12291" width="23.25" style="111" customWidth="1"/>
    <col min="12292" max="12292" width="5.125" style="111" customWidth="1"/>
    <col min="12293" max="12294" width="6.25" style="111" customWidth="1"/>
    <col min="12295" max="12295" width="16.25" style="111" customWidth="1"/>
    <col min="12296" max="12296" width="25.875" style="111" customWidth="1"/>
    <col min="12297" max="12297" width="10.375" style="111" customWidth="1"/>
    <col min="12298" max="12298" width="27.625" style="111" customWidth="1"/>
    <col min="12299" max="12316" width="10.375" style="111" customWidth="1"/>
    <col min="12317" max="12317" width="9" style="111"/>
    <col min="12318" max="12318" width="13.375" style="111" customWidth="1"/>
    <col min="12319" max="12544" width="9" style="111"/>
    <col min="12545" max="12545" width="5.25" style="111" customWidth="1"/>
    <col min="12546" max="12546" width="37.875" style="111" customWidth="1"/>
    <col min="12547" max="12547" width="23.25" style="111" customWidth="1"/>
    <col min="12548" max="12548" width="5.125" style="111" customWidth="1"/>
    <col min="12549" max="12550" width="6.25" style="111" customWidth="1"/>
    <col min="12551" max="12551" width="16.25" style="111" customWidth="1"/>
    <col min="12552" max="12552" width="25.875" style="111" customWidth="1"/>
    <col min="12553" max="12553" width="10.375" style="111" customWidth="1"/>
    <col min="12554" max="12554" width="27.625" style="111" customWidth="1"/>
    <col min="12555" max="12572" width="10.375" style="111" customWidth="1"/>
    <col min="12573" max="12573" width="9" style="111"/>
    <col min="12574" max="12574" width="13.375" style="111" customWidth="1"/>
    <col min="12575" max="12800" width="9" style="111"/>
    <col min="12801" max="12801" width="5.25" style="111" customWidth="1"/>
    <col min="12802" max="12802" width="37.875" style="111" customWidth="1"/>
    <col min="12803" max="12803" width="23.25" style="111" customWidth="1"/>
    <col min="12804" max="12804" width="5.125" style="111" customWidth="1"/>
    <col min="12805" max="12806" width="6.25" style="111" customWidth="1"/>
    <col min="12807" max="12807" width="16.25" style="111" customWidth="1"/>
    <col min="12808" max="12808" width="25.875" style="111" customWidth="1"/>
    <col min="12809" max="12809" width="10.375" style="111" customWidth="1"/>
    <col min="12810" max="12810" width="27.625" style="111" customWidth="1"/>
    <col min="12811" max="12828" width="10.375" style="111" customWidth="1"/>
    <col min="12829" max="12829" width="9" style="111"/>
    <col min="12830" max="12830" width="13.375" style="111" customWidth="1"/>
    <col min="12831" max="13056" width="9" style="111"/>
    <col min="13057" max="13057" width="5.25" style="111" customWidth="1"/>
    <col min="13058" max="13058" width="37.875" style="111" customWidth="1"/>
    <col min="13059" max="13059" width="23.25" style="111" customWidth="1"/>
    <col min="13060" max="13060" width="5.125" style="111" customWidth="1"/>
    <col min="13061" max="13062" width="6.25" style="111" customWidth="1"/>
    <col min="13063" max="13063" width="16.25" style="111" customWidth="1"/>
    <col min="13064" max="13064" width="25.875" style="111" customWidth="1"/>
    <col min="13065" max="13065" width="10.375" style="111" customWidth="1"/>
    <col min="13066" max="13066" width="27.625" style="111" customWidth="1"/>
    <col min="13067" max="13084" width="10.375" style="111" customWidth="1"/>
    <col min="13085" max="13085" width="9" style="111"/>
    <col min="13086" max="13086" width="13.375" style="111" customWidth="1"/>
    <col min="13087" max="13312" width="9" style="111"/>
    <col min="13313" max="13313" width="5.25" style="111" customWidth="1"/>
    <col min="13314" max="13314" width="37.875" style="111" customWidth="1"/>
    <col min="13315" max="13315" width="23.25" style="111" customWidth="1"/>
    <col min="13316" max="13316" width="5.125" style="111" customWidth="1"/>
    <col min="13317" max="13318" width="6.25" style="111" customWidth="1"/>
    <col min="13319" max="13319" width="16.25" style="111" customWidth="1"/>
    <col min="13320" max="13320" width="25.875" style="111" customWidth="1"/>
    <col min="13321" max="13321" width="10.375" style="111" customWidth="1"/>
    <col min="13322" max="13322" width="27.625" style="111" customWidth="1"/>
    <col min="13323" max="13340" width="10.375" style="111" customWidth="1"/>
    <col min="13341" max="13341" width="9" style="111"/>
    <col min="13342" max="13342" width="13.375" style="111" customWidth="1"/>
    <col min="13343" max="13568" width="9" style="111"/>
    <col min="13569" max="13569" width="5.25" style="111" customWidth="1"/>
    <col min="13570" max="13570" width="37.875" style="111" customWidth="1"/>
    <col min="13571" max="13571" width="23.25" style="111" customWidth="1"/>
    <col min="13572" max="13572" width="5.125" style="111" customWidth="1"/>
    <col min="13573" max="13574" width="6.25" style="111" customWidth="1"/>
    <col min="13575" max="13575" width="16.25" style="111" customWidth="1"/>
    <col min="13576" max="13576" width="25.875" style="111" customWidth="1"/>
    <col min="13577" max="13577" width="10.375" style="111" customWidth="1"/>
    <col min="13578" max="13578" width="27.625" style="111" customWidth="1"/>
    <col min="13579" max="13596" width="10.375" style="111" customWidth="1"/>
    <col min="13597" max="13597" width="9" style="111"/>
    <col min="13598" max="13598" width="13.375" style="111" customWidth="1"/>
    <col min="13599" max="13824" width="9" style="111"/>
    <col min="13825" max="13825" width="5.25" style="111" customWidth="1"/>
    <col min="13826" max="13826" width="37.875" style="111" customWidth="1"/>
    <col min="13827" max="13827" width="23.25" style="111" customWidth="1"/>
    <col min="13828" max="13828" width="5.125" style="111" customWidth="1"/>
    <col min="13829" max="13830" width="6.25" style="111" customWidth="1"/>
    <col min="13831" max="13831" width="16.25" style="111" customWidth="1"/>
    <col min="13832" max="13832" width="25.875" style="111" customWidth="1"/>
    <col min="13833" max="13833" width="10.375" style="111" customWidth="1"/>
    <col min="13834" max="13834" width="27.625" style="111" customWidth="1"/>
    <col min="13835" max="13852" width="10.375" style="111" customWidth="1"/>
    <col min="13853" max="13853" width="9" style="111"/>
    <col min="13854" max="13854" width="13.375" style="111" customWidth="1"/>
    <col min="13855" max="14080" width="9" style="111"/>
    <col min="14081" max="14081" width="5.25" style="111" customWidth="1"/>
    <col min="14082" max="14082" width="37.875" style="111" customWidth="1"/>
    <col min="14083" max="14083" width="23.25" style="111" customWidth="1"/>
    <col min="14084" max="14084" width="5.125" style="111" customWidth="1"/>
    <col min="14085" max="14086" width="6.25" style="111" customWidth="1"/>
    <col min="14087" max="14087" width="16.25" style="111" customWidth="1"/>
    <col min="14088" max="14088" width="25.875" style="111" customWidth="1"/>
    <col min="14089" max="14089" width="10.375" style="111" customWidth="1"/>
    <col min="14090" max="14090" width="27.625" style="111" customWidth="1"/>
    <col min="14091" max="14108" width="10.375" style="111" customWidth="1"/>
    <col min="14109" max="14109" width="9" style="111"/>
    <col min="14110" max="14110" width="13.375" style="111" customWidth="1"/>
    <col min="14111" max="14336" width="9" style="111"/>
    <col min="14337" max="14337" width="5.25" style="111" customWidth="1"/>
    <col min="14338" max="14338" width="37.875" style="111" customWidth="1"/>
    <col min="14339" max="14339" width="23.25" style="111" customWidth="1"/>
    <col min="14340" max="14340" width="5.125" style="111" customWidth="1"/>
    <col min="14341" max="14342" width="6.25" style="111" customWidth="1"/>
    <col min="14343" max="14343" width="16.25" style="111" customWidth="1"/>
    <col min="14344" max="14344" width="25.875" style="111" customWidth="1"/>
    <col min="14345" max="14345" width="10.375" style="111" customWidth="1"/>
    <col min="14346" max="14346" width="27.625" style="111" customWidth="1"/>
    <col min="14347" max="14364" width="10.375" style="111" customWidth="1"/>
    <col min="14365" max="14365" width="9" style="111"/>
    <col min="14366" max="14366" width="13.375" style="111" customWidth="1"/>
    <col min="14367" max="14592" width="9" style="111"/>
    <col min="14593" max="14593" width="5.25" style="111" customWidth="1"/>
    <col min="14594" max="14594" width="37.875" style="111" customWidth="1"/>
    <col min="14595" max="14595" width="23.25" style="111" customWidth="1"/>
    <col min="14596" max="14596" width="5.125" style="111" customWidth="1"/>
    <col min="14597" max="14598" width="6.25" style="111" customWidth="1"/>
    <col min="14599" max="14599" width="16.25" style="111" customWidth="1"/>
    <col min="14600" max="14600" width="25.875" style="111" customWidth="1"/>
    <col min="14601" max="14601" width="10.375" style="111" customWidth="1"/>
    <col min="14602" max="14602" width="27.625" style="111" customWidth="1"/>
    <col min="14603" max="14620" width="10.375" style="111" customWidth="1"/>
    <col min="14621" max="14621" width="9" style="111"/>
    <col min="14622" max="14622" width="13.375" style="111" customWidth="1"/>
    <col min="14623" max="14848" width="9" style="111"/>
    <col min="14849" max="14849" width="5.25" style="111" customWidth="1"/>
    <col min="14850" max="14850" width="37.875" style="111" customWidth="1"/>
    <col min="14851" max="14851" width="23.25" style="111" customWidth="1"/>
    <col min="14852" max="14852" width="5.125" style="111" customWidth="1"/>
    <col min="14853" max="14854" width="6.25" style="111" customWidth="1"/>
    <col min="14855" max="14855" width="16.25" style="111" customWidth="1"/>
    <col min="14856" max="14856" width="25.875" style="111" customWidth="1"/>
    <col min="14857" max="14857" width="10.375" style="111" customWidth="1"/>
    <col min="14858" max="14858" width="27.625" style="111" customWidth="1"/>
    <col min="14859" max="14876" width="10.375" style="111" customWidth="1"/>
    <col min="14877" max="14877" width="9" style="111"/>
    <col min="14878" max="14878" width="13.375" style="111" customWidth="1"/>
    <col min="14879" max="15104" width="9" style="111"/>
    <col min="15105" max="15105" width="5.25" style="111" customWidth="1"/>
    <col min="15106" max="15106" width="37.875" style="111" customWidth="1"/>
    <col min="15107" max="15107" width="23.25" style="111" customWidth="1"/>
    <col min="15108" max="15108" width="5.125" style="111" customWidth="1"/>
    <col min="15109" max="15110" width="6.25" style="111" customWidth="1"/>
    <col min="15111" max="15111" width="16.25" style="111" customWidth="1"/>
    <col min="15112" max="15112" width="25.875" style="111" customWidth="1"/>
    <col min="15113" max="15113" width="10.375" style="111" customWidth="1"/>
    <col min="15114" max="15114" width="27.625" style="111" customWidth="1"/>
    <col min="15115" max="15132" width="10.375" style="111" customWidth="1"/>
    <col min="15133" max="15133" width="9" style="111"/>
    <col min="15134" max="15134" width="13.375" style="111" customWidth="1"/>
    <col min="15135" max="15360" width="9" style="111"/>
    <col min="15361" max="15361" width="5.25" style="111" customWidth="1"/>
    <col min="15362" max="15362" width="37.875" style="111" customWidth="1"/>
    <col min="15363" max="15363" width="23.25" style="111" customWidth="1"/>
    <col min="15364" max="15364" width="5.125" style="111" customWidth="1"/>
    <col min="15365" max="15366" width="6.25" style="111" customWidth="1"/>
    <col min="15367" max="15367" width="16.25" style="111" customWidth="1"/>
    <col min="15368" max="15368" width="25.875" style="111" customWidth="1"/>
    <col min="15369" max="15369" width="10.375" style="111" customWidth="1"/>
    <col min="15370" max="15370" width="27.625" style="111" customWidth="1"/>
    <col min="15371" max="15388" width="10.375" style="111" customWidth="1"/>
    <col min="15389" max="15389" width="9" style="111"/>
    <col min="15390" max="15390" width="13.375" style="111" customWidth="1"/>
    <col min="15391" max="15616" width="9" style="111"/>
    <col min="15617" max="15617" width="5.25" style="111" customWidth="1"/>
    <col min="15618" max="15618" width="37.875" style="111" customWidth="1"/>
    <col min="15619" max="15619" width="23.25" style="111" customWidth="1"/>
    <col min="15620" max="15620" width="5.125" style="111" customWidth="1"/>
    <col min="15621" max="15622" width="6.25" style="111" customWidth="1"/>
    <col min="15623" max="15623" width="16.25" style="111" customWidth="1"/>
    <col min="15624" max="15624" width="25.875" style="111" customWidth="1"/>
    <col min="15625" max="15625" width="10.375" style="111" customWidth="1"/>
    <col min="15626" max="15626" width="27.625" style="111" customWidth="1"/>
    <col min="15627" max="15644" width="10.375" style="111" customWidth="1"/>
    <col min="15645" max="15645" width="9" style="111"/>
    <col min="15646" max="15646" width="13.375" style="111" customWidth="1"/>
    <col min="15647" max="15872" width="9" style="111"/>
    <col min="15873" max="15873" width="5.25" style="111" customWidth="1"/>
    <col min="15874" max="15874" width="37.875" style="111" customWidth="1"/>
    <col min="15875" max="15875" width="23.25" style="111" customWidth="1"/>
    <col min="15876" max="15876" width="5.125" style="111" customWidth="1"/>
    <col min="15877" max="15878" width="6.25" style="111" customWidth="1"/>
    <col min="15879" max="15879" width="16.25" style="111" customWidth="1"/>
    <col min="15880" max="15880" width="25.875" style="111" customWidth="1"/>
    <col min="15881" max="15881" width="10.375" style="111" customWidth="1"/>
    <col min="15882" max="15882" width="27.625" style="111" customWidth="1"/>
    <col min="15883" max="15900" width="10.375" style="111" customWidth="1"/>
    <col min="15901" max="15901" width="9" style="111"/>
    <col min="15902" max="15902" width="13.375" style="111" customWidth="1"/>
    <col min="15903" max="16128" width="9" style="111"/>
    <col min="16129" max="16129" width="5.25" style="111" customWidth="1"/>
    <col min="16130" max="16130" width="37.875" style="111" customWidth="1"/>
    <col min="16131" max="16131" width="23.25" style="111" customWidth="1"/>
    <col min="16132" max="16132" width="5.125" style="111" customWidth="1"/>
    <col min="16133" max="16134" width="6.25" style="111" customWidth="1"/>
    <col min="16135" max="16135" width="16.25" style="111" customWidth="1"/>
    <col min="16136" max="16136" width="25.875" style="111" customWidth="1"/>
    <col min="16137" max="16137" width="10.375" style="111" customWidth="1"/>
    <col min="16138" max="16138" width="27.625" style="111" customWidth="1"/>
    <col min="16139" max="16156" width="10.375" style="111" customWidth="1"/>
    <col min="16157" max="16157" width="9" style="111"/>
    <col min="16158" max="16158" width="13.375" style="111" customWidth="1"/>
    <col min="16159" max="16384" width="9" style="111"/>
  </cols>
  <sheetData>
    <row r="1" spans="1:31" ht="47.25" customHeight="1">
      <c r="B1" s="374" t="str">
        <f>Basic!B2</f>
        <v>Construction of Tower at Loc. No.: 149 &amp; 150 at 132 kV Haflong-Jiribam TL as per BoQ and instruction of officer-in-charge [Package-D]</v>
      </c>
      <c r="C1" s="374"/>
      <c r="D1" s="374"/>
      <c r="E1" s="374"/>
      <c r="F1" s="374"/>
      <c r="G1" s="374"/>
      <c r="H1" s="107"/>
      <c r="I1" s="108"/>
      <c r="J1" s="109"/>
      <c r="K1" s="109"/>
      <c r="L1" s="109"/>
      <c r="M1" s="109"/>
      <c r="N1" s="109"/>
      <c r="O1" s="110"/>
      <c r="P1" s="110"/>
      <c r="Q1" s="110"/>
      <c r="R1" s="110"/>
      <c r="S1" s="110"/>
      <c r="T1" s="110"/>
      <c r="U1" s="110"/>
      <c r="V1" s="110"/>
      <c r="W1" s="110"/>
      <c r="X1" s="110"/>
      <c r="Y1" s="110"/>
      <c r="Z1" s="110"/>
      <c r="AA1" s="110"/>
      <c r="AB1" s="110"/>
    </row>
    <row r="2" spans="1:31" ht="20.100000000000001" customHeight="1">
      <c r="B2" s="375" t="str">
        <f>Basic!B3</f>
        <v>NESH/CSM/OT/PRANIT/1500-1254 ( PKG D) Dated:10/04/2024</v>
      </c>
      <c r="C2" s="375"/>
      <c r="D2" s="375"/>
      <c r="E2" s="375"/>
      <c r="F2" s="375"/>
      <c r="G2" s="375"/>
      <c r="H2" s="112"/>
      <c r="I2" s="113"/>
      <c r="J2" s="113"/>
      <c r="K2" s="113"/>
      <c r="L2" s="113"/>
      <c r="M2" s="113"/>
      <c r="N2" s="113"/>
      <c r="O2" s="114"/>
      <c r="P2" s="114"/>
      <c r="Q2" s="114"/>
      <c r="R2" s="114"/>
      <c r="S2" s="114"/>
      <c r="T2" s="114"/>
      <c r="U2" s="114"/>
      <c r="V2" s="114"/>
      <c r="W2" s="114"/>
      <c r="X2" s="114"/>
      <c r="Y2" s="114"/>
      <c r="Z2" s="114"/>
      <c r="AA2" s="114"/>
      <c r="AB2" s="114"/>
      <c r="AD2" s="111" t="s">
        <v>43</v>
      </c>
      <c r="AE2" s="115">
        <v>1</v>
      </c>
    </row>
    <row r="3" spans="1:31" ht="12" customHeight="1">
      <c r="B3" s="112"/>
      <c r="C3" s="112"/>
      <c r="D3" s="112"/>
      <c r="E3" s="112"/>
      <c r="F3" s="112"/>
      <c r="G3" s="112"/>
      <c r="H3" s="112"/>
      <c r="I3" s="114"/>
      <c r="J3" s="114"/>
      <c r="K3" s="114"/>
      <c r="L3" s="114"/>
      <c r="M3" s="114"/>
      <c r="N3" s="114"/>
      <c r="O3" s="114"/>
      <c r="P3" s="114"/>
      <c r="Q3" s="114"/>
      <c r="R3" s="114"/>
      <c r="S3" s="114"/>
      <c r="T3" s="114"/>
      <c r="U3" s="114"/>
      <c r="V3" s="114"/>
      <c r="W3" s="114"/>
      <c r="X3" s="114"/>
      <c r="Y3" s="114"/>
      <c r="Z3" s="114"/>
      <c r="AA3" s="114"/>
      <c r="AB3" s="114"/>
      <c r="AD3" s="111" t="s">
        <v>44</v>
      </c>
      <c r="AE3" s="115" t="s">
        <v>87</v>
      </c>
    </row>
    <row r="4" spans="1:31" ht="22.5" customHeight="1">
      <c r="B4" s="376" t="s">
        <v>45</v>
      </c>
      <c r="C4" s="376"/>
      <c r="D4" s="376"/>
      <c r="E4" s="376"/>
      <c r="F4" s="376"/>
      <c r="G4" s="376"/>
      <c r="H4" s="161"/>
      <c r="I4" s="162"/>
      <c r="J4" s="162"/>
      <c r="K4" s="162"/>
      <c r="L4" s="162"/>
      <c r="M4" s="116"/>
      <c r="N4" s="116"/>
      <c r="O4" s="116"/>
      <c r="P4" s="114"/>
      <c r="Q4" s="114"/>
      <c r="R4" s="114"/>
      <c r="S4" s="114"/>
      <c r="T4" s="114"/>
      <c r="U4" s="114"/>
      <c r="V4" s="114"/>
      <c r="W4" s="114"/>
      <c r="X4" s="114"/>
      <c r="Y4" s="114"/>
      <c r="Z4" s="114"/>
      <c r="AA4" s="114"/>
      <c r="AB4" s="114"/>
      <c r="AE4" s="115"/>
    </row>
    <row r="5" spans="1:31" ht="12" customHeight="1">
      <c r="A5" s="125" t="b">
        <f>IF('Names of Bidder'!I6=2,"")</f>
        <v>0</v>
      </c>
      <c r="B5" s="94"/>
      <c r="C5" s="94"/>
      <c r="H5" s="163"/>
      <c r="I5" s="116"/>
      <c r="J5" s="116"/>
      <c r="K5" s="116"/>
      <c r="L5" s="116"/>
      <c r="M5" s="116"/>
      <c r="N5" s="116"/>
      <c r="O5" s="116"/>
      <c r="P5" s="114"/>
      <c r="Q5" s="114"/>
      <c r="R5" s="114"/>
      <c r="S5" s="114"/>
      <c r="T5" s="114"/>
      <c r="U5" s="114"/>
      <c r="V5" s="114"/>
      <c r="W5" s="114"/>
      <c r="X5" s="114"/>
      <c r="Y5" s="114"/>
      <c r="Z5" s="114"/>
      <c r="AA5" s="114"/>
      <c r="AB5" s="114"/>
    </row>
    <row r="6" spans="1:31" s="114" customFormat="1" ht="27">
      <c r="B6" s="117" t="s">
        <v>127</v>
      </c>
      <c r="C6" s="118"/>
      <c r="D6" s="364" t="s">
        <v>43</v>
      </c>
      <c r="E6" s="365"/>
      <c r="F6" s="365"/>
      <c r="G6" s="366"/>
      <c r="H6" s="164"/>
      <c r="I6" s="120">
        <f>IF(D6="Sole Bidder",1,IF(D6="JV (Joint Venture)",2,IF(D6="Micro and Small Enterprise (MSE)",3,0)))</f>
        <v>1</v>
      </c>
      <c r="J6" s="121" t="s">
        <v>43</v>
      </c>
      <c r="K6" s="122">
        <v>1</v>
      </c>
      <c r="L6" s="120">
        <f>IF(AND(D6="JV (Joint Venture)",D7=1),1,2)</f>
        <v>2</v>
      </c>
      <c r="M6" s="120"/>
      <c r="N6" s="120"/>
      <c r="O6" s="120"/>
      <c r="P6" s="123"/>
      <c r="Q6" s="123"/>
      <c r="R6" s="123"/>
      <c r="S6" s="123"/>
      <c r="T6" s="123"/>
      <c r="U6" s="123"/>
      <c r="V6" s="123"/>
      <c r="X6" s="123"/>
      <c r="Y6" s="123"/>
      <c r="Z6" s="123"/>
      <c r="AA6" s="123"/>
      <c r="AB6" s="123"/>
      <c r="AD6" s="123">
        <f xml:space="preserve"> IF(D6= "Sole Bidder", 0,#REF!)</f>
        <v>0</v>
      </c>
    </row>
    <row r="7" spans="1:31" ht="24" customHeight="1">
      <c r="B7" s="124" t="str">
        <f>IF(D6= "JV (Joint Venture)", "Total Nos. of  Partners in the JV [excluding the Lead Partner]", "")</f>
        <v/>
      </c>
      <c r="C7" s="89"/>
      <c r="D7" s="364">
        <v>1</v>
      </c>
      <c r="E7" s="365"/>
      <c r="F7" s="365"/>
      <c r="G7" s="366"/>
      <c r="H7" s="165"/>
      <c r="I7" s="125"/>
      <c r="J7" s="121" t="s">
        <v>44</v>
      </c>
      <c r="K7" s="122" t="s">
        <v>87</v>
      </c>
      <c r="L7" s="125"/>
      <c r="M7" s="125"/>
      <c r="N7" s="125"/>
      <c r="O7" s="125"/>
    </row>
    <row r="8" spans="1:31" ht="17.25" customHeight="1">
      <c r="B8" s="117"/>
      <c r="C8" s="126"/>
      <c r="D8" s="127"/>
      <c r="E8" s="127"/>
      <c r="F8" s="127"/>
      <c r="G8" s="128"/>
      <c r="H8" s="165"/>
      <c r="I8" s="125"/>
      <c r="J8" s="121" t="s">
        <v>93</v>
      </c>
      <c r="K8" s="122"/>
      <c r="L8" s="125"/>
      <c r="M8" s="125"/>
      <c r="N8" s="125"/>
      <c r="O8" s="125"/>
    </row>
    <row r="9" spans="1:31" ht="21.75" customHeight="1">
      <c r="B9" s="377" t="str">
        <f>IF(I6=1,"Name of Sole Bidder",IF(I6=2,"Name of Lead Partner","Name of MSE"))</f>
        <v>Name of Sole Bidder</v>
      </c>
      <c r="C9" s="378"/>
      <c r="D9" s="364" t="s">
        <v>128</v>
      </c>
      <c r="E9" s="365"/>
      <c r="F9" s="365"/>
      <c r="G9" s="366"/>
      <c r="H9" s="164"/>
      <c r="I9" s="125"/>
      <c r="J9" s="125"/>
      <c r="K9" s="122"/>
      <c r="L9" s="125"/>
      <c r="M9" s="125"/>
      <c r="N9" s="125"/>
      <c r="O9" s="125"/>
    </row>
    <row r="10" spans="1:31" ht="25.5" customHeight="1">
      <c r="B10" s="129" t="str">
        <f>IF(D6="Sole Bidder","Address of Sole Bidder",IF(D6="Micro and Small Enterprise (MSE)","Registered Address","Address of Lead Partner"))</f>
        <v>Address of Sole Bidder</v>
      </c>
      <c r="C10" s="130" t="s">
        <v>129</v>
      </c>
      <c r="D10" s="364" t="s">
        <v>130</v>
      </c>
      <c r="E10" s="365"/>
      <c r="F10" s="365"/>
      <c r="G10" s="366"/>
      <c r="H10" s="164"/>
      <c r="I10" s="125"/>
      <c r="J10" s="125"/>
      <c r="K10" s="125"/>
      <c r="L10" s="125"/>
      <c r="M10" s="125"/>
      <c r="N10" s="125"/>
      <c r="O10" s="125"/>
    </row>
    <row r="11" spans="1:31" ht="21.75" customHeight="1">
      <c r="B11" s="131"/>
      <c r="C11" s="132"/>
      <c r="D11" s="379" t="s">
        <v>131</v>
      </c>
      <c r="E11" s="379"/>
      <c r="F11" s="379"/>
      <c r="G11" s="379"/>
      <c r="H11" s="164"/>
      <c r="I11" s="125"/>
      <c r="J11" s="125"/>
      <c r="K11" s="125"/>
      <c r="L11" s="125"/>
      <c r="M11" s="125"/>
      <c r="N11" s="125"/>
      <c r="O11" s="125"/>
    </row>
    <row r="12" spans="1:31" ht="15.75" customHeight="1">
      <c r="B12" s="133"/>
      <c r="C12" s="133"/>
      <c r="D12" s="380"/>
      <c r="E12" s="380"/>
      <c r="F12" s="380"/>
      <c r="G12" s="380"/>
      <c r="H12" s="165"/>
      <c r="I12" s="125" t="b">
        <f>AND(I6=2,L6=1)</f>
        <v>0</v>
      </c>
      <c r="J12" s="125" t="str">
        <f>IF(I6=2,"JV of "&amp;D13&amp;" "&amp;D17&amp;" "&amp;D23,"")</f>
        <v/>
      </c>
      <c r="K12" s="125"/>
      <c r="L12" s="125"/>
      <c r="M12" s="125" t="s">
        <v>132</v>
      </c>
      <c r="N12" s="125"/>
      <c r="O12" s="125"/>
    </row>
    <row r="13" spans="1:31" ht="21.75" customHeight="1">
      <c r="B13" s="381" t="str">
        <f>IF(D7=1, "Name of other Partner","Name of other Partner - 1")</f>
        <v>Name of other Partner</v>
      </c>
      <c r="C13" s="381"/>
      <c r="D13" s="372">
        <v>1</v>
      </c>
      <c r="E13" s="372"/>
      <c r="F13" s="372"/>
      <c r="G13" s="372"/>
      <c r="H13" s="166"/>
      <c r="I13" s="125"/>
      <c r="J13" s="125"/>
      <c r="K13" s="125"/>
      <c r="L13" s="125"/>
      <c r="M13" s="125"/>
      <c r="N13" s="125"/>
      <c r="O13" s="125"/>
    </row>
    <row r="14" spans="1:31" ht="21.75" customHeight="1">
      <c r="B14" s="373" t="str">
        <f>IF(D7=1, "Address of other Partner","Address of other Partner - 1")</f>
        <v>Address of other Partner</v>
      </c>
      <c r="C14" s="373"/>
      <c r="D14" s="372"/>
      <c r="E14" s="372"/>
      <c r="F14" s="372"/>
      <c r="G14" s="372"/>
      <c r="H14" s="166"/>
      <c r="I14" s="125"/>
      <c r="J14" s="125"/>
      <c r="K14" s="125"/>
      <c r="L14" s="125"/>
      <c r="M14" s="125"/>
      <c r="N14" s="125"/>
      <c r="O14" s="125"/>
    </row>
    <row r="15" spans="1:31" ht="21.75" customHeight="1">
      <c r="B15" s="373"/>
      <c r="C15" s="373"/>
      <c r="D15" s="372"/>
      <c r="E15" s="372"/>
      <c r="F15" s="372"/>
      <c r="G15" s="372"/>
      <c r="H15" s="135"/>
      <c r="I15" s="125"/>
      <c r="J15" s="125"/>
      <c r="K15" s="125"/>
      <c r="L15" s="125"/>
      <c r="M15" s="125"/>
      <c r="N15" s="125"/>
      <c r="O15" s="125"/>
    </row>
    <row r="16" spans="1:31" ht="21.75" customHeight="1">
      <c r="B16" s="373"/>
      <c r="C16" s="373"/>
      <c r="D16" s="372"/>
      <c r="E16" s="372"/>
      <c r="F16" s="372"/>
      <c r="G16" s="372"/>
      <c r="H16" s="136"/>
      <c r="I16" s="125"/>
      <c r="J16" s="125"/>
      <c r="K16" s="125"/>
      <c r="L16" s="125"/>
      <c r="M16" s="125"/>
      <c r="N16" s="125"/>
      <c r="O16" s="125"/>
    </row>
    <row r="17" spans="2:15" ht="21.75" customHeight="1">
      <c r="B17" s="133" t="s">
        <v>88</v>
      </c>
      <c r="C17" s="133"/>
      <c r="D17" s="371"/>
      <c r="E17" s="371"/>
      <c r="F17" s="371"/>
      <c r="G17" s="371"/>
      <c r="H17" s="134"/>
      <c r="I17" s="125"/>
      <c r="J17" s="125"/>
      <c r="K17" s="125"/>
      <c r="L17" s="125"/>
      <c r="M17" s="125"/>
      <c r="N17" s="125"/>
      <c r="O17" s="125"/>
    </row>
    <row r="18" spans="2:15" ht="21.75" customHeight="1">
      <c r="B18" s="133" t="str">
        <f>IF(L6=1, "Name of other Partner","Name of other Partner - 2")</f>
        <v>Name of other Partner - 2</v>
      </c>
      <c r="C18" s="133"/>
      <c r="D18" s="372"/>
      <c r="E18" s="372"/>
      <c r="F18" s="372"/>
      <c r="G18" s="372"/>
      <c r="H18" s="137"/>
      <c r="I18" s="125"/>
      <c r="J18" s="125"/>
      <c r="K18" s="125"/>
      <c r="L18" s="125"/>
      <c r="M18" s="125"/>
      <c r="N18" s="125"/>
      <c r="O18" s="125"/>
    </row>
    <row r="19" spans="2:15" ht="21.75" customHeight="1">
      <c r="B19" s="133" t="str">
        <f>IF(D11=1, "Address of other Partner","Address of other Partner - 2")</f>
        <v>Address of other Partner - 2</v>
      </c>
      <c r="C19" s="133"/>
      <c r="D19" s="372"/>
      <c r="E19" s="372"/>
      <c r="F19" s="372"/>
      <c r="G19" s="372"/>
      <c r="H19" s="137"/>
      <c r="I19" s="125"/>
      <c r="J19" s="125"/>
      <c r="K19" s="125"/>
      <c r="L19" s="125"/>
      <c r="M19" s="125"/>
      <c r="N19" s="125"/>
      <c r="O19" s="125"/>
    </row>
    <row r="20" spans="2:15" ht="21.75" customHeight="1">
      <c r="B20" s="133"/>
      <c r="C20" s="133"/>
      <c r="D20" s="371"/>
      <c r="E20" s="371"/>
      <c r="F20" s="371"/>
      <c r="G20" s="371"/>
      <c r="H20" s="137"/>
      <c r="I20" s="125"/>
      <c r="J20" s="125"/>
      <c r="K20" s="125"/>
      <c r="L20" s="125"/>
      <c r="M20" s="125"/>
      <c r="N20" s="125"/>
      <c r="O20" s="125"/>
    </row>
    <row r="21" spans="2:15" ht="23.25" customHeight="1">
      <c r="B21" s="133"/>
      <c r="C21" s="133"/>
      <c r="D21" s="372"/>
      <c r="E21" s="372"/>
      <c r="F21" s="372"/>
      <c r="G21" s="372"/>
      <c r="H21" s="137"/>
      <c r="I21" s="138"/>
      <c r="J21" s="138"/>
      <c r="K21" s="125"/>
      <c r="L21" s="125"/>
      <c r="M21" s="125"/>
      <c r="N21" s="125"/>
      <c r="O21" s="125"/>
    </row>
    <row r="22" spans="2:15" ht="23.25" customHeight="1">
      <c r="B22" s="133"/>
      <c r="C22" s="133"/>
      <c r="D22" s="372"/>
      <c r="E22" s="372"/>
      <c r="F22" s="372"/>
      <c r="G22" s="372"/>
      <c r="H22" s="139"/>
      <c r="I22" s="125"/>
      <c r="J22" s="125"/>
      <c r="K22" s="125"/>
      <c r="L22" s="125"/>
      <c r="M22" s="125"/>
      <c r="N22" s="125"/>
      <c r="O22" s="125"/>
    </row>
    <row r="23" spans="2:15" ht="22.5" customHeight="1">
      <c r="B23" s="133" t="s">
        <v>88</v>
      </c>
      <c r="C23" s="133"/>
      <c r="D23" s="372"/>
      <c r="E23" s="372"/>
      <c r="F23" s="372"/>
      <c r="G23" s="372"/>
      <c r="H23" s="137"/>
      <c r="I23" s="140"/>
      <c r="J23" s="140"/>
      <c r="K23" s="125"/>
      <c r="L23" s="125"/>
      <c r="M23" s="125"/>
      <c r="N23" s="125"/>
      <c r="O23" s="125"/>
    </row>
    <row r="24" spans="2:15" ht="22.5" customHeight="1">
      <c r="B24" s="133" t="s">
        <v>89</v>
      </c>
      <c r="C24" s="133"/>
      <c r="D24" s="372"/>
      <c r="E24" s="372"/>
      <c r="F24" s="372"/>
      <c r="G24" s="372"/>
      <c r="H24" s="137"/>
      <c r="I24" s="140"/>
      <c r="J24" s="140"/>
      <c r="K24" s="125"/>
      <c r="L24" s="125"/>
      <c r="M24" s="125"/>
      <c r="N24" s="125"/>
      <c r="O24" s="125"/>
    </row>
    <row r="25" spans="2:15" ht="22.5" customHeight="1">
      <c r="B25" s="133"/>
      <c r="C25" s="133"/>
      <c r="D25" s="371"/>
      <c r="E25" s="371"/>
      <c r="F25" s="371"/>
      <c r="G25" s="371"/>
      <c r="H25" s="137"/>
      <c r="I25" s="141"/>
      <c r="J25" s="141"/>
      <c r="K25" s="125"/>
      <c r="L25" s="125"/>
      <c r="M25" s="125"/>
      <c r="N25" s="125"/>
      <c r="O25" s="125"/>
    </row>
    <row r="26" spans="2:15" ht="29.25" customHeight="1">
      <c r="B26" s="142" t="s">
        <v>133</v>
      </c>
      <c r="C26" s="142"/>
      <c r="D26" s="142"/>
      <c r="E26" s="142"/>
      <c r="F26" s="142"/>
      <c r="G26" s="142"/>
      <c r="H26" s="137"/>
      <c r="I26" s="140" t="b">
        <v>1</v>
      </c>
      <c r="J26" s="140"/>
      <c r="K26" s="125"/>
      <c r="L26" s="125"/>
      <c r="M26" s="125"/>
      <c r="N26" s="125"/>
      <c r="O26" s="125"/>
    </row>
    <row r="27" spans="2:15" ht="24" customHeight="1">
      <c r="B27" s="143" t="s">
        <v>134</v>
      </c>
      <c r="C27" s="143"/>
      <c r="D27" s="368" t="s">
        <v>135</v>
      </c>
      <c r="E27" s="368"/>
      <c r="F27" s="368"/>
      <c r="G27" s="368"/>
      <c r="H27" s="137"/>
      <c r="I27" s="140"/>
      <c r="J27" s="140"/>
      <c r="K27" s="125"/>
      <c r="L27" s="125"/>
      <c r="M27" s="125"/>
      <c r="N27" s="125"/>
      <c r="O27" s="125"/>
    </row>
    <row r="28" spans="2:15" ht="24" customHeight="1">
      <c r="B28" s="143" t="s">
        <v>136</v>
      </c>
      <c r="C28" s="143"/>
      <c r="D28" s="368" t="s">
        <v>137</v>
      </c>
      <c r="E28" s="368"/>
      <c r="F28" s="368"/>
      <c r="G28" s="368"/>
      <c r="H28" s="137"/>
      <c r="I28" s="140"/>
      <c r="J28" s="140"/>
      <c r="K28" s="125"/>
      <c r="L28" s="125"/>
      <c r="M28" s="125"/>
      <c r="N28" s="125"/>
      <c r="O28" s="125"/>
    </row>
    <row r="29" spans="2:15" ht="24" customHeight="1">
      <c r="B29" s="367" t="s">
        <v>138</v>
      </c>
      <c r="C29" s="367"/>
      <c r="D29" s="368"/>
      <c r="E29" s="368"/>
      <c r="F29" s="368"/>
      <c r="G29" s="368"/>
      <c r="H29" s="137"/>
      <c r="I29" s="140"/>
      <c r="J29" s="140"/>
      <c r="K29" s="125"/>
      <c r="L29" s="125"/>
      <c r="M29" s="125"/>
      <c r="N29" s="125"/>
    </row>
    <row r="30" spans="2:15" ht="24" customHeight="1">
      <c r="B30" s="367" t="s">
        <v>139</v>
      </c>
      <c r="C30" s="367"/>
      <c r="D30" s="368"/>
      <c r="E30" s="368"/>
      <c r="F30" s="368"/>
      <c r="G30" s="368"/>
      <c r="H30" s="137"/>
      <c r="I30" s="140"/>
      <c r="J30" s="140"/>
      <c r="K30" s="125"/>
      <c r="L30" s="125"/>
      <c r="M30" s="125"/>
      <c r="N30" s="125"/>
    </row>
    <row r="31" spans="2:15" ht="24" customHeight="1">
      <c r="B31" s="367" t="s">
        <v>140</v>
      </c>
      <c r="C31" s="367"/>
      <c r="D31" s="368"/>
      <c r="E31" s="368"/>
      <c r="F31" s="368"/>
      <c r="G31" s="368"/>
      <c r="H31" s="137"/>
      <c r="I31" s="140"/>
      <c r="J31" s="140"/>
      <c r="K31" s="125"/>
      <c r="L31" s="125"/>
      <c r="M31" s="125"/>
      <c r="N31" s="125"/>
    </row>
    <row r="32" spans="2:15" ht="24" customHeight="1">
      <c r="B32" s="367" t="s">
        <v>141</v>
      </c>
      <c r="C32" s="367"/>
      <c r="D32" s="368"/>
      <c r="E32" s="368"/>
      <c r="F32" s="368"/>
      <c r="G32" s="368"/>
      <c r="H32" s="137"/>
      <c r="I32" s="140"/>
      <c r="J32" s="140"/>
      <c r="K32" s="125"/>
      <c r="L32" s="125"/>
      <c r="M32" s="125"/>
      <c r="N32" s="125"/>
    </row>
    <row r="33" spans="2:14" ht="22.5" customHeight="1">
      <c r="B33" s="367" t="s">
        <v>142</v>
      </c>
      <c r="C33" s="367"/>
      <c r="D33" s="368" t="s">
        <v>143</v>
      </c>
      <c r="E33" s="368"/>
      <c r="F33" s="368"/>
      <c r="G33" s="368"/>
      <c r="H33" s="137"/>
      <c r="I33" s="140"/>
      <c r="J33" s="140"/>
      <c r="K33" s="125"/>
      <c r="L33" s="125"/>
      <c r="M33" s="125"/>
      <c r="N33" s="125"/>
    </row>
    <row r="34" spans="2:14" ht="6" customHeight="1">
      <c r="B34" s="369"/>
      <c r="C34" s="370"/>
      <c r="D34" s="370"/>
      <c r="E34" s="370"/>
      <c r="F34" s="370"/>
      <c r="G34" s="370"/>
      <c r="H34" s="134"/>
      <c r="I34" s="125"/>
      <c r="J34" s="125"/>
      <c r="K34" s="125"/>
      <c r="L34" s="125"/>
      <c r="M34" s="125"/>
      <c r="N34" s="125"/>
    </row>
    <row r="35" spans="2:14" ht="24.75" customHeight="1">
      <c r="B35" s="144" t="s">
        <v>144</v>
      </c>
      <c r="C35" s="130"/>
      <c r="D35" s="361"/>
      <c r="E35" s="362"/>
      <c r="F35" s="362"/>
      <c r="G35" s="362"/>
      <c r="H35" s="145"/>
      <c r="I35" s="125"/>
      <c r="J35" s="125"/>
      <c r="K35" s="125"/>
      <c r="L35" s="125"/>
      <c r="M35" s="125"/>
      <c r="N35" s="125"/>
    </row>
    <row r="36" spans="2:14" ht="21.75" customHeight="1">
      <c r="B36" s="144" t="s">
        <v>145</v>
      </c>
      <c r="C36" s="146"/>
      <c r="D36" s="361"/>
      <c r="E36" s="362"/>
      <c r="F36" s="362"/>
      <c r="G36" s="362"/>
      <c r="H36" s="145"/>
      <c r="I36" s="125"/>
      <c r="J36" s="125"/>
      <c r="K36" s="125"/>
      <c r="L36" s="125"/>
      <c r="M36" s="125"/>
      <c r="N36" s="125"/>
    </row>
    <row r="37" spans="2:14" ht="21.75" customHeight="1">
      <c r="B37" s="144" t="s">
        <v>146</v>
      </c>
      <c r="C37" s="146"/>
      <c r="D37" s="361"/>
      <c r="E37" s="362"/>
      <c r="F37" s="362"/>
      <c r="G37" s="362"/>
      <c r="H37" s="145"/>
      <c r="I37" s="125"/>
      <c r="J37" s="125"/>
      <c r="K37" s="125"/>
      <c r="L37" s="125"/>
      <c r="M37" s="125"/>
      <c r="N37" s="125"/>
    </row>
    <row r="38" spans="2:14" ht="21.75" customHeight="1">
      <c r="B38" s="144" t="s">
        <v>147</v>
      </c>
      <c r="C38" s="146"/>
      <c r="D38" s="361"/>
      <c r="E38" s="362"/>
      <c r="F38" s="362"/>
      <c r="G38" s="363"/>
      <c r="H38" s="145"/>
      <c r="I38" s="125"/>
      <c r="J38" s="125"/>
      <c r="K38" s="125"/>
      <c r="L38" s="125"/>
      <c r="M38" s="125"/>
      <c r="N38" s="125"/>
    </row>
    <row r="39" spans="2:14" ht="21.75" customHeight="1">
      <c r="H39" s="147"/>
      <c r="I39" s="125"/>
      <c r="J39" s="125"/>
      <c r="K39" s="125"/>
      <c r="L39" s="125"/>
      <c r="M39" s="125"/>
      <c r="N39" s="125"/>
    </row>
    <row r="40" spans="2:14" ht="21.75" customHeight="1">
      <c r="B40" s="148" t="s">
        <v>46</v>
      </c>
      <c r="C40" s="149"/>
      <c r="D40" s="364" t="s">
        <v>148</v>
      </c>
      <c r="E40" s="365"/>
      <c r="F40" s="365"/>
      <c r="G40" s="366"/>
      <c r="H40" s="119"/>
    </row>
    <row r="41" spans="2:14" ht="21.75" customHeight="1">
      <c r="B41" s="148" t="s">
        <v>47</v>
      </c>
      <c r="C41" s="149"/>
      <c r="D41" s="364" t="s">
        <v>149</v>
      </c>
      <c r="E41" s="365"/>
      <c r="F41" s="365"/>
      <c r="G41" s="366"/>
      <c r="H41" s="119"/>
    </row>
    <row r="42" spans="2:14" ht="21.75" customHeight="1">
      <c r="B42" s="151"/>
      <c r="C42" s="151"/>
      <c r="D42" s="151"/>
      <c r="E42" s="151"/>
      <c r="F42" s="151"/>
    </row>
    <row r="43" spans="2:14" ht="21.75" customHeight="1">
      <c r="B43" s="148" t="s">
        <v>0</v>
      </c>
      <c r="C43" s="149"/>
      <c r="D43" s="152">
        <v>5</v>
      </c>
      <c r="E43" s="153" t="s">
        <v>150</v>
      </c>
      <c r="F43" s="152">
        <v>2023</v>
      </c>
      <c r="G43" s="154" t="str">
        <f>IF(D43&gt;J43, "Invalid Date !", "")</f>
        <v/>
      </c>
      <c r="H43" s="154"/>
      <c r="J43" s="150">
        <f>IF(E43="Feb",29,IF(OR(E43="Apr", E43="Jun", E43="Sep", E43="Nov"),30,31))</f>
        <v>30</v>
      </c>
    </row>
    <row r="44" spans="2:14" ht="21.75" customHeight="1">
      <c r="B44" s="148" t="s">
        <v>151</v>
      </c>
      <c r="C44" s="149"/>
      <c r="D44" s="364" t="s">
        <v>152</v>
      </c>
      <c r="E44" s="365"/>
      <c r="F44" s="365"/>
      <c r="G44" s="366"/>
      <c r="H44" s="155"/>
    </row>
    <row r="45" spans="2:14">
      <c r="G45" s="89"/>
      <c r="H45" s="89"/>
    </row>
    <row r="49" spans="4:4" hidden="1">
      <c r="D49" s="91" t="str">
        <f>""&amp;D43&amp;" "&amp;E43&amp;" "&amp;F43&amp;""</f>
        <v>5 Sep 2023</v>
      </c>
    </row>
  </sheetData>
  <sheetProtection selectLockedCells="1"/>
  <mergeCells count="45">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 ref="B29:C29"/>
    <mergeCell ref="D29:G29"/>
    <mergeCell ref="D17:G17"/>
    <mergeCell ref="D18:G18"/>
    <mergeCell ref="D19:G19"/>
    <mergeCell ref="D20:G20"/>
    <mergeCell ref="D21:G21"/>
    <mergeCell ref="D22:G22"/>
    <mergeCell ref="D23:G23"/>
    <mergeCell ref="D24:G24"/>
    <mergeCell ref="D25:G25"/>
    <mergeCell ref="D27:G27"/>
    <mergeCell ref="D28:G28"/>
    <mergeCell ref="B30:C30"/>
    <mergeCell ref="D30:G30"/>
    <mergeCell ref="B31:C31"/>
    <mergeCell ref="D31:G31"/>
    <mergeCell ref="B32:C32"/>
    <mergeCell ref="D32:G32"/>
    <mergeCell ref="D38:G38"/>
    <mergeCell ref="D40:G40"/>
    <mergeCell ref="D41:G41"/>
    <mergeCell ref="D44:G44"/>
    <mergeCell ref="B33:C33"/>
    <mergeCell ref="D33:G33"/>
    <mergeCell ref="B34:G34"/>
    <mergeCell ref="D35:G35"/>
    <mergeCell ref="D36:G36"/>
    <mergeCell ref="D37:G37"/>
  </mergeCells>
  <conditionalFormatting sqref="C10">
    <cfRule type="expression" dxfId="11" priority="11" stopIfTrue="1">
      <formula>$I$6=3</formula>
    </cfRule>
  </conditionalFormatting>
  <conditionalFormatting sqref="H7">
    <cfRule type="expression" dxfId="10" priority="10" stopIfTrue="1">
      <formula>$I$6=2</formula>
    </cfRule>
  </conditionalFormatting>
  <conditionalFormatting sqref="D7:G7">
    <cfRule type="expression" dxfId="9" priority="9" stopIfTrue="1">
      <formula>$I$6=1</formula>
    </cfRule>
  </conditionalFormatting>
  <conditionalFormatting sqref="B13:C25">
    <cfRule type="expression" dxfId="8" priority="8" stopIfTrue="1">
      <formula>$I$6=2</formula>
    </cfRule>
  </conditionalFormatting>
  <conditionalFormatting sqref="D13:G15 D23:G25 D17:G20">
    <cfRule type="expression" dxfId="7" priority="7" stopIfTrue="1">
      <formula>$L$6=2</formula>
    </cfRule>
  </conditionalFormatting>
  <conditionalFormatting sqref="D13:G16">
    <cfRule type="expression" dxfId="6" priority="6" stopIfTrue="1">
      <formula>$L$6=1</formula>
    </cfRule>
  </conditionalFormatting>
  <conditionalFormatting sqref="D13:G15 D17:G20 D23:G25">
    <cfRule type="expression" dxfId="5" priority="5" stopIfTrue="1">
      <formula>$L$6=2</formula>
    </cfRule>
  </conditionalFormatting>
  <conditionalFormatting sqref="B17:C24">
    <cfRule type="expression" dxfId="4" priority="4" stopIfTrue="1">
      <formula>$L$6=1</formula>
    </cfRule>
  </conditionalFormatting>
  <conditionalFormatting sqref="B13:G25">
    <cfRule type="expression" dxfId="3" priority="3" stopIfTrue="1">
      <formula>$I$6=1</formula>
    </cfRule>
  </conditionalFormatting>
  <conditionalFormatting sqref="B28:G33 B27:D27">
    <cfRule type="expression" dxfId="2" priority="2" stopIfTrue="1">
      <formula>$I$26=FALSE</formula>
    </cfRule>
  </conditionalFormatting>
  <conditionalFormatting sqref="D27:G33">
    <cfRule type="expression" dxfId="1" priority="1" stopIfTrue="1">
      <formula>$I$26=TRUE</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xr:uid="{00000000-0002-0000-0300-000008000000}">
      <formula1>"1,2,3,4,5,6,7,8,9,10,11,12,13,14,15,16,17,18,19,20,21,22,23,24,25,26,27,28,29,30,31"</formula1>
    </dataValidation>
    <dataValidation type="list" allowBlank="1" showInputMessage="1" showErrorMessage="1"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F4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8"/>
  <sheetViews>
    <sheetView showGridLines="0" showZeros="0" view="pageBreakPreview" topLeftCell="A15" zoomScaleNormal="100" zoomScaleSheetLayoutView="100" workbookViewId="0">
      <selection activeCell="F41" sqref="F41"/>
    </sheetView>
  </sheetViews>
  <sheetFormatPr defaultColWidth="8" defaultRowHeight="16.5"/>
  <cols>
    <col min="1" max="1" width="9.375" style="31" customWidth="1"/>
    <col min="2" max="2" width="9.375" style="32" customWidth="1"/>
    <col min="3" max="3" width="12.875" style="31" customWidth="1"/>
    <col min="4" max="4" width="18.125" style="31" customWidth="1"/>
    <col min="5" max="5" width="21.375" style="31" customWidth="1"/>
    <col min="6" max="6" width="29.875" style="31" customWidth="1"/>
    <col min="7" max="7" width="8" style="31" customWidth="1"/>
    <col min="8" max="8" width="10.25" style="31" hidden="1" customWidth="1"/>
    <col min="9" max="25" width="8" style="28" customWidth="1"/>
    <col min="26" max="27" width="8" style="28" hidden="1" customWidth="1"/>
    <col min="28" max="28" width="17.5" style="28" hidden="1" customWidth="1"/>
    <col min="29" max="29" width="12.125" style="28" hidden="1" customWidth="1"/>
    <col min="30" max="30" width="8" style="29" hidden="1" customWidth="1"/>
    <col min="31" max="31" width="8" style="30" hidden="1" customWidth="1"/>
    <col min="32" max="32" width="12" style="30" hidden="1" customWidth="1"/>
    <col min="33" max="35" width="8" style="29" hidden="1" customWidth="1"/>
    <col min="36" max="36" width="9.125" style="29" hidden="1" customWidth="1"/>
    <col min="37" max="41" width="8" style="29" customWidth="1"/>
    <col min="42" max="16384" width="8" style="28"/>
  </cols>
  <sheetData>
    <row r="1" spans="1:36" ht="17.25">
      <c r="A1" s="61" t="str">
        <f>Cover!B3</f>
        <v>Specification No.:NESH/CSM/OT/PRANIT/1500-1254 ( PKG D)/BPS-Vol-IC</v>
      </c>
      <c r="B1" s="61"/>
      <c r="C1" s="60"/>
      <c r="D1" s="60"/>
      <c r="E1" s="60"/>
      <c r="F1" s="59" t="s">
        <v>53</v>
      </c>
      <c r="Z1" s="28" t="s">
        <v>43</v>
      </c>
      <c r="AE1" s="30">
        <v>1</v>
      </c>
      <c r="AF1" s="30" t="s">
        <v>17</v>
      </c>
      <c r="AI1" s="30">
        <v>1</v>
      </c>
      <c r="AJ1" s="29" t="s">
        <v>21</v>
      </c>
    </row>
    <row r="2" spans="1:36">
      <c r="B2" s="31"/>
      <c r="Z2" s="28">
        <v>0</v>
      </c>
      <c r="AE2" s="30">
        <v>2</v>
      </c>
      <c r="AF2" s="30" t="s">
        <v>18</v>
      </c>
      <c r="AI2" s="30">
        <v>2</v>
      </c>
      <c r="AJ2" s="29" t="s">
        <v>22</v>
      </c>
    </row>
    <row r="3" spans="1:36" ht="34.5" customHeight="1">
      <c r="A3" s="384" t="s">
        <v>36</v>
      </c>
      <c r="B3" s="384"/>
      <c r="C3" s="384"/>
      <c r="D3" s="384"/>
      <c r="E3" s="384"/>
      <c r="F3" s="384"/>
      <c r="AE3" s="30">
        <v>3</v>
      </c>
      <c r="AF3" s="30" t="s">
        <v>19</v>
      </c>
      <c r="AI3" s="30">
        <v>3</v>
      </c>
      <c r="AJ3" s="29" t="s">
        <v>23</v>
      </c>
    </row>
    <row r="4" spans="1:36">
      <c r="A4" s="58"/>
      <c r="B4" s="58"/>
      <c r="C4" s="58"/>
      <c r="D4" s="58"/>
      <c r="E4" s="58"/>
      <c r="F4" s="58"/>
      <c r="AE4" s="30">
        <v>4</v>
      </c>
      <c r="AF4" s="30" t="s">
        <v>20</v>
      </c>
      <c r="AI4" s="30">
        <v>4</v>
      </c>
      <c r="AJ4" s="29" t="s">
        <v>24</v>
      </c>
    </row>
    <row r="5" spans="1:36" ht="25.5" customHeight="1">
      <c r="A5" s="32" t="s">
        <v>9</v>
      </c>
      <c r="C5" s="385"/>
      <c r="D5" s="385"/>
      <c r="E5" s="385"/>
      <c r="F5" s="385"/>
      <c r="AE5" s="30">
        <v>5</v>
      </c>
      <c r="AF5" s="30" t="s">
        <v>20</v>
      </c>
      <c r="AI5" s="30">
        <v>5</v>
      </c>
      <c r="AJ5" s="29" t="s">
        <v>25</v>
      </c>
    </row>
    <row r="6" spans="1:36">
      <c r="A6" s="32" t="s">
        <v>0</v>
      </c>
      <c r="B6" s="386" t="str">
        <f>'Names of Bidder'!D43&amp;"/"&amp;'Names of Bidder'!E43&amp;"/"&amp;'Names of Bidder'!F43</f>
        <v>5/Sep/2023</v>
      </c>
      <c r="C6" s="386"/>
      <c r="AE6" s="30">
        <v>6</v>
      </c>
      <c r="AF6" s="30" t="s">
        <v>20</v>
      </c>
      <c r="AG6" s="55">
        <f>DAY(B6)</f>
        <v>5</v>
      </c>
      <c r="AI6" s="30">
        <v>6</v>
      </c>
      <c r="AJ6" s="29" t="s">
        <v>26</v>
      </c>
    </row>
    <row r="7" spans="1:36">
      <c r="A7" s="32"/>
      <c r="B7" s="57"/>
      <c r="C7" s="57"/>
      <c r="AE7" s="30">
        <v>7</v>
      </c>
      <c r="AF7" s="30" t="s">
        <v>20</v>
      </c>
      <c r="AG7" s="55">
        <f>MONTH(B6)</f>
        <v>9</v>
      </c>
      <c r="AI7" s="30">
        <v>7</v>
      </c>
      <c r="AJ7" s="29" t="s">
        <v>27</v>
      </c>
    </row>
    <row r="8" spans="1:36">
      <c r="A8" s="56" t="s">
        <v>71</v>
      </c>
      <c r="B8" s="23"/>
      <c r="F8" s="53"/>
      <c r="AE8" s="30">
        <v>8</v>
      </c>
      <c r="AF8" s="30" t="s">
        <v>20</v>
      </c>
      <c r="AG8" s="55" t="str">
        <f>LOOKUP(AG7,AI1:AI12,AJ1:AJ12)</f>
        <v>September</v>
      </c>
      <c r="AI8" s="30">
        <v>8</v>
      </c>
      <c r="AJ8" s="29" t="s">
        <v>28</v>
      </c>
    </row>
    <row r="9" spans="1:36">
      <c r="A9" s="159" t="s">
        <v>102</v>
      </c>
      <c r="B9" s="54"/>
      <c r="F9" s="53"/>
      <c r="AE9" s="30">
        <v>9</v>
      </c>
      <c r="AF9" s="30" t="s">
        <v>20</v>
      </c>
      <c r="AG9" s="55">
        <f>YEAR(B6)</f>
        <v>2023</v>
      </c>
      <c r="AI9" s="30">
        <v>9</v>
      </c>
      <c r="AJ9" s="29" t="s">
        <v>29</v>
      </c>
    </row>
    <row r="10" spans="1:36">
      <c r="A10" s="159" t="s">
        <v>103</v>
      </c>
      <c r="B10" s="54"/>
      <c r="F10" s="53"/>
      <c r="AE10" s="30">
        <v>10</v>
      </c>
      <c r="AF10" s="30" t="s">
        <v>20</v>
      </c>
      <c r="AI10" s="30">
        <v>10</v>
      </c>
      <c r="AJ10" s="29" t="s">
        <v>30</v>
      </c>
    </row>
    <row r="11" spans="1:36">
      <c r="A11" s="159" t="s">
        <v>104</v>
      </c>
      <c r="B11" s="54"/>
      <c r="F11" s="53"/>
      <c r="AE11" s="30">
        <v>11</v>
      </c>
      <c r="AF11" s="30" t="s">
        <v>20</v>
      </c>
      <c r="AI11" s="30">
        <v>11</v>
      </c>
      <c r="AJ11" s="29" t="s">
        <v>31</v>
      </c>
    </row>
    <row r="12" spans="1:36">
      <c r="A12" s="159" t="s">
        <v>105</v>
      </c>
      <c r="B12" s="54"/>
      <c r="F12" s="53"/>
      <c r="AE12" s="30">
        <v>12</v>
      </c>
      <c r="AF12" s="30" t="s">
        <v>20</v>
      </c>
      <c r="AI12" s="30">
        <v>12</v>
      </c>
      <c r="AJ12" s="29" t="s">
        <v>32</v>
      </c>
    </row>
    <row r="13" spans="1:36">
      <c r="A13" s="160" t="s">
        <v>106</v>
      </c>
      <c r="B13" s="54"/>
      <c r="F13" s="53"/>
      <c r="AE13" s="30">
        <v>13</v>
      </c>
      <c r="AF13" s="30" t="s">
        <v>20</v>
      </c>
    </row>
    <row r="14" spans="1:36" ht="22.5" customHeight="1">
      <c r="A14" s="32"/>
      <c r="F14" s="53"/>
      <c r="AE14" s="30">
        <v>14</v>
      </c>
      <c r="AF14" s="30" t="s">
        <v>20</v>
      </c>
    </row>
    <row r="15" spans="1:36" ht="66" customHeight="1">
      <c r="A15" s="47" t="s">
        <v>10</v>
      </c>
      <c r="B15" s="45"/>
      <c r="C15" s="387" t="str">
        <f>Basic!B2</f>
        <v>Construction of Tower at Loc. No.: 149 &amp; 150 at 132 kV Haflong-Jiribam TL as per BoQ and instruction of officer-in-charge [Package-D]</v>
      </c>
      <c r="D15" s="387"/>
      <c r="E15" s="387"/>
      <c r="F15" s="387"/>
      <c r="AE15" s="30">
        <v>15</v>
      </c>
      <c r="AF15" s="30" t="s">
        <v>20</v>
      </c>
    </row>
    <row r="16" spans="1:36" ht="27.75" customHeight="1">
      <c r="A16" s="31" t="s">
        <v>1</v>
      </c>
      <c r="B16" s="31"/>
      <c r="C16" s="53"/>
      <c r="D16" s="53"/>
      <c r="E16" s="53"/>
      <c r="F16" s="53"/>
      <c r="AE16" s="30">
        <v>16</v>
      </c>
      <c r="AF16" s="30" t="s">
        <v>20</v>
      </c>
    </row>
    <row r="17" spans="1:41" ht="156.75" customHeight="1">
      <c r="A17" s="45">
        <v>1</v>
      </c>
      <c r="B17" s="382"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Construction of Tower at Loc. No.: 149 &amp; 150 at 132 kV Haflong-Jiribam TL as per BoQ and instruction of officer-in-charge [Package-D] under the above-named package in full conformity with the said Bidding Documents for the sum of (Specify the currency and the amount in figures and words) …………. or such other sums as may be determined in accordance with the terms and conditions of the Bidding Documents.</v>
      </c>
      <c r="C17" s="382"/>
      <c r="D17" s="382"/>
      <c r="E17" s="382"/>
      <c r="F17" s="382"/>
      <c r="Z17" s="52" t="s">
        <v>16</v>
      </c>
      <c r="AA17" s="51" t="s">
        <v>99</v>
      </c>
      <c r="AB17" s="50" t="e">
        <f>#REF!</f>
        <v>#REF!</v>
      </c>
      <c r="AC17" s="49" t="e">
        <f>" (" &amp;#REF! &amp; ")"</f>
        <v>#REF!</v>
      </c>
      <c r="AE17" s="30">
        <v>17</v>
      </c>
      <c r="AF17" s="30" t="s">
        <v>20</v>
      </c>
    </row>
    <row r="18" spans="1:41" ht="39" customHeight="1">
      <c r="B18" s="388" t="s">
        <v>2</v>
      </c>
      <c r="C18" s="388"/>
      <c r="D18" s="388"/>
      <c r="E18" s="388"/>
      <c r="F18" s="388"/>
      <c r="AE18" s="30">
        <v>18</v>
      </c>
      <c r="AF18" s="30" t="s">
        <v>20</v>
      </c>
    </row>
    <row r="19" spans="1:41" s="31" customFormat="1" ht="27.75" customHeight="1">
      <c r="A19" s="48">
        <v>2</v>
      </c>
      <c r="B19" s="383" t="s">
        <v>3</v>
      </c>
      <c r="C19" s="383"/>
      <c r="D19" s="383"/>
      <c r="E19" s="383"/>
      <c r="F19" s="383"/>
      <c r="AD19" s="33"/>
      <c r="AE19" s="30">
        <v>19</v>
      </c>
      <c r="AF19" s="30" t="s">
        <v>20</v>
      </c>
      <c r="AG19" s="33"/>
      <c r="AH19" s="33"/>
      <c r="AI19" s="33"/>
      <c r="AJ19" s="33"/>
      <c r="AK19" s="33"/>
      <c r="AL19" s="33"/>
      <c r="AM19" s="33"/>
      <c r="AN19" s="33"/>
      <c r="AO19" s="33"/>
    </row>
    <row r="20" spans="1:41" ht="39.75" customHeight="1">
      <c r="A20" s="45">
        <v>2.1</v>
      </c>
      <c r="B20" s="382" t="s">
        <v>4</v>
      </c>
      <c r="C20" s="382"/>
      <c r="D20" s="382"/>
      <c r="E20" s="382"/>
      <c r="F20" s="382"/>
      <c r="AE20" s="30">
        <v>20</v>
      </c>
      <c r="AF20" s="30" t="s">
        <v>20</v>
      </c>
    </row>
    <row r="21" spans="1:41" s="178" customFormat="1" ht="21" customHeight="1">
      <c r="A21" s="176"/>
      <c r="B21" s="398" t="s">
        <v>157</v>
      </c>
      <c r="C21" s="398"/>
      <c r="D21" s="181" t="s">
        <v>108</v>
      </c>
      <c r="E21" s="181"/>
      <c r="F21" s="181"/>
      <c r="G21" s="176"/>
      <c r="H21" s="177"/>
      <c r="AD21" s="179"/>
      <c r="AE21" s="180"/>
      <c r="AF21" s="180"/>
      <c r="AG21" s="179"/>
      <c r="AH21" s="179"/>
      <c r="AI21" s="179"/>
      <c r="AJ21" s="179"/>
      <c r="AK21" s="179"/>
      <c r="AL21" s="179"/>
      <c r="AM21" s="179"/>
      <c r="AN21" s="179"/>
      <c r="AO21" s="179"/>
    </row>
    <row r="22" spans="1:41" ht="24" customHeight="1">
      <c r="B22" s="399" t="s">
        <v>80</v>
      </c>
      <c r="C22" s="399"/>
      <c r="D22" s="401" t="s">
        <v>156</v>
      </c>
      <c r="E22" s="402"/>
      <c r="F22" s="403"/>
      <c r="AE22" s="30">
        <v>26</v>
      </c>
      <c r="AF22" s="30" t="s">
        <v>20</v>
      </c>
    </row>
    <row r="23" spans="1:41" ht="92.25" customHeight="1">
      <c r="A23" s="46">
        <v>2.2000000000000002</v>
      </c>
      <c r="B23" s="382" t="s">
        <v>11</v>
      </c>
      <c r="C23" s="382"/>
      <c r="D23" s="382"/>
      <c r="E23" s="382"/>
      <c r="F23" s="382"/>
      <c r="AE23" s="30">
        <v>28</v>
      </c>
      <c r="AF23" s="30" t="s">
        <v>20</v>
      </c>
    </row>
    <row r="24" spans="1:41" ht="41.25" customHeight="1">
      <c r="A24" s="46">
        <v>2.2999999999999998</v>
      </c>
      <c r="B24" s="390" t="s">
        <v>158</v>
      </c>
      <c r="C24" s="382"/>
      <c r="D24" s="382"/>
      <c r="E24" s="382"/>
      <c r="F24" s="382"/>
      <c r="AE24" s="30">
        <v>29</v>
      </c>
      <c r="AF24" s="30" t="s">
        <v>20</v>
      </c>
    </row>
    <row r="25" spans="1:41" ht="126" customHeight="1">
      <c r="A25" s="46">
        <v>2.4</v>
      </c>
      <c r="B25" s="382" t="s">
        <v>12</v>
      </c>
      <c r="C25" s="382"/>
      <c r="D25" s="382"/>
      <c r="E25" s="382"/>
      <c r="F25" s="382"/>
      <c r="AE25" s="30">
        <v>30</v>
      </c>
      <c r="AF25" s="30" t="s">
        <v>20</v>
      </c>
    </row>
    <row r="26" spans="1:41" ht="75.75" customHeight="1">
      <c r="A26" s="46">
        <v>2.5</v>
      </c>
      <c r="B26" s="382" t="s">
        <v>13</v>
      </c>
      <c r="C26" s="382"/>
      <c r="D26" s="382"/>
      <c r="E26" s="382"/>
      <c r="F26" s="382"/>
      <c r="AE26" s="30">
        <v>31</v>
      </c>
      <c r="AF26" s="30" t="s">
        <v>17</v>
      </c>
    </row>
    <row r="27" spans="1:41" ht="76.5" customHeight="1">
      <c r="A27" s="45">
        <v>3</v>
      </c>
      <c r="B27" s="382" t="s">
        <v>33</v>
      </c>
      <c r="C27" s="382"/>
      <c r="D27" s="382"/>
      <c r="E27" s="382"/>
      <c r="F27" s="382"/>
    </row>
    <row r="28" spans="1:41" ht="59.25" customHeight="1">
      <c r="A28" s="45">
        <v>3.1</v>
      </c>
      <c r="B28" s="404" t="s">
        <v>98</v>
      </c>
      <c r="C28" s="404"/>
      <c r="D28" s="404"/>
      <c r="E28" s="404"/>
      <c r="F28" s="404"/>
    </row>
    <row r="29" spans="1:41" ht="101.25" customHeight="1">
      <c r="A29" s="46">
        <v>3.2</v>
      </c>
      <c r="B29" s="390" t="s">
        <v>97</v>
      </c>
      <c r="C29" s="382"/>
      <c r="D29" s="382"/>
      <c r="E29" s="382"/>
      <c r="F29" s="382"/>
    </row>
    <row r="30" spans="1:41" ht="9.75" customHeight="1">
      <c r="A30" s="46"/>
      <c r="B30" s="382"/>
      <c r="C30" s="382"/>
      <c r="D30" s="382"/>
      <c r="E30" s="382"/>
      <c r="F30" s="382"/>
    </row>
    <row r="31" spans="1:41" ht="49.5" customHeight="1">
      <c r="A31" s="46">
        <v>3.3</v>
      </c>
      <c r="B31" s="390" t="s">
        <v>96</v>
      </c>
      <c r="C31" s="382"/>
      <c r="D31" s="382"/>
      <c r="E31" s="382"/>
      <c r="F31" s="382"/>
    </row>
    <row r="32" spans="1:41" ht="12.75" customHeight="1">
      <c r="A32" s="46"/>
      <c r="B32" s="382"/>
      <c r="C32" s="382"/>
      <c r="D32" s="382"/>
      <c r="E32" s="382"/>
      <c r="F32" s="382"/>
    </row>
    <row r="33" spans="1:41" ht="58.5" customHeight="1">
      <c r="A33" s="45">
        <v>4</v>
      </c>
      <c r="B33" s="382" t="s">
        <v>14</v>
      </c>
      <c r="C33" s="382"/>
      <c r="D33" s="382"/>
      <c r="E33" s="382"/>
      <c r="F33" s="382"/>
      <c r="H33" s="31" t="e">
        <f>#REF!</f>
        <v>#REF!</v>
      </c>
    </row>
    <row r="34" spans="1:41" ht="90.75" customHeight="1">
      <c r="A34" s="45">
        <v>5</v>
      </c>
      <c r="B34" s="382" t="s">
        <v>15</v>
      </c>
      <c r="C34" s="382"/>
      <c r="D34" s="382"/>
      <c r="E34" s="382"/>
      <c r="F34" s="382"/>
    </row>
    <row r="35" spans="1:41" ht="14.25" customHeight="1">
      <c r="B35" s="25" t="str">
        <f>IF(ISERROR("Dated this " &amp; AG6 &amp; LOOKUP(AG6,AE1:AE26,AF1:AF26) &amp; " day of " &amp; AG8 &amp; " " &amp;AG9), "", "Dated this " &amp; AG6 &amp; LOOKUP(AG6,AE1:AE26,AF1:AF26) &amp; " day of " &amp; AG8 &amp; " " &amp;AG9)</f>
        <v>Dated this 5th day of September 2023</v>
      </c>
      <c r="C35" s="25"/>
      <c r="D35" s="25"/>
      <c r="E35" s="44"/>
      <c r="F35" s="44"/>
    </row>
    <row r="36" spans="1:41" ht="22.5" customHeight="1">
      <c r="B36" s="25" t="s">
        <v>5</v>
      </c>
      <c r="C36" s="43"/>
      <c r="D36" s="41"/>
      <c r="E36" s="41"/>
      <c r="F36" s="41"/>
    </row>
    <row r="37" spans="1:41" ht="30" customHeight="1">
      <c r="B37" s="42"/>
      <c r="C37" s="41"/>
      <c r="D37" s="41"/>
      <c r="E37" s="25"/>
      <c r="F37" s="26" t="s">
        <v>6</v>
      </c>
    </row>
    <row r="38" spans="1:41" ht="29.25" customHeight="1">
      <c r="B38" s="42"/>
      <c r="C38" s="41"/>
      <c r="D38" s="25"/>
      <c r="E38" s="26" t="s">
        <v>101</v>
      </c>
      <c r="F38" s="62" t="str">
        <f>'Names of Bidder'!D9</f>
        <v>Name</v>
      </c>
    </row>
    <row r="39" spans="1:41">
      <c r="A39" s="28"/>
      <c r="B39" s="28"/>
      <c r="C39" s="40"/>
      <c r="D39" s="28"/>
      <c r="E39" s="36" t="s">
        <v>95</v>
      </c>
      <c r="F39" s="65"/>
    </row>
    <row r="40" spans="1:41">
      <c r="A40" s="39" t="s">
        <v>38</v>
      </c>
      <c r="B40" s="400" t="str">
        <f>'Names of Bidder'!D43&amp;"/"&amp;'Names of Bidder'!E43&amp;"/"&amp;'Names of Bidder'!F43</f>
        <v>5/Sep/2023</v>
      </c>
      <c r="C40" s="400"/>
      <c r="D40" s="28"/>
      <c r="E40" s="36" t="s">
        <v>7</v>
      </c>
      <c r="F40" s="65"/>
    </row>
    <row r="41" spans="1:41">
      <c r="A41" s="39" t="s">
        <v>39</v>
      </c>
      <c r="B41" s="37" t="str">
        <f>'Names of Bidder'!D44</f>
        <v>Place</v>
      </c>
      <c r="C41" s="38"/>
      <c r="D41" s="28"/>
      <c r="E41" s="36" t="s">
        <v>8</v>
      </c>
      <c r="F41" s="65"/>
    </row>
    <row r="42" spans="1:41">
      <c r="B42" s="31"/>
      <c r="D42" s="28"/>
      <c r="E42" s="36" t="s">
        <v>94</v>
      </c>
      <c r="F42" s="65"/>
    </row>
    <row r="43" spans="1:41" s="31" customFormat="1" ht="24.75" customHeight="1">
      <c r="A43" s="35" t="s">
        <v>37</v>
      </c>
      <c r="B43" s="27"/>
      <c r="C43" s="24"/>
      <c r="D43" s="25"/>
      <c r="E43" s="26"/>
      <c r="F43" s="25"/>
      <c r="H43" s="32"/>
      <c r="AD43" s="33"/>
      <c r="AE43" s="30"/>
      <c r="AF43" s="30"/>
      <c r="AG43" s="33"/>
      <c r="AH43" s="33"/>
      <c r="AI43" s="33"/>
      <c r="AJ43" s="33"/>
      <c r="AK43" s="33"/>
      <c r="AL43" s="33"/>
      <c r="AM43" s="33"/>
      <c r="AN43" s="33"/>
      <c r="AO43" s="33"/>
    </row>
    <row r="44" spans="1:41" s="31" customFormat="1" ht="19.5" customHeight="1">
      <c r="A44" s="397" t="s">
        <v>49</v>
      </c>
      <c r="B44" s="397"/>
      <c r="C44" s="397"/>
      <c r="D44" s="391"/>
      <c r="E44" s="392"/>
      <c r="F44" s="392"/>
      <c r="H44" s="32"/>
      <c r="AD44" s="33"/>
      <c r="AE44" s="30"/>
      <c r="AF44" s="30"/>
      <c r="AG44" s="33"/>
      <c r="AH44" s="33"/>
      <c r="AI44" s="33"/>
      <c r="AJ44" s="33"/>
      <c r="AK44" s="33"/>
      <c r="AL44" s="33"/>
      <c r="AM44" s="33"/>
      <c r="AN44" s="33"/>
      <c r="AO44" s="33"/>
    </row>
    <row r="45" spans="1:41" s="31" customFormat="1" ht="19.5" customHeight="1">
      <c r="A45" s="396"/>
      <c r="B45" s="396"/>
      <c r="C45" s="396"/>
      <c r="D45" s="34"/>
      <c r="E45" s="34"/>
      <c r="F45" s="34"/>
      <c r="H45" s="32"/>
      <c r="AD45" s="33"/>
      <c r="AE45" s="30"/>
      <c r="AF45" s="30"/>
      <c r="AG45" s="33"/>
      <c r="AH45" s="33"/>
      <c r="AI45" s="33"/>
      <c r="AJ45" s="33"/>
      <c r="AK45" s="33"/>
      <c r="AL45" s="33"/>
      <c r="AM45" s="33"/>
      <c r="AN45" s="33"/>
      <c r="AO45" s="33"/>
    </row>
    <row r="46" spans="1:41" s="31" customFormat="1" ht="19.5" customHeight="1">
      <c r="A46" s="395"/>
      <c r="B46" s="395"/>
      <c r="C46" s="395"/>
      <c r="D46" s="34"/>
      <c r="E46" s="34"/>
      <c r="F46" s="34"/>
      <c r="H46" s="32"/>
      <c r="AD46" s="33"/>
      <c r="AE46" s="30"/>
      <c r="AF46" s="30"/>
      <c r="AG46" s="33"/>
      <c r="AH46" s="33"/>
      <c r="AI46" s="33"/>
      <c r="AJ46" s="33"/>
      <c r="AK46" s="33"/>
      <c r="AL46" s="33"/>
      <c r="AM46" s="33"/>
      <c r="AN46" s="33"/>
      <c r="AO46" s="33"/>
    </row>
    <row r="47" spans="1:41" s="31" customFormat="1" ht="19.5" customHeight="1">
      <c r="A47" s="394" t="s">
        <v>50</v>
      </c>
      <c r="B47" s="394"/>
      <c r="C47" s="394"/>
      <c r="D47" s="391"/>
      <c r="E47" s="392"/>
      <c r="F47" s="392"/>
      <c r="H47" s="32"/>
      <c r="AD47" s="33"/>
      <c r="AE47" s="30"/>
      <c r="AF47" s="30"/>
      <c r="AG47" s="33"/>
      <c r="AH47" s="33"/>
      <c r="AI47" s="33"/>
      <c r="AJ47" s="33"/>
      <c r="AK47" s="33"/>
      <c r="AL47" s="33"/>
      <c r="AM47" s="33"/>
      <c r="AN47" s="33"/>
      <c r="AO47" s="33"/>
    </row>
    <row r="48" spans="1:41" s="31" customFormat="1" ht="19.5" customHeight="1">
      <c r="A48" s="394" t="s">
        <v>48</v>
      </c>
      <c r="B48" s="394"/>
      <c r="C48" s="394"/>
      <c r="D48" s="391"/>
      <c r="E48" s="392"/>
      <c r="F48" s="392"/>
      <c r="H48" s="32"/>
      <c r="AD48" s="33"/>
      <c r="AE48" s="30"/>
      <c r="AF48" s="30"/>
      <c r="AG48" s="33"/>
      <c r="AH48" s="33"/>
      <c r="AI48" s="33"/>
      <c r="AJ48" s="33"/>
      <c r="AK48" s="33"/>
      <c r="AL48" s="33"/>
      <c r="AM48" s="33"/>
      <c r="AN48" s="33"/>
      <c r="AO48" s="33"/>
    </row>
    <row r="49" spans="1:41" s="31" customFormat="1" ht="19.5" customHeight="1">
      <c r="A49" s="394" t="s">
        <v>51</v>
      </c>
      <c r="B49" s="394"/>
      <c r="C49" s="394"/>
      <c r="D49" s="391"/>
      <c r="E49" s="392"/>
      <c r="F49" s="392"/>
      <c r="H49" s="32"/>
      <c r="AD49" s="33"/>
      <c r="AE49" s="30"/>
      <c r="AF49" s="30"/>
      <c r="AG49" s="33"/>
      <c r="AH49" s="33"/>
      <c r="AI49" s="33"/>
      <c r="AJ49" s="33"/>
      <c r="AK49" s="33"/>
      <c r="AL49" s="33"/>
      <c r="AM49" s="33"/>
      <c r="AN49" s="33"/>
      <c r="AO49" s="33"/>
    </row>
    <row r="50" spans="1:41" s="31" customFormat="1" ht="19.5" customHeight="1">
      <c r="A50" s="397" t="s">
        <v>52</v>
      </c>
      <c r="B50" s="397"/>
      <c r="C50" s="397"/>
      <c r="D50" s="391"/>
      <c r="E50" s="392"/>
      <c r="F50" s="392"/>
      <c r="H50" s="32"/>
      <c r="AD50" s="33"/>
      <c r="AE50" s="30"/>
      <c r="AF50" s="30"/>
      <c r="AG50" s="33"/>
      <c r="AH50" s="33"/>
      <c r="AI50" s="33"/>
      <c r="AJ50" s="33"/>
      <c r="AK50" s="33"/>
      <c r="AL50" s="33"/>
      <c r="AM50" s="33"/>
      <c r="AN50" s="33"/>
      <c r="AO50" s="33"/>
    </row>
    <row r="51" spans="1:41" s="31" customFormat="1" ht="19.5" customHeight="1">
      <c r="A51" s="396"/>
      <c r="B51" s="396"/>
      <c r="C51" s="396"/>
      <c r="D51" s="34"/>
      <c r="E51" s="34"/>
      <c r="F51" s="34"/>
      <c r="H51" s="32"/>
      <c r="AD51" s="33"/>
      <c r="AE51" s="30"/>
      <c r="AF51" s="30"/>
      <c r="AG51" s="33"/>
      <c r="AH51" s="33"/>
      <c r="AI51" s="33"/>
      <c r="AJ51" s="33"/>
      <c r="AK51" s="33"/>
      <c r="AL51" s="33"/>
      <c r="AM51" s="33"/>
      <c r="AN51" s="33"/>
      <c r="AO51" s="33"/>
    </row>
    <row r="52" spans="1:41" s="31" customFormat="1" ht="19.5" customHeight="1">
      <c r="A52" s="395"/>
      <c r="B52" s="395"/>
      <c r="C52" s="395"/>
      <c r="D52" s="34"/>
      <c r="E52" s="34"/>
      <c r="F52" s="34"/>
      <c r="H52" s="32"/>
      <c r="AD52" s="33"/>
      <c r="AE52" s="30"/>
      <c r="AF52" s="30"/>
      <c r="AG52" s="33"/>
      <c r="AH52" s="33"/>
      <c r="AI52" s="33"/>
      <c r="AJ52" s="33"/>
      <c r="AK52" s="33"/>
      <c r="AL52" s="33"/>
      <c r="AM52" s="33"/>
      <c r="AN52" s="33"/>
      <c r="AO52" s="33"/>
    </row>
    <row r="53" spans="1:41" s="31" customFormat="1" ht="44.25" customHeight="1">
      <c r="A53" s="39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3" s="393"/>
      <c r="C53" s="393"/>
      <c r="D53" s="393"/>
      <c r="E53" s="393"/>
      <c r="F53" s="393"/>
      <c r="H53" s="32"/>
      <c r="AD53" s="33"/>
      <c r="AE53" s="30"/>
      <c r="AF53" s="30"/>
      <c r="AG53" s="33"/>
      <c r="AH53" s="33"/>
      <c r="AI53" s="33"/>
      <c r="AJ53" s="33"/>
      <c r="AK53" s="33"/>
      <c r="AL53" s="33"/>
      <c r="AM53" s="33"/>
      <c r="AN53" s="33"/>
      <c r="AO53" s="33"/>
    </row>
    <row r="54" spans="1:41" s="31" customFormat="1" ht="13.5" customHeight="1">
      <c r="A54" s="389" t="s">
        <v>35</v>
      </c>
      <c r="B54" s="389"/>
      <c r="C54" s="389"/>
      <c r="D54" s="389"/>
      <c r="E54" s="389"/>
      <c r="F54" s="389"/>
      <c r="H54" s="32"/>
      <c r="AD54" s="33"/>
      <c r="AE54" s="30"/>
      <c r="AF54" s="30"/>
      <c r="AG54" s="33"/>
      <c r="AH54" s="33"/>
      <c r="AI54" s="33"/>
      <c r="AJ54" s="33"/>
      <c r="AK54" s="33"/>
      <c r="AL54" s="33"/>
      <c r="AM54" s="33"/>
      <c r="AN54" s="33"/>
      <c r="AO54" s="33"/>
    </row>
    <row r="55" spans="1:41" s="31" customFormat="1" ht="33" customHeight="1">
      <c r="A55" s="32"/>
      <c r="B55" s="32"/>
      <c r="H55" s="32"/>
      <c r="AD55" s="33"/>
      <c r="AE55" s="30"/>
      <c r="AF55" s="30"/>
      <c r="AG55" s="33"/>
      <c r="AH55" s="33"/>
      <c r="AI55" s="33"/>
      <c r="AJ55" s="33"/>
      <c r="AK55" s="33"/>
      <c r="AL55" s="33"/>
      <c r="AM55" s="33"/>
      <c r="AN55" s="33"/>
      <c r="AO55" s="33"/>
    </row>
    <row r="56" spans="1:41" s="31" customFormat="1" ht="33" customHeight="1">
      <c r="A56" s="32"/>
      <c r="B56" s="32"/>
      <c r="H56" s="32"/>
      <c r="AD56" s="33"/>
      <c r="AE56" s="30"/>
      <c r="AF56" s="30"/>
      <c r="AG56" s="33"/>
      <c r="AH56" s="33"/>
      <c r="AI56" s="33"/>
      <c r="AJ56" s="33"/>
      <c r="AK56" s="33"/>
      <c r="AL56" s="33"/>
      <c r="AM56" s="33"/>
      <c r="AN56" s="33"/>
      <c r="AO56" s="33"/>
    </row>
    <row r="57" spans="1:41">
      <c r="A57" s="32"/>
    </row>
    <row r="58" spans="1:41">
      <c r="A58" s="32"/>
    </row>
    <row r="59" spans="1:41">
      <c r="A59" s="32"/>
    </row>
    <row r="60" spans="1:41">
      <c r="A60" s="32"/>
    </row>
    <row r="61" spans="1:41">
      <c r="A61" s="32"/>
    </row>
    <row r="62" spans="1:41">
      <c r="A62" s="32"/>
    </row>
    <row r="63" spans="1:41">
      <c r="A63" s="32"/>
    </row>
    <row r="64" spans="1:41">
      <c r="A64" s="32"/>
    </row>
    <row r="65" spans="1:1">
      <c r="A65" s="32"/>
    </row>
    <row r="66" spans="1:1">
      <c r="A66" s="32"/>
    </row>
    <row r="67" spans="1:1">
      <c r="A67" s="32"/>
    </row>
    <row r="68" spans="1:1">
      <c r="A68" s="32"/>
    </row>
  </sheetData>
  <sheetProtection algorithmName="SHA-512" hashValue="GR6prThL8y3TWyXNb5cgg+KsIsmosqBaPWSai72KUgZlYkza9zWAR96i4r9KG8PMbzrFQCmj/RxxZOsreQcs4Q==" saltValue="fbWVZRVuLSdQ7GBdT4HVxw==" spinCount="100000" sheet="1" selectLockedCells="1"/>
  <customSheetViews>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0">
    <mergeCell ref="B21:C21"/>
    <mergeCell ref="D47:F47"/>
    <mergeCell ref="D48:F48"/>
    <mergeCell ref="B34:F34"/>
    <mergeCell ref="B23:F23"/>
    <mergeCell ref="B22:C22"/>
    <mergeCell ref="B31:F31"/>
    <mergeCell ref="D44:F44"/>
    <mergeCell ref="B30:F30"/>
    <mergeCell ref="B32:F32"/>
    <mergeCell ref="A44:C44"/>
    <mergeCell ref="B33:F33"/>
    <mergeCell ref="B40:C40"/>
    <mergeCell ref="D22:F22"/>
    <mergeCell ref="B29:F29"/>
    <mergeCell ref="B28:F28"/>
    <mergeCell ref="A54:F54"/>
    <mergeCell ref="B24:F24"/>
    <mergeCell ref="B25:F25"/>
    <mergeCell ref="B26:F26"/>
    <mergeCell ref="D50:F50"/>
    <mergeCell ref="B27:F27"/>
    <mergeCell ref="A53:F53"/>
    <mergeCell ref="A49:C49"/>
    <mergeCell ref="A52:C52"/>
    <mergeCell ref="D49:F49"/>
    <mergeCell ref="A51:C51"/>
    <mergeCell ref="A45:C45"/>
    <mergeCell ref="A48:C48"/>
    <mergeCell ref="A46:C46"/>
    <mergeCell ref="A50:C50"/>
    <mergeCell ref="A47:C47"/>
    <mergeCell ref="B20:F20"/>
    <mergeCell ref="B19:F19"/>
    <mergeCell ref="A3:F3"/>
    <mergeCell ref="C5:F5"/>
    <mergeCell ref="B6:C6"/>
    <mergeCell ref="C15:F15"/>
    <mergeCell ref="B17:F17"/>
    <mergeCell ref="B18:F18"/>
  </mergeCells>
  <conditionalFormatting sqref="B33:F33">
    <cfRule type="expression" dxfId="0" priority="1">
      <formula>$H$33=1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indexed="12"/>
  </sheetPr>
  <dimension ref="A1:AN142"/>
  <sheetViews>
    <sheetView view="pageBreakPreview" topLeftCell="A21" zoomScaleNormal="55" zoomScaleSheetLayoutView="100" workbookViewId="0">
      <selection activeCell="J37" sqref="J37"/>
    </sheetView>
  </sheetViews>
  <sheetFormatPr defaultRowHeight="16.5"/>
  <cols>
    <col min="1" max="1" width="5.75" style="195" customWidth="1"/>
    <col min="2" max="2" width="12" style="195" customWidth="1"/>
    <col min="3" max="3" width="10.375" style="195" customWidth="1"/>
    <col min="4" max="4" width="16.25" style="196" customWidth="1"/>
    <col min="5" max="5" width="10.75" style="196" customWidth="1"/>
    <col min="6" max="6" width="13.625" style="196" customWidth="1"/>
    <col min="7" max="7" width="27.375" style="185" customWidth="1"/>
    <col min="8" max="8" width="7.625" style="196" customWidth="1"/>
    <col min="9" max="9" width="10.25" style="196" customWidth="1"/>
    <col min="10" max="10" width="13" style="197" customWidth="1"/>
    <col min="11" max="11" width="15" style="197" customWidth="1"/>
    <col min="12" max="12" width="9" style="188" customWidth="1"/>
    <col min="13" max="13" width="14.25" style="188" customWidth="1"/>
    <col min="14" max="14" width="24.125" style="188" customWidth="1"/>
    <col min="15" max="15" width="11.125" style="189" customWidth="1"/>
    <col min="16" max="16" width="12.75" style="189" customWidth="1"/>
    <col min="17" max="17" width="11.375" style="190" customWidth="1"/>
    <col min="18" max="18" width="10.375" customWidth="1"/>
    <col min="19" max="19" width="17.75" customWidth="1"/>
    <col min="20" max="20" width="10.5" customWidth="1"/>
    <col min="21" max="21" width="12.375" customWidth="1"/>
    <col min="22" max="23" width="9" style="193" customWidth="1"/>
    <col min="24" max="24" width="10.875" customWidth="1"/>
    <col min="25" max="25" width="18.75" customWidth="1"/>
    <col min="26" max="26" width="9" customWidth="1"/>
    <col min="27" max="39" width="9" style="194" customWidth="1"/>
    <col min="40" max="40" width="9" style="194"/>
  </cols>
  <sheetData>
    <row r="1" spans="1:40" ht="18.75">
      <c r="A1" s="182" t="str">
        <f>Cover!B3</f>
        <v>Specification No.:NESH/CSM/OT/PRANIT/1500-1254 ( PKG D)/BPS-Vol-IC</v>
      </c>
      <c r="B1" s="182"/>
      <c r="C1" s="183"/>
      <c r="D1" s="184"/>
      <c r="E1" s="184"/>
      <c r="F1" s="184"/>
      <c r="H1" s="184"/>
      <c r="I1" s="184"/>
      <c r="J1" s="186"/>
      <c r="K1" s="187"/>
      <c r="S1" s="191" t="s">
        <v>40</v>
      </c>
      <c r="T1" s="192" t="e">
        <f>SUMIF(#REF!, "Direct",#REF!)</f>
        <v>#REF!</v>
      </c>
      <c r="Y1" s="192" t="e">
        <f>#REF!</f>
        <v>#REF!</v>
      </c>
      <c r="Z1" t="s">
        <v>41</v>
      </c>
    </row>
    <row r="2" spans="1:40">
      <c r="P2" s="198"/>
      <c r="S2" s="191" t="s">
        <v>42</v>
      </c>
      <c r="T2" s="199" t="e">
        <f>#REF!-T1</f>
        <v>#REF!</v>
      </c>
      <c r="U2" s="200"/>
      <c r="Y2" s="192" t="e">
        <f>#REF!</f>
        <v>#REF!</v>
      </c>
    </row>
    <row r="3" spans="1:40" s="204" customFormat="1" ht="36.75" customHeight="1">
      <c r="A3" s="410" t="str">
        <f>Basic!A2&amp;":"&amp;Basic!B2</f>
        <v>Name of Package:Construction of Tower at Loc. No.: 149 &amp; 150 at 132 kV Haflong-Jiribam TL as per BoQ and instruction of officer-in-charge [Package-D]</v>
      </c>
      <c r="B3" s="411"/>
      <c r="C3" s="411"/>
      <c r="D3" s="411"/>
      <c r="E3" s="411"/>
      <c r="F3" s="411"/>
      <c r="G3" s="411"/>
      <c r="H3" s="411"/>
      <c r="I3" s="411"/>
      <c r="J3" s="411"/>
      <c r="K3" s="411"/>
      <c r="L3" s="201"/>
      <c r="M3" s="201"/>
      <c r="N3" s="202"/>
      <c r="O3" s="203"/>
      <c r="P3" s="203"/>
      <c r="Q3" s="203"/>
      <c r="S3" s="195"/>
      <c r="V3" s="405"/>
      <c r="W3" s="405"/>
      <c r="AA3" s="205"/>
      <c r="AB3" s="205"/>
      <c r="AC3" s="205"/>
      <c r="AD3" s="205"/>
      <c r="AE3" s="205"/>
      <c r="AF3" s="205"/>
      <c r="AG3" s="205"/>
      <c r="AH3" s="205"/>
      <c r="AI3" s="205"/>
      <c r="AJ3" s="205"/>
      <c r="AK3" s="205"/>
      <c r="AL3" s="205"/>
      <c r="AM3" s="205"/>
      <c r="AN3" s="205"/>
    </row>
    <row r="4" spans="1:40" ht="28.5" customHeight="1">
      <c r="A4" s="412" t="s">
        <v>172</v>
      </c>
      <c r="B4" s="413"/>
      <c r="C4" s="413"/>
      <c r="D4" s="413"/>
      <c r="E4" s="413"/>
      <c r="F4" s="413"/>
      <c r="G4" s="413"/>
      <c r="H4" s="413"/>
      <c r="I4" s="413"/>
      <c r="J4" s="413"/>
      <c r="K4" s="413"/>
      <c r="N4" s="206"/>
      <c r="O4" s="207"/>
      <c r="P4" s="207"/>
      <c r="Q4" s="207"/>
      <c r="S4" s="185"/>
      <c r="T4" s="208"/>
      <c r="U4" s="200"/>
    </row>
    <row r="5" spans="1:40" s="43" customFormat="1" ht="26.25" customHeight="1">
      <c r="A5" s="209" t="str">
        <f>"Bidder’s Name and Address:( "&amp;MID('Names of Bidder'!B9,8,20) &amp;")"</f>
        <v>Bidder’s Name and Address:(  Sole Bidder)</v>
      </c>
      <c r="B5" s="209"/>
      <c r="C5" s="209"/>
      <c r="D5" s="209"/>
      <c r="E5" s="210"/>
      <c r="F5" s="210"/>
      <c r="G5" s="211"/>
      <c r="H5" s="212" t="s">
        <v>153</v>
      </c>
      <c r="I5" s="210"/>
      <c r="J5" s="213"/>
      <c r="K5" s="214"/>
      <c r="L5" s="188"/>
      <c r="M5" s="188"/>
      <c r="N5" s="206"/>
      <c r="O5" s="207"/>
      <c r="P5" s="207"/>
      <c r="Q5" s="207"/>
      <c r="S5" s="62"/>
      <c r="T5" s="215"/>
      <c r="V5" s="25"/>
      <c r="W5" s="25"/>
      <c r="AA5" s="194"/>
      <c r="AB5" s="194"/>
      <c r="AC5" s="194"/>
      <c r="AD5" s="194"/>
      <c r="AE5" s="194"/>
      <c r="AF5" s="194"/>
      <c r="AG5" s="194"/>
      <c r="AH5" s="194"/>
      <c r="AI5" s="194"/>
      <c r="AJ5" s="194"/>
      <c r="AK5" s="194"/>
      <c r="AL5" s="194"/>
      <c r="AM5" s="194"/>
      <c r="AN5" s="194"/>
    </row>
    <row r="6" spans="1:40" s="43" customFormat="1">
      <c r="A6" s="408" t="str">
        <f>IF('Names of Bidder'!I6=2,'Names of Bidder'!J12,"")</f>
        <v/>
      </c>
      <c r="B6" s="408"/>
      <c r="C6" s="408"/>
      <c r="D6" s="408"/>
      <c r="E6" s="216"/>
      <c r="F6" s="216"/>
      <c r="G6" s="217"/>
      <c r="H6" s="218"/>
      <c r="I6" s="219" t="str">
        <f>'Bid Form 2nd Envelope'!A9</f>
        <v>Sr. General Manager (C&amp;M)</v>
      </c>
      <c r="J6" s="220"/>
      <c r="K6" s="214"/>
      <c r="L6" s="188"/>
      <c r="M6" s="188"/>
      <c r="N6" s="221"/>
      <c r="O6" s="222"/>
      <c r="P6" s="222"/>
      <c r="Q6" s="222"/>
      <c r="V6" s="406"/>
      <c r="W6" s="406"/>
      <c r="AA6" s="194"/>
      <c r="AB6" s="194"/>
      <c r="AC6" s="194"/>
      <c r="AD6" s="194"/>
      <c r="AE6" s="194"/>
      <c r="AF6" s="194"/>
      <c r="AG6" s="194"/>
      <c r="AH6" s="194"/>
      <c r="AI6" s="194"/>
      <c r="AJ6" s="194"/>
      <c r="AK6" s="194"/>
      <c r="AL6" s="194"/>
      <c r="AM6" s="194"/>
      <c r="AN6" s="194"/>
    </row>
    <row r="7" spans="1:40" s="43" customFormat="1">
      <c r="A7" s="223" t="s">
        <v>72</v>
      </c>
      <c r="B7" s="223"/>
      <c r="C7" s="224" t="str">
        <f>'Names of Bidder'!D9</f>
        <v>Name</v>
      </c>
      <c r="D7" s="225"/>
      <c r="E7" s="226"/>
      <c r="F7" s="226"/>
      <c r="G7" s="62"/>
      <c r="H7" s="218"/>
      <c r="I7" s="219" t="str">
        <f>'Bid Form 2nd Envelope'!A10</f>
        <v xml:space="preserve">Power Grid Corporation of India Limited </v>
      </c>
      <c r="J7" s="220"/>
      <c r="K7" s="214"/>
      <c r="L7" s="188"/>
      <c r="M7" s="188"/>
      <c r="N7" s="206"/>
      <c r="O7" s="227"/>
      <c r="P7" s="227"/>
      <c r="Q7" s="227"/>
      <c r="V7" s="25"/>
      <c r="W7" s="25"/>
      <c r="Y7" s="228" t="e">
        <f>IF(#REF!=1,#REF!&amp;" &amp; "&amp;#REF!,IF(#REF!="2 or More",#REF!&amp;" , "&amp;#REF!&amp;" &amp; "&amp;#REF!,""))</f>
        <v>#REF!</v>
      </c>
      <c r="AA7" s="194"/>
      <c r="AB7" s="194"/>
      <c r="AC7" s="194"/>
      <c r="AD7" s="194"/>
      <c r="AE7" s="194"/>
      <c r="AF7" s="194"/>
      <c r="AG7" s="194"/>
      <c r="AH7" s="194"/>
      <c r="AI7" s="194"/>
      <c r="AJ7" s="194"/>
      <c r="AK7" s="194"/>
      <c r="AL7" s="194"/>
      <c r="AM7" s="194"/>
      <c r="AN7" s="194"/>
    </row>
    <row r="8" spans="1:40" s="43" customFormat="1">
      <c r="A8" s="223" t="s">
        <v>73</v>
      </c>
      <c r="B8" s="223"/>
      <c r="C8" s="224" t="str">
        <f>'Names of Bidder'!D10</f>
        <v>Add1</v>
      </c>
      <c r="D8" s="229"/>
      <c r="E8" s="226"/>
      <c r="F8" s="226"/>
      <c r="G8" s="62"/>
      <c r="H8" s="218"/>
      <c r="I8" s="219" t="str">
        <f>'Bid Form 2nd Envelope'!A11</f>
        <v>North Eastern Region</v>
      </c>
      <c r="J8" s="220"/>
      <c r="K8" s="214"/>
      <c r="L8" s="188"/>
      <c r="M8" s="188"/>
      <c r="N8" s="206"/>
      <c r="O8" s="227"/>
      <c r="P8" s="227"/>
      <c r="Q8" s="227"/>
      <c r="V8" s="25"/>
      <c r="W8" s="25"/>
      <c r="AA8" s="194"/>
      <c r="AB8" s="194"/>
      <c r="AC8" s="194"/>
      <c r="AD8" s="194"/>
      <c r="AE8" s="194"/>
      <c r="AF8" s="194"/>
      <c r="AG8" s="194"/>
      <c r="AH8" s="194"/>
      <c r="AI8" s="194"/>
      <c r="AJ8" s="194"/>
      <c r="AK8" s="194"/>
      <c r="AL8" s="194"/>
      <c r="AM8" s="194"/>
      <c r="AN8" s="194"/>
    </row>
    <row r="9" spans="1:40" s="43" customFormat="1">
      <c r="A9" s="230"/>
      <c r="B9" s="230"/>
      <c r="C9" s="224" t="str">
        <f>'Names of Bidder'!D11</f>
        <v>Add2</v>
      </c>
      <c r="D9" s="229"/>
      <c r="E9" s="226"/>
      <c r="F9" s="226"/>
      <c r="G9" s="62"/>
      <c r="H9" s="218"/>
      <c r="I9" s="219" t="str">
        <f>'Bid Form 2nd Envelope'!A12</f>
        <v xml:space="preserve">Dongtieh, Lower Nongrah, Lapalang </v>
      </c>
      <c r="J9" s="220"/>
      <c r="K9" s="214"/>
      <c r="L9" s="188"/>
      <c r="M9" s="188"/>
      <c r="N9" s="221"/>
      <c r="O9" s="231"/>
      <c r="P9" s="207"/>
      <c r="Q9" s="232"/>
      <c r="V9" s="25"/>
      <c r="W9" s="25"/>
      <c r="AA9" s="194"/>
      <c r="AB9" s="194"/>
      <c r="AC9" s="194"/>
      <c r="AD9" s="194"/>
      <c r="AE9" s="194"/>
      <c r="AF9" s="194"/>
      <c r="AG9" s="194"/>
      <c r="AH9" s="194"/>
      <c r="AI9" s="194"/>
      <c r="AJ9" s="194"/>
      <c r="AK9" s="194"/>
      <c r="AL9" s="194"/>
      <c r="AM9" s="194"/>
      <c r="AN9" s="194"/>
    </row>
    <row r="10" spans="1:40">
      <c r="A10" s="233"/>
      <c r="B10" s="306"/>
      <c r="C10" s="234"/>
      <c r="D10" s="234"/>
      <c r="E10" s="235"/>
      <c r="F10" s="235"/>
      <c r="H10" s="197"/>
      <c r="I10" s="219" t="str">
        <f>'Bid Form 2nd Envelope'!A13</f>
        <v>Shillong – 793 006 (Meghalaya).</v>
      </c>
      <c r="J10" s="236"/>
      <c r="K10" s="237"/>
      <c r="V10" s="407"/>
      <c r="W10" s="407"/>
    </row>
    <row r="11" spans="1:40" s="197" customFormat="1" ht="125.25" customHeight="1">
      <c r="A11" s="239" t="s">
        <v>61</v>
      </c>
      <c r="B11" s="239" t="s">
        <v>163</v>
      </c>
      <c r="C11" s="239" t="s">
        <v>107</v>
      </c>
      <c r="D11" s="239" t="s">
        <v>168</v>
      </c>
      <c r="E11" s="239" t="s">
        <v>100</v>
      </c>
      <c r="F11" s="239" t="s">
        <v>169</v>
      </c>
      <c r="G11" s="239" t="s">
        <v>70</v>
      </c>
      <c r="H11" s="239" t="s">
        <v>60</v>
      </c>
      <c r="I11" s="239" t="s">
        <v>62</v>
      </c>
      <c r="J11" s="239" t="s">
        <v>174</v>
      </c>
      <c r="K11" s="239" t="s">
        <v>175</v>
      </c>
      <c r="L11" s="198"/>
      <c r="M11" s="198"/>
      <c r="N11" s="198"/>
      <c r="O11" s="241"/>
      <c r="P11" s="241"/>
      <c r="Q11" s="198"/>
      <c r="R11" s="216"/>
      <c r="S11" s="216"/>
      <c r="AA11" s="242"/>
      <c r="AB11" s="242"/>
      <c r="AC11" s="242"/>
      <c r="AD11" s="242"/>
      <c r="AE11" s="242"/>
      <c r="AF11" s="242"/>
      <c r="AG11" s="242"/>
      <c r="AH11" s="242"/>
      <c r="AI11" s="242"/>
      <c r="AJ11" s="242"/>
      <c r="AK11" s="242"/>
      <c r="AL11" s="242"/>
      <c r="AM11" s="242"/>
      <c r="AN11" s="242"/>
    </row>
    <row r="12" spans="1:40" s="249" customFormat="1" ht="12.75" customHeight="1">
      <c r="A12" s="243">
        <v>1</v>
      </c>
      <c r="B12" s="243"/>
      <c r="C12" s="243">
        <v>2</v>
      </c>
      <c r="D12" s="244">
        <v>3</v>
      </c>
      <c r="E12" s="244">
        <v>4</v>
      </c>
      <c r="F12" s="244">
        <v>5</v>
      </c>
      <c r="G12" s="245">
        <v>6</v>
      </c>
      <c r="H12" s="243">
        <v>7</v>
      </c>
      <c r="I12" s="243">
        <v>8</v>
      </c>
      <c r="J12" s="243">
        <v>9</v>
      </c>
      <c r="K12" s="243" t="s">
        <v>92</v>
      </c>
      <c r="L12" s="240"/>
      <c r="M12" s="240"/>
      <c r="N12" s="240"/>
      <c r="O12" s="246"/>
      <c r="P12" s="246"/>
      <c r="Q12" s="247"/>
      <c r="R12" s="248"/>
      <c r="S12" s="248"/>
      <c r="V12" s="250"/>
      <c r="W12" s="250"/>
      <c r="AA12" s="251"/>
      <c r="AB12" s="251"/>
      <c r="AC12" s="251"/>
      <c r="AD12" s="251"/>
      <c r="AE12" s="251"/>
      <c r="AF12" s="251"/>
      <c r="AG12" s="251"/>
      <c r="AH12" s="251"/>
      <c r="AI12" s="251"/>
      <c r="AJ12" s="251"/>
      <c r="AK12" s="251"/>
      <c r="AL12" s="251"/>
      <c r="AM12" s="251"/>
      <c r="AN12" s="251"/>
    </row>
    <row r="13" spans="1:40" s="258" customFormat="1" ht="15.75" customHeight="1">
      <c r="A13" s="414" t="s">
        <v>162</v>
      </c>
      <c r="B13" s="415"/>
      <c r="C13" s="422" t="s">
        <v>173</v>
      </c>
      <c r="D13" s="423"/>
      <c r="E13" s="423"/>
      <c r="F13" s="423"/>
      <c r="G13" s="312"/>
      <c r="H13" s="260"/>
      <c r="I13" s="309"/>
      <c r="J13" s="310"/>
      <c r="K13" s="311"/>
      <c r="L13" s="238"/>
      <c r="M13" s="238"/>
      <c r="N13" s="238"/>
      <c r="O13" s="255"/>
      <c r="P13" s="255"/>
      <c r="Q13" s="256"/>
      <c r="R13" s="257"/>
      <c r="S13" s="257"/>
      <c r="AA13" s="259"/>
      <c r="AB13" s="259"/>
      <c r="AC13" s="259"/>
      <c r="AD13" s="259"/>
      <c r="AE13" s="259"/>
      <c r="AF13" s="259"/>
      <c r="AG13" s="259"/>
      <c r="AH13" s="259"/>
      <c r="AI13" s="259"/>
      <c r="AJ13" s="259"/>
      <c r="AK13" s="259"/>
      <c r="AL13" s="259"/>
      <c r="AM13" s="259"/>
      <c r="AN13" s="259"/>
    </row>
    <row r="14" spans="1:40" s="258" customFormat="1" ht="22.5" customHeight="1">
      <c r="A14" s="252">
        <v>1</v>
      </c>
      <c r="B14" s="307"/>
      <c r="C14" s="444">
        <v>998344</v>
      </c>
      <c r="D14" s="303"/>
      <c r="E14" s="253">
        <v>0.18</v>
      </c>
      <c r="F14" s="303"/>
      <c r="G14" s="313" t="s">
        <v>198</v>
      </c>
      <c r="H14" s="323" t="s">
        <v>161</v>
      </c>
      <c r="I14" s="324">
        <v>1.278</v>
      </c>
      <c r="J14" s="304"/>
      <c r="K14" s="254" t="str">
        <f>IF(J14=0,"Included", IF(ISERROR(I14*J14),"Included", I14*J14))</f>
        <v>Included</v>
      </c>
      <c r="L14" s="238"/>
      <c r="M14" s="238"/>
      <c r="N14" s="238"/>
      <c r="O14" s="255"/>
      <c r="P14" s="255"/>
      <c r="Q14" s="256"/>
      <c r="R14" s="257"/>
      <c r="S14" s="257"/>
      <c r="AA14" s="259"/>
      <c r="AB14" s="259"/>
      <c r="AC14" s="259"/>
      <c r="AD14" s="259"/>
      <c r="AE14" s="259"/>
      <c r="AF14" s="259"/>
      <c r="AG14" s="259"/>
      <c r="AH14" s="259"/>
      <c r="AI14" s="259"/>
      <c r="AJ14" s="259"/>
      <c r="AK14" s="259"/>
      <c r="AL14" s="259"/>
      <c r="AM14" s="259"/>
      <c r="AN14" s="259"/>
    </row>
    <row r="15" spans="1:40" s="258" customFormat="1" ht="108" customHeight="1">
      <c r="A15" s="252">
        <v>2</v>
      </c>
      <c r="B15" s="307"/>
      <c r="C15" s="444">
        <v>995455</v>
      </c>
      <c r="D15" s="303"/>
      <c r="E15" s="253">
        <v>0.18</v>
      </c>
      <c r="F15" s="303"/>
      <c r="G15" s="313" t="s">
        <v>192</v>
      </c>
      <c r="H15" s="323" t="s">
        <v>203</v>
      </c>
      <c r="I15" s="324">
        <v>29.95</v>
      </c>
      <c r="J15" s="304"/>
      <c r="K15" s="254" t="str">
        <f t="shared" ref="K15" si="0">IF(J15=0,"Included", IF(ISERROR(I15*J15),"Included", I15*J15))</f>
        <v>Included</v>
      </c>
      <c r="L15" s="238"/>
      <c r="M15" s="238"/>
      <c r="N15" s="238"/>
      <c r="O15" s="255"/>
      <c r="P15" s="255"/>
      <c r="Q15" s="256"/>
      <c r="R15" s="257"/>
      <c r="S15" s="257"/>
      <c r="AA15" s="259"/>
      <c r="AB15" s="259"/>
      <c r="AC15" s="259"/>
      <c r="AD15" s="259"/>
      <c r="AE15" s="259"/>
      <c r="AF15" s="259"/>
      <c r="AG15" s="259"/>
      <c r="AH15" s="259"/>
      <c r="AI15" s="259"/>
      <c r="AJ15" s="259"/>
      <c r="AK15" s="259"/>
      <c r="AL15" s="259"/>
      <c r="AM15" s="259"/>
      <c r="AN15" s="259"/>
    </row>
    <row r="16" spans="1:40" s="258" customFormat="1" ht="17.25" customHeight="1">
      <c r="A16" s="414" t="s">
        <v>164</v>
      </c>
      <c r="B16" s="415"/>
      <c r="C16" s="424" t="s">
        <v>176</v>
      </c>
      <c r="D16" s="425"/>
      <c r="E16" s="425"/>
      <c r="F16" s="425"/>
      <c r="G16" s="312"/>
      <c r="H16" s="325"/>
      <c r="I16" s="326"/>
      <c r="J16" s="310"/>
      <c r="K16" s="311"/>
      <c r="L16" s="238"/>
      <c r="M16" s="238"/>
      <c r="N16" s="238"/>
      <c r="O16" s="255"/>
      <c r="P16" s="255"/>
      <c r="Q16" s="256"/>
      <c r="R16" s="257"/>
      <c r="S16" s="257"/>
      <c r="AA16" s="259"/>
      <c r="AB16" s="259"/>
      <c r="AC16" s="259"/>
      <c r="AD16" s="259"/>
      <c r="AE16" s="259"/>
      <c r="AF16" s="259"/>
      <c r="AG16" s="259"/>
      <c r="AH16" s="259"/>
      <c r="AI16" s="259"/>
      <c r="AJ16" s="259"/>
      <c r="AK16" s="259"/>
      <c r="AL16" s="259"/>
      <c r="AM16" s="259"/>
      <c r="AN16" s="259"/>
    </row>
    <row r="17" spans="1:40" s="258" customFormat="1" ht="31.5" customHeight="1">
      <c r="A17" s="252">
        <v>3</v>
      </c>
      <c r="B17" s="307"/>
      <c r="C17" s="445">
        <v>995432</v>
      </c>
      <c r="D17" s="303"/>
      <c r="E17" s="253">
        <v>0.18</v>
      </c>
      <c r="F17" s="303"/>
      <c r="G17" s="316" t="s">
        <v>177</v>
      </c>
      <c r="H17" s="323" t="s">
        <v>204</v>
      </c>
      <c r="I17" s="324">
        <v>3113.4459999999999</v>
      </c>
      <c r="J17" s="304"/>
      <c r="K17" s="254" t="str">
        <f>IF(J17=0,"Included", IF(ISERROR(I17*J17),"Included", I17*J17))</f>
        <v>Included</v>
      </c>
      <c r="L17" s="238"/>
      <c r="M17" s="238"/>
      <c r="N17" s="238"/>
      <c r="O17" s="255"/>
      <c r="P17" s="255"/>
      <c r="Q17" s="256"/>
      <c r="R17" s="257"/>
      <c r="S17" s="257"/>
      <c r="AA17" s="259"/>
      <c r="AB17" s="259"/>
      <c r="AC17" s="259"/>
      <c r="AD17" s="259"/>
      <c r="AE17" s="259"/>
      <c r="AF17" s="259"/>
      <c r="AG17" s="259"/>
      <c r="AH17" s="259"/>
      <c r="AI17" s="259"/>
      <c r="AJ17" s="259"/>
      <c r="AK17" s="259"/>
      <c r="AL17" s="259"/>
      <c r="AM17" s="259"/>
      <c r="AN17" s="259"/>
    </row>
    <row r="18" spans="1:40" s="258" customFormat="1" ht="24.75" customHeight="1">
      <c r="A18" s="252">
        <v>4</v>
      </c>
      <c r="B18" s="307"/>
      <c r="C18" s="444">
        <v>995432</v>
      </c>
      <c r="D18" s="303"/>
      <c r="E18" s="253">
        <v>0.18</v>
      </c>
      <c r="F18" s="303"/>
      <c r="G18" s="317" t="s">
        <v>178</v>
      </c>
      <c r="H18" s="323" t="s">
        <v>204</v>
      </c>
      <c r="I18" s="324">
        <v>1334.33</v>
      </c>
      <c r="J18" s="304"/>
      <c r="K18" s="254" t="str">
        <f t="shared" ref="K18" si="1">IF(J18=0,"Included", IF(ISERROR(I18*J18),"Included", I18*J18))</f>
        <v>Included</v>
      </c>
      <c r="L18" s="238"/>
      <c r="M18" s="238"/>
      <c r="N18" s="238"/>
      <c r="O18" s="255"/>
      <c r="P18" s="255"/>
      <c r="Q18" s="256"/>
      <c r="R18" s="257"/>
      <c r="S18" s="257"/>
      <c r="AA18" s="259"/>
      <c r="AB18" s="259"/>
      <c r="AC18" s="259"/>
      <c r="AD18" s="259"/>
      <c r="AE18" s="259"/>
      <c r="AF18" s="259"/>
      <c r="AG18" s="259"/>
      <c r="AH18" s="259"/>
      <c r="AI18" s="259"/>
      <c r="AJ18" s="259"/>
      <c r="AK18" s="259"/>
      <c r="AL18" s="259"/>
      <c r="AM18" s="259"/>
      <c r="AN18" s="259"/>
    </row>
    <row r="19" spans="1:40" s="258" customFormat="1" ht="18.75" customHeight="1">
      <c r="A19" s="414" t="s">
        <v>165</v>
      </c>
      <c r="B19" s="415"/>
      <c r="C19" s="429" t="s">
        <v>179</v>
      </c>
      <c r="D19" s="430"/>
      <c r="E19" s="430"/>
      <c r="F19" s="430"/>
      <c r="G19" s="431"/>
      <c r="H19" s="325"/>
      <c r="I19" s="326"/>
      <c r="J19" s="310"/>
      <c r="K19" s="311"/>
      <c r="L19" s="238"/>
      <c r="M19" s="238"/>
      <c r="N19" s="238"/>
      <c r="O19" s="255"/>
      <c r="P19" s="255"/>
      <c r="Q19" s="256"/>
      <c r="R19" s="257"/>
      <c r="S19" s="257"/>
      <c r="AA19" s="259"/>
      <c r="AB19" s="259"/>
      <c r="AC19" s="259"/>
      <c r="AD19" s="259"/>
      <c r="AE19" s="259"/>
      <c r="AF19" s="259"/>
      <c r="AG19" s="259"/>
      <c r="AH19" s="259"/>
      <c r="AI19" s="259"/>
      <c r="AJ19" s="259"/>
      <c r="AK19" s="259"/>
      <c r="AL19" s="259"/>
      <c r="AM19" s="259"/>
      <c r="AN19" s="259"/>
    </row>
    <row r="20" spans="1:40" s="258" customFormat="1" ht="22.5" customHeight="1">
      <c r="A20" s="252">
        <v>5</v>
      </c>
      <c r="B20" s="307"/>
      <c r="C20" s="444">
        <v>995433</v>
      </c>
      <c r="D20" s="303"/>
      <c r="E20" s="253">
        <v>0.18</v>
      </c>
      <c r="F20" s="303"/>
      <c r="G20" s="313" t="s">
        <v>196</v>
      </c>
      <c r="H20" s="323" t="s">
        <v>204</v>
      </c>
      <c r="I20" s="324">
        <v>205.19</v>
      </c>
      <c r="J20" s="304"/>
      <c r="K20" s="254" t="str">
        <f>IF(J20=0,"Included", IF(ISERROR(I20*J20),"Included", I20*J20))</f>
        <v>Included</v>
      </c>
      <c r="L20" s="238"/>
      <c r="M20" s="238"/>
      <c r="N20" s="238"/>
      <c r="O20" s="255"/>
      <c r="P20" s="255"/>
      <c r="Q20" s="256"/>
      <c r="R20" s="257"/>
      <c r="S20" s="257"/>
      <c r="AA20" s="259"/>
      <c r="AB20" s="259"/>
      <c r="AC20" s="259"/>
      <c r="AD20" s="259"/>
      <c r="AE20" s="259"/>
      <c r="AF20" s="259"/>
      <c r="AG20" s="259"/>
      <c r="AH20" s="259"/>
      <c r="AI20" s="259"/>
      <c r="AJ20" s="259"/>
      <c r="AK20" s="259"/>
      <c r="AL20" s="259"/>
      <c r="AM20" s="259"/>
      <c r="AN20" s="259"/>
    </row>
    <row r="21" spans="1:40" s="258" customFormat="1" ht="24.75" customHeight="1">
      <c r="A21" s="252">
        <v>6</v>
      </c>
      <c r="B21" s="307"/>
      <c r="C21" s="444">
        <v>995433</v>
      </c>
      <c r="D21" s="303"/>
      <c r="E21" s="253">
        <v>0.18</v>
      </c>
      <c r="F21" s="303"/>
      <c r="G21" s="313" t="s">
        <v>197</v>
      </c>
      <c r="H21" s="323" t="s">
        <v>204</v>
      </c>
      <c r="I21" s="324">
        <v>87.94</v>
      </c>
      <c r="J21" s="304"/>
      <c r="K21" s="254" t="str">
        <f t="shared" ref="K21" si="2">IF(J21=0,"Included", IF(ISERROR(I21*J21),"Included", I21*J21))</f>
        <v>Included</v>
      </c>
      <c r="L21" s="238"/>
      <c r="M21" s="238"/>
      <c r="N21" s="238"/>
      <c r="O21" s="255"/>
      <c r="P21" s="255"/>
      <c r="Q21" s="256"/>
      <c r="R21" s="257"/>
      <c r="S21" s="257"/>
      <c r="AA21" s="259"/>
      <c r="AB21" s="259"/>
      <c r="AC21" s="259"/>
      <c r="AD21" s="259"/>
      <c r="AE21" s="259"/>
      <c r="AF21" s="259"/>
      <c r="AG21" s="259"/>
      <c r="AH21" s="259"/>
      <c r="AI21" s="259"/>
      <c r="AJ21" s="259"/>
      <c r="AK21" s="259"/>
      <c r="AL21" s="259"/>
      <c r="AM21" s="259"/>
      <c r="AN21" s="259"/>
    </row>
    <row r="22" spans="1:40" s="258" customFormat="1" ht="20.25" customHeight="1">
      <c r="A22" s="414" t="s">
        <v>166</v>
      </c>
      <c r="B22" s="415"/>
      <c r="C22" s="426" t="s">
        <v>180</v>
      </c>
      <c r="D22" s="427"/>
      <c r="E22" s="427"/>
      <c r="F22" s="427"/>
      <c r="G22" s="428"/>
      <c r="H22" s="325"/>
      <c r="I22" s="326"/>
      <c r="J22" s="310"/>
      <c r="K22" s="311"/>
      <c r="L22" s="238"/>
      <c r="M22" s="238"/>
      <c r="N22" s="238"/>
      <c r="O22" s="255"/>
      <c r="P22" s="255"/>
      <c r="Q22" s="256"/>
      <c r="R22" s="257"/>
      <c r="S22" s="257"/>
      <c r="AA22" s="259"/>
      <c r="AB22" s="259"/>
      <c r="AC22" s="259"/>
      <c r="AD22" s="259"/>
      <c r="AE22" s="259"/>
      <c r="AF22" s="259"/>
      <c r="AG22" s="259"/>
      <c r="AH22" s="259"/>
      <c r="AI22" s="259"/>
      <c r="AJ22" s="259"/>
      <c r="AK22" s="259"/>
      <c r="AL22" s="259"/>
      <c r="AM22" s="259"/>
      <c r="AN22" s="259"/>
    </row>
    <row r="23" spans="1:40" s="258" customFormat="1" ht="22.5" customHeight="1">
      <c r="A23" s="252">
        <v>7</v>
      </c>
      <c r="B23" s="307"/>
      <c r="C23" s="444">
        <v>995454</v>
      </c>
      <c r="D23" s="303"/>
      <c r="E23" s="253">
        <v>0.18</v>
      </c>
      <c r="F23" s="303"/>
      <c r="G23" s="313" t="s">
        <v>195</v>
      </c>
      <c r="H23" s="323" t="s">
        <v>205</v>
      </c>
      <c r="I23" s="324">
        <v>44.572000000000003</v>
      </c>
      <c r="J23" s="304"/>
      <c r="K23" s="254" t="str">
        <f>IF(J23=0,"Included", IF(ISERROR(I23*J23),"Included", I23*J23))</f>
        <v>Included</v>
      </c>
      <c r="L23" s="238"/>
      <c r="M23" s="238"/>
      <c r="N23" s="238"/>
      <c r="O23" s="255"/>
      <c r="P23" s="255"/>
      <c r="Q23" s="256"/>
      <c r="R23" s="257"/>
      <c r="S23" s="257"/>
      <c r="AA23" s="259"/>
      <c r="AB23" s="259"/>
      <c r="AC23" s="259"/>
      <c r="AD23" s="259"/>
      <c r="AE23" s="259"/>
      <c r="AF23" s="259"/>
      <c r="AG23" s="259"/>
      <c r="AH23" s="259"/>
      <c r="AI23" s="259"/>
      <c r="AJ23" s="259"/>
      <c r="AK23" s="259"/>
      <c r="AL23" s="259"/>
      <c r="AM23" s="259"/>
      <c r="AN23" s="259"/>
    </row>
    <row r="24" spans="1:40" s="258" customFormat="1" ht="24.75" customHeight="1">
      <c r="A24" s="252">
        <v>8</v>
      </c>
      <c r="B24" s="307"/>
      <c r="C24" s="444">
        <v>995454</v>
      </c>
      <c r="D24" s="303"/>
      <c r="E24" s="253">
        <v>0.18</v>
      </c>
      <c r="F24" s="303"/>
      <c r="G24" s="315" t="s">
        <v>181</v>
      </c>
      <c r="H24" s="323" t="s">
        <v>205</v>
      </c>
      <c r="I24" s="324">
        <v>5.96</v>
      </c>
      <c r="J24" s="304"/>
      <c r="K24" s="254" t="str">
        <f t="shared" ref="K24:K26" si="3">IF(J24=0,"Included", IF(ISERROR(I24*J24),"Included", I24*J24))</f>
        <v>Included</v>
      </c>
      <c r="L24" s="238"/>
      <c r="M24" s="238"/>
      <c r="N24" s="238"/>
      <c r="O24" s="255"/>
      <c r="P24" s="255"/>
      <c r="Q24" s="256"/>
      <c r="R24" s="257"/>
      <c r="S24" s="257"/>
      <c r="AA24" s="259"/>
      <c r="AB24" s="259"/>
      <c r="AC24" s="259"/>
      <c r="AD24" s="259"/>
      <c r="AE24" s="259"/>
      <c r="AF24" s="259"/>
      <c r="AG24" s="259"/>
      <c r="AH24" s="259"/>
      <c r="AI24" s="259"/>
      <c r="AJ24" s="259"/>
      <c r="AK24" s="259"/>
      <c r="AL24" s="259"/>
      <c r="AM24" s="259"/>
      <c r="AN24" s="259"/>
    </row>
    <row r="25" spans="1:40" s="258" customFormat="1" ht="25.5">
      <c r="A25" s="252">
        <v>9</v>
      </c>
      <c r="B25" s="307"/>
      <c r="C25" s="444">
        <v>995454</v>
      </c>
      <c r="D25" s="303"/>
      <c r="E25" s="253">
        <v>0.18</v>
      </c>
      <c r="F25" s="303"/>
      <c r="G25" s="314" t="s">
        <v>193</v>
      </c>
      <c r="H25" s="323" t="s">
        <v>203</v>
      </c>
      <c r="I25" s="324">
        <v>4.2699999999999996</v>
      </c>
      <c r="J25" s="304"/>
      <c r="K25" s="254" t="str">
        <f t="shared" si="3"/>
        <v>Included</v>
      </c>
      <c r="L25" s="238"/>
      <c r="M25" s="238"/>
      <c r="N25" s="238"/>
      <c r="O25" s="255"/>
      <c r="P25" s="255"/>
      <c r="Q25" s="256"/>
      <c r="R25" s="257"/>
      <c r="S25" s="257"/>
      <c r="AA25" s="259"/>
      <c r="AB25" s="259"/>
      <c r="AC25" s="259"/>
      <c r="AD25" s="259"/>
      <c r="AE25" s="259"/>
      <c r="AF25" s="259"/>
      <c r="AG25" s="259"/>
      <c r="AH25" s="259"/>
      <c r="AI25" s="259"/>
      <c r="AJ25" s="259"/>
      <c r="AK25" s="259"/>
      <c r="AL25" s="259"/>
      <c r="AM25" s="259"/>
      <c r="AN25" s="259"/>
    </row>
    <row r="26" spans="1:40" s="258" customFormat="1" ht="33.75" customHeight="1">
      <c r="A26" s="252">
        <v>10</v>
      </c>
      <c r="B26" s="307"/>
      <c r="C26" s="446">
        <v>995455</v>
      </c>
      <c r="D26" s="303"/>
      <c r="E26" s="253">
        <v>0.18</v>
      </c>
      <c r="F26" s="303"/>
      <c r="G26" s="313" t="s">
        <v>194</v>
      </c>
      <c r="H26" s="323" t="s">
        <v>203</v>
      </c>
      <c r="I26" s="324">
        <v>1.2490000000000001</v>
      </c>
      <c r="J26" s="304"/>
      <c r="K26" s="254" t="str">
        <f t="shared" si="3"/>
        <v>Included</v>
      </c>
      <c r="L26" s="238"/>
      <c r="M26" s="238"/>
      <c r="N26" s="238"/>
      <c r="O26" s="255"/>
      <c r="P26" s="255"/>
      <c r="Q26" s="256"/>
      <c r="R26" s="257"/>
      <c r="S26" s="257"/>
      <c r="AA26" s="259"/>
      <c r="AB26" s="259"/>
      <c r="AC26" s="259"/>
      <c r="AD26" s="259"/>
      <c r="AE26" s="259"/>
      <c r="AF26" s="259"/>
      <c r="AG26" s="259"/>
      <c r="AH26" s="259"/>
      <c r="AI26" s="259"/>
      <c r="AJ26" s="259"/>
      <c r="AK26" s="259"/>
      <c r="AL26" s="259"/>
      <c r="AM26" s="259"/>
      <c r="AN26" s="259"/>
    </row>
    <row r="27" spans="1:40" s="258" customFormat="1" ht="22.5" customHeight="1">
      <c r="A27" s="414" t="s">
        <v>189</v>
      </c>
      <c r="B27" s="415"/>
      <c r="C27" s="321" t="s">
        <v>182</v>
      </c>
      <c r="D27" s="322"/>
      <c r="E27" s="305"/>
      <c r="F27" s="305"/>
      <c r="G27" s="312"/>
      <c r="H27" s="325"/>
      <c r="I27" s="326"/>
      <c r="J27" s="310"/>
      <c r="K27" s="311"/>
      <c r="L27" s="238"/>
      <c r="M27" s="238"/>
      <c r="N27" s="238"/>
      <c r="O27" s="255"/>
      <c r="P27" s="255"/>
      <c r="Q27" s="256"/>
      <c r="R27" s="257"/>
      <c r="S27" s="257"/>
      <c r="AA27" s="259"/>
      <c r="AB27" s="259"/>
      <c r="AC27" s="259"/>
      <c r="AD27" s="259"/>
      <c r="AE27" s="259"/>
      <c r="AF27" s="259"/>
      <c r="AG27" s="259"/>
      <c r="AH27" s="259"/>
      <c r="AI27" s="259"/>
      <c r="AJ27" s="259"/>
      <c r="AK27" s="259"/>
      <c r="AL27" s="259"/>
      <c r="AM27" s="259"/>
      <c r="AN27" s="259"/>
    </row>
    <row r="28" spans="1:40" s="258" customFormat="1" ht="22.5" customHeight="1">
      <c r="A28" s="252">
        <v>11</v>
      </c>
      <c r="B28" s="307"/>
      <c r="C28" s="444">
        <v>995468</v>
      </c>
      <c r="D28" s="303"/>
      <c r="E28" s="253">
        <v>0.18</v>
      </c>
      <c r="F28" s="303"/>
      <c r="G28" s="315" t="s">
        <v>183</v>
      </c>
      <c r="H28" s="323" t="s">
        <v>206</v>
      </c>
      <c r="I28" s="324">
        <v>2</v>
      </c>
      <c r="J28" s="304"/>
      <c r="K28" s="254" t="str">
        <f>IF(J28=0,"Included", IF(ISERROR(I28*J28),"Included", I28*J28))</f>
        <v>Included</v>
      </c>
      <c r="L28" s="238"/>
      <c r="M28" s="238"/>
      <c r="N28" s="238"/>
      <c r="O28" s="255"/>
      <c r="P28" s="255"/>
      <c r="Q28" s="256"/>
      <c r="R28" s="257"/>
      <c r="S28" s="257"/>
      <c r="AA28" s="259"/>
      <c r="AB28" s="259"/>
      <c r="AC28" s="259"/>
      <c r="AD28" s="259"/>
      <c r="AE28" s="259"/>
      <c r="AF28" s="259"/>
      <c r="AG28" s="259"/>
      <c r="AH28" s="259"/>
      <c r="AI28" s="259"/>
      <c r="AJ28" s="259"/>
      <c r="AK28" s="259"/>
      <c r="AL28" s="259"/>
      <c r="AM28" s="259"/>
      <c r="AN28" s="259"/>
    </row>
    <row r="29" spans="1:40" s="258" customFormat="1" ht="21" customHeight="1">
      <c r="A29" s="414" t="s">
        <v>190</v>
      </c>
      <c r="B29" s="415"/>
      <c r="C29" s="321" t="s">
        <v>184</v>
      </c>
      <c r="D29" s="322"/>
      <c r="E29" s="322"/>
      <c r="F29" s="322"/>
      <c r="G29" s="312"/>
      <c r="H29" s="325"/>
      <c r="I29" s="326"/>
      <c r="J29" s="310"/>
      <c r="K29" s="311"/>
      <c r="L29" s="238"/>
      <c r="M29" s="238"/>
      <c r="N29" s="238"/>
      <c r="O29" s="255"/>
      <c r="P29" s="255"/>
      <c r="Q29" s="256"/>
      <c r="R29" s="257"/>
      <c r="S29" s="257"/>
      <c r="AA29" s="259"/>
      <c r="AB29" s="259"/>
      <c r="AC29" s="259"/>
      <c r="AD29" s="259"/>
      <c r="AE29" s="259"/>
      <c r="AF29" s="259"/>
      <c r="AG29" s="259"/>
      <c r="AH29" s="259"/>
      <c r="AI29" s="259"/>
      <c r="AJ29" s="259"/>
      <c r="AK29" s="259"/>
      <c r="AL29" s="259"/>
      <c r="AM29" s="259"/>
      <c r="AN29" s="259"/>
    </row>
    <row r="30" spans="1:40" s="258" customFormat="1" ht="22.5" customHeight="1">
      <c r="A30" s="252">
        <v>12</v>
      </c>
      <c r="B30" s="307"/>
      <c r="C30" s="446">
        <v>995444</v>
      </c>
      <c r="D30" s="303"/>
      <c r="E30" s="253">
        <v>0.18</v>
      </c>
      <c r="F30" s="303"/>
      <c r="G30" s="313" t="s">
        <v>199</v>
      </c>
      <c r="H30" s="323" t="s">
        <v>207</v>
      </c>
      <c r="I30" s="324">
        <v>2</v>
      </c>
      <c r="J30" s="304"/>
      <c r="K30" s="254" t="str">
        <f>IF(J30=0,"Included", IF(ISERROR(I30*J30),"Included", I30*J30))</f>
        <v>Included</v>
      </c>
      <c r="L30" s="238"/>
      <c r="M30" s="238"/>
      <c r="N30" s="238"/>
      <c r="O30" s="255"/>
      <c r="P30" s="255"/>
      <c r="Q30" s="256"/>
      <c r="R30" s="257"/>
      <c r="S30" s="257"/>
      <c r="AA30" s="259"/>
      <c r="AB30" s="259"/>
      <c r="AC30" s="259"/>
      <c r="AD30" s="259"/>
      <c r="AE30" s="259"/>
      <c r="AF30" s="259"/>
      <c r="AG30" s="259"/>
      <c r="AH30" s="259"/>
      <c r="AI30" s="259"/>
      <c r="AJ30" s="259"/>
      <c r="AK30" s="259"/>
      <c r="AL30" s="259"/>
      <c r="AM30" s="259"/>
      <c r="AN30" s="259"/>
    </row>
    <row r="31" spans="1:40" s="258" customFormat="1" ht="24.75" customHeight="1">
      <c r="A31" s="252">
        <v>13</v>
      </c>
      <c r="B31" s="307"/>
      <c r="C31" s="446">
        <v>995444</v>
      </c>
      <c r="D31" s="303"/>
      <c r="E31" s="253">
        <v>0.18</v>
      </c>
      <c r="F31" s="303"/>
      <c r="G31" s="313" t="s">
        <v>200</v>
      </c>
      <c r="H31" s="323" t="s">
        <v>207</v>
      </c>
      <c r="I31" s="324">
        <v>2</v>
      </c>
      <c r="J31" s="304"/>
      <c r="K31" s="254" t="str">
        <f t="shared" ref="K31:K33" si="4">IF(J31=0,"Included", IF(ISERROR(I31*J31),"Included", I31*J31))</f>
        <v>Included</v>
      </c>
      <c r="L31" s="238"/>
      <c r="M31" s="238"/>
      <c r="N31" s="238"/>
      <c r="O31" s="255"/>
      <c r="P31" s="255"/>
      <c r="Q31" s="256"/>
      <c r="R31" s="257"/>
      <c r="S31" s="257"/>
      <c r="AA31" s="259"/>
      <c r="AB31" s="259"/>
      <c r="AC31" s="259"/>
      <c r="AD31" s="259"/>
      <c r="AE31" s="259"/>
      <c r="AF31" s="259"/>
      <c r="AG31" s="259"/>
      <c r="AH31" s="259"/>
      <c r="AI31" s="259"/>
      <c r="AJ31" s="259"/>
      <c r="AK31" s="259"/>
      <c r="AL31" s="259"/>
      <c r="AM31" s="259"/>
      <c r="AN31" s="259"/>
    </row>
    <row r="32" spans="1:40" s="258" customFormat="1" ht="18.75">
      <c r="A32" s="252">
        <v>14</v>
      </c>
      <c r="B32" s="307"/>
      <c r="C32" s="446">
        <v>995444</v>
      </c>
      <c r="D32" s="303"/>
      <c r="E32" s="253">
        <v>0.18</v>
      </c>
      <c r="F32" s="303"/>
      <c r="G32" s="313" t="s">
        <v>201</v>
      </c>
      <c r="H32" s="323" t="s">
        <v>206</v>
      </c>
      <c r="I32" s="324">
        <v>2</v>
      </c>
      <c r="J32" s="304"/>
      <c r="K32" s="254" t="str">
        <f t="shared" si="4"/>
        <v>Included</v>
      </c>
      <c r="L32" s="238"/>
      <c r="M32" s="238"/>
      <c r="N32" s="238"/>
      <c r="O32" s="255"/>
      <c r="P32" s="255"/>
      <c r="Q32" s="256"/>
      <c r="R32" s="257"/>
      <c r="S32" s="257"/>
      <c r="AA32" s="259"/>
      <c r="AB32" s="259"/>
      <c r="AC32" s="259"/>
      <c r="AD32" s="259"/>
      <c r="AE32" s="259"/>
      <c r="AF32" s="259"/>
      <c r="AG32" s="259"/>
      <c r="AH32" s="259"/>
      <c r="AI32" s="259"/>
      <c r="AJ32" s="259"/>
      <c r="AK32" s="259"/>
      <c r="AL32" s="259"/>
      <c r="AM32" s="259"/>
      <c r="AN32" s="259"/>
    </row>
    <row r="33" spans="1:40" s="258" customFormat="1" ht="23.25" customHeight="1">
      <c r="A33" s="252">
        <v>15</v>
      </c>
      <c r="B33" s="307"/>
      <c r="C33" s="446">
        <v>995444</v>
      </c>
      <c r="D33" s="303"/>
      <c r="E33" s="253">
        <v>0.18</v>
      </c>
      <c r="F33" s="303"/>
      <c r="G33" s="313" t="s">
        <v>202</v>
      </c>
      <c r="H33" s="323" t="s">
        <v>207</v>
      </c>
      <c r="I33" s="324">
        <v>2</v>
      </c>
      <c r="J33" s="304"/>
      <c r="K33" s="254" t="str">
        <f t="shared" si="4"/>
        <v>Included</v>
      </c>
      <c r="L33" s="238"/>
      <c r="M33" s="238"/>
      <c r="N33" s="238"/>
      <c r="O33" s="255"/>
      <c r="P33" s="255"/>
      <c r="Q33" s="256"/>
      <c r="R33" s="257"/>
      <c r="S33" s="257"/>
      <c r="AA33" s="259"/>
      <c r="AB33" s="259"/>
      <c r="AC33" s="259"/>
      <c r="AD33" s="259"/>
      <c r="AE33" s="259"/>
      <c r="AF33" s="259"/>
      <c r="AG33" s="259"/>
      <c r="AH33" s="259"/>
      <c r="AI33" s="259"/>
      <c r="AJ33" s="259"/>
      <c r="AK33" s="259"/>
      <c r="AL33" s="259"/>
      <c r="AM33" s="259"/>
      <c r="AN33" s="259"/>
    </row>
    <row r="34" spans="1:40" s="258" customFormat="1" ht="42" customHeight="1">
      <c r="A34" s="414" t="s">
        <v>191</v>
      </c>
      <c r="B34" s="415"/>
      <c r="C34" s="426" t="s">
        <v>185</v>
      </c>
      <c r="D34" s="427"/>
      <c r="E34" s="427"/>
      <c r="F34" s="427"/>
      <c r="G34" s="428"/>
      <c r="H34" s="325"/>
      <c r="I34" s="326"/>
      <c r="J34" s="310"/>
      <c r="K34" s="311"/>
      <c r="L34" s="238"/>
      <c r="M34" s="238"/>
      <c r="N34" s="238"/>
      <c r="O34" s="255"/>
      <c r="P34" s="255"/>
      <c r="Q34" s="256"/>
      <c r="R34" s="257"/>
      <c r="S34" s="257"/>
      <c r="AA34" s="259"/>
      <c r="AB34" s="259"/>
      <c r="AC34" s="259"/>
      <c r="AD34" s="259"/>
      <c r="AE34" s="259"/>
      <c r="AF34" s="259"/>
      <c r="AG34" s="259"/>
      <c r="AH34" s="259"/>
      <c r="AI34" s="259"/>
      <c r="AJ34" s="259"/>
      <c r="AK34" s="259"/>
      <c r="AL34" s="259"/>
      <c r="AM34" s="259"/>
      <c r="AN34" s="259"/>
    </row>
    <row r="35" spans="1:40" s="258" customFormat="1" ht="31.5" customHeight="1">
      <c r="A35" s="252">
        <v>16</v>
      </c>
      <c r="B35" s="307"/>
      <c r="C35" s="446">
        <v>995468</v>
      </c>
      <c r="D35" s="303"/>
      <c r="E35" s="253">
        <v>0.18</v>
      </c>
      <c r="F35" s="303"/>
      <c r="G35" s="315" t="s">
        <v>186</v>
      </c>
      <c r="H35" s="323" t="s">
        <v>161</v>
      </c>
      <c r="I35" s="324">
        <v>1.278</v>
      </c>
      <c r="J35" s="304"/>
      <c r="K35" s="254" t="str">
        <f>IF(J35=0,"Included", IF(ISERROR(I35*J35),"Included", I35*J35))</f>
        <v>Included</v>
      </c>
      <c r="L35" s="238"/>
      <c r="M35" s="238"/>
      <c r="N35" s="238"/>
      <c r="O35" s="255"/>
      <c r="P35" s="255"/>
      <c r="Q35" s="256"/>
      <c r="R35" s="257"/>
      <c r="S35" s="257"/>
      <c r="AA35" s="259"/>
      <c r="AB35" s="259"/>
      <c r="AC35" s="259"/>
      <c r="AD35" s="259"/>
      <c r="AE35" s="259"/>
      <c r="AF35" s="259"/>
      <c r="AG35" s="259"/>
      <c r="AH35" s="259"/>
      <c r="AI35" s="259"/>
      <c r="AJ35" s="259"/>
      <c r="AK35" s="259"/>
      <c r="AL35" s="259"/>
      <c r="AM35" s="259"/>
      <c r="AN35" s="259"/>
    </row>
    <row r="36" spans="1:40" s="258" customFormat="1" ht="66.75" customHeight="1">
      <c r="A36" s="252">
        <v>17</v>
      </c>
      <c r="B36" s="307"/>
      <c r="C36" s="446">
        <v>995468</v>
      </c>
      <c r="D36" s="303"/>
      <c r="E36" s="253">
        <v>0.18</v>
      </c>
      <c r="F36" s="303"/>
      <c r="G36" s="316" t="s">
        <v>187</v>
      </c>
      <c r="H36" s="323" t="s">
        <v>161</v>
      </c>
      <c r="I36" s="324">
        <v>1.204</v>
      </c>
      <c r="J36" s="304"/>
      <c r="K36" s="254" t="str">
        <f>IF(J36=0,"Included", IF(ISERROR(I36*J36),"Included", I36*J36))</f>
        <v>Included</v>
      </c>
      <c r="L36" s="238"/>
      <c r="M36" s="238"/>
      <c r="N36" s="238"/>
      <c r="O36" s="255"/>
      <c r="P36" s="255"/>
      <c r="Q36" s="256"/>
      <c r="R36" s="257"/>
      <c r="S36" s="257"/>
      <c r="AA36" s="259"/>
      <c r="AB36" s="259"/>
      <c r="AC36" s="259"/>
      <c r="AD36" s="259"/>
      <c r="AE36" s="259"/>
      <c r="AF36" s="259"/>
      <c r="AG36" s="259"/>
      <c r="AH36" s="259"/>
      <c r="AI36" s="259"/>
      <c r="AJ36" s="259"/>
      <c r="AK36" s="259"/>
      <c r="AL36" s="259"/>
      <c r="AM36" s="259"/>
      <c r="AN36" s="259"/>
    </row>
    <row r="37" spans="1:40" s="258" customFormat="1" ht="60" customHeight="1">
      <c r="A37" s="252">
        <v>18</v>
      </c>
      <c r="B37" s="307"/>
      <c r="C37" s="446">
        <v>995431</v>
      </c>
      <c r="D37" s="303"/>
      <c r="E37" s="253">
        <v>0.18</v>
      </c>
      <c r="F37" s="303"/>
      <c r="G37" s="317" t="s">
        <v>188</v>
      </c>
      <c r="H37" s="323" t="s">
        <v>203</v>
      </c>
      <c r="I37" s="324">
        <v>28.88</v>
      </c>
      <c r="J37" s="304"/>
      <c r="K37" s="254" t="str">
        <f t="shared" ref="K37" si="5">IF(J37=0,"Included", IF(ISERROR(I37*J37),"Included", I37*J37))</f>
        <v>Included</v>
      </c>
      <c r="L37" s="238"/>
      <c r="M37" s="238"/>
      <c r="N37" s="238"/>
      <c r="O37" s="255"/>
      <c r="P37" s="255"/>
      <c r="Q37" s="256"/>
      <c r="R37" s="257"/>
      <c r="S37" s="257"/>
      <c r="AA37" s="259"/>
      <c r="AB37" s="259"/>
      <c r="AC37" s="259"/>
      <c r="AD37" s="259"/>
      <c r="AE37" s="259"/>
      <c r="AF37" s="259"/>
      <c r="AG37" s="259"/>
      <c r="AH37" s="259"/>
      <c r="AI37" s="259"/>
      <c r="AJ37" s="259"/>
      <c r="AK37" s="259"/>
      <c r="AL37" s="259"/>
      <c r="AM37" s="259"/>
      <c r="AN37" s="259"/>
    </row>
    <row r="38" spans="1:40" s="258" customFormat="1" ht="21.75" customHeight="1">
      <c r="A38" s="416" t="s">
        <v>208</v>
      </c>
      <c r="B38" s="417"/>
      <c r="C38" s="417"/>
      <c r="D38" s="417"/>
      <c r="E38" s="417"/>
      <c r="F38" s="417"/>
      <c r="G38" s="418"/>
      <c r="H38" s="419">
        <f>ROUND(SUM(K14:K37),2)</f>
        <v>0</v>
      </c>
      <c r="I38" s="420"/>
      <c r="J38" s="420"/>
      <c r="K38" s="421"/>
      <c r="L38" s="238"/>
      <c r="M38" s="238"/>
      <c r="N38" s="238"/>
      <c r="O38" s="255"/>
      <c r="P38" s="255"/>
      <c r="Q38" s="256"/>
      <c r="R38" s="257"/>
      <c r="S38" s="257"/>
      <c r="AA38" s="259"/>
      <c r="AB38" s="259"/>
      <c r="AC38" s="259"/>
      <c r="AD38" s="259"/>
      <c r="AE38" s="259"/>
      <c r="AF38" s="259"/>
      <c r="AG38" s="259"/>
      <c r="AH38" s="259"/>
      <c r="AI38" s="259"/>
      <c r="AJ38" s="259"/>
      <c r="AK38" s="259"/>
      <c r="AL38" s="259"/>
      <c r="AM38" s="259"/>
      <c r="AN38" s="259"/>
    </row>
    <row r="39" spans="1:40" ht="19.5" customHeight="1">
      <c r="A39" s="308" t="s">
        <v>167</v>
      </c>
      <c r="B39" s="308"/>
      <c r="C39" s="262"/>
      <c r="D39" s="262"/>
      <c r="E39" s="262"/>
      <c r="F39" s="262"/>
      <c r="G39" s="262"/>
      <c r="H39" s="262"/>
      <c r="I39" s="262"/>
      <c r="J39" s="262"/>
      <c r="K39" s="262"/>
    </row>
    <row r="40" spans="1:40" ht="38.25" customHeight="1">
      <c r="A40" s="409" t="s">
        <v>170</v>
      </c>
      <c r="B40" s="409"/>
      <c r="C40" s="409"/>
      <c r="D40" s="409"/>
      <c r="E40" s="409"/>
      <c r="F40" s="409"/>
      <c r="G40" s="409"/>
      <c r="H40" s="409"/>
      <c r="I40" s="409"/>
      <c r="J40" s="409"/>
      <c r="K40" s="409"/>
    </row>
    <row r="41" spans="1:40">
      <c r="A41" s="263" t="s">
        <v>90</v>
      </c>
      <c r="B41" s="183"/>
      <c r="C41" s="264" t="str">
        <f>'Names of Bidder'!D43&amp;"/"&amp;'Names of Bidder'!E43&amp;"/"&amp;'Names of Bidder'!F43</f>
        <v>5/Sep/2023</v>
      </c>
      <c r="J41" s="186" t="s">
        <v>76</v>
      </c>
      <c r="K41" s="265" t="str">
        <f>'Names of Bidder'!D40</f>
        <v>Printed Name</v>
      </c>
    </row>
    <row r="42" spans="1:40">
      <c r="A42" s="263" t="s">
        <v>39</v>
      </c>
      <c r="B42" s="183"/>
      <c r="C42" s="264" t="str">
        <f>'Names of Bidder'!D44</f>
        <v>Place</v>
      </c>
      <c r="J42" s="186" t="s">
        <v>77</v>
      </c>
      <c r="K42" s="265" t="str">
        <f>'Names of Bidder'!D41</f>
        <v>Desig</v>
      </c>
    </row>
    <row r="43" spans="1:40">
      <c r="A43" s="266"/>
      <c r="B43" s="266"/>
      <c r="C43" s="266"/>
      <c r="D43" s="267"/>
      <c r="E43" s="267"/>
      <c r="F43" s="267"/>
      <c r="G43" s="268"/>
    </row>
    <row r="44" spans="1:40">
      <c r="A44" s="266"/>
      <c r="B44" s="266"/>
      <c r="C44" s="266"/>
      <c r="D44" s="267"/>
      <c r="E44" s="267"/>
      <c r="F44" s="267"/>
      <c r="G44" s="268"/>
    </row>
    <row r="45" spans="1:40">
      <c r="A45" s="266"/>
      <c r="B45" s="266"/>
      <c r="C45" s="266"/>
      <c r="D45" s="267"/>
      <c r="E45" s="267"/>
      <c r="F45" s="267"/>
      <c r="G45" s="268"/>
    </row>
    <row r="46" spans="1:40">
      <c r="A46" s="266"/>
      <c r="B46" s="266"/>
      <c r="C46" s="266"/>
      <c r="D46" s="267"/>
      <c r="E46" s="267"/>
      <c r="F46" s="267"/>
      <c r="G46" s="268"/>
    </row>
    <row r="47" spans="1:40">
      <c r="A47" s="266"/>
      <c r="B47" s="266"/>
      <c r="C47" s="266"/>
      <c r="D47" s="267"/>
      <c r="E47" s="267"/>
      <c r="F47" s="267"/>
      <c r="G47" s="268"/>
    </row>
    <row r="48" spans="1:40">
      <c r="A48" s="266"/>
      <c r="B48" s="266"/>
      <c r="C48" s="266"/>
      <c r="D48" s="267"/>
      <c r="E48" s="267"/>
      <c r="F48" s="267"/>
      <c r="G48" s="268"/>
    </row>
    <row r="49" spans="1:7">
      <c r="A49" s="266"/>
      <c r="B49" s="266"/>
      <c r="C49" s="266"/>
      <c r="D49" s="267"/>
      <c r="E49" s="267"/>
      <c r="F49" s="267"/>
      <c r="G49" s="268"/>
    </row>
    <row r="50" spans="1:7">
      <c r="A50" s="266"/>
      <c r="B50" s="266"/>
      <c r="C50" s="266"/>
      <c r="D50" s="267"/>
      <c r="E50" s="267"/>
      <c r="F50" s="267"/>
      <c r="G50" s="268"/>
    </row>
    <row r="51" spans="1:7">
      <c r="A51" s="266"/>
      <c r="B51" s="266"/>
      <c r="C51" s="266"/>
      <c r="D51" s="267"/>
      <c r="E51" s="267"/>
      <c r="F51" s="267"/>
      <c r="G51" s="268"/>
    </row>
    <row r="52" spans="1:7">
      <c r="A52" s="266"/>
      <c r="B52" s="266"/>
      <c r="C52" s="266"/>
      <c r="D52" s="267"/>
      <c r="E52" s="267"/>
      <c r="F52" s="267"/>
      <c r="G52" s="268"/>
    </row>
    <row r="53" spans="1:7">
      <c r="A53" s="266"/>
      <c r="B53" s="266"/>
      <c r="C53" s="266"/>
      <c r="D53" s="267"/>
      <c r="E53" s="267"/>
      <c r="F53" s="267"/>
      <c r="G53" s="268"/>
    </row>
    <row r="54" spans="1:7">
      <c r="A54" s="266"/>
      <c r="B54" s="266"/>
      <c r="C54" s="266"/>
      <c r="D54" s="267"/>
      <c r="E54" s="267"/>
      <c r="F54" s="267"/>
      <c r="G54" s="268"/>
    </row>
    <row r="55" spans="1:7">
      <c r="A55" s="266"/>
      <c r="B55" s="266"/>
      <c r="C55" s="266"/>
      <c r="D55" s="267"/>
      <c r="E55" s="267"/>
      <c r="F55" s="267"/>
      <c r="G55" s="268"/>
    </row>
    <row r="56" spans="1:7">
      <c r="A56" s="266"/>
      <c r="B56" s="266"/>
      <c r="C56" s="266"/>
      <c r="D56" s="267"/>
      <c r="E56" s="267"/>
      <c r="F56" s="267"/>
      <c r="G56" s="268"/>
    </row>
    <row r="57" spans="1:7">
      <c r="A57" s="266"/>
      <c r="B57" s="266"/>
      <c r="C57" s="266"/>
      <c r="D57" s="267"/>
      <c r="E57" s="267"/>
      <c r="F57" s="267"/>
      <c r="G57" s="268"/>
    </row>
    <row r="58" spans="1:7">
      <c r="A58" s="266"/>
      <c r="B58" s="266"/>
      <c r="C58" s="266"/>
      <c r="D58" s="267"/>
      <c r="E58" s="267"/>
      <c r="F58" s="267"/>
      <c r="G58" s="268"/>
    </row>
    <row r="59" spans="1:7">
      <c r="A59" s="266"/>
      <c r="B59" s="266"/>
      <c r="C59" s="266"/>
      <c r="D59" s="267"/>
      <c r="E59" s="267"/>
      <c r="F59" s="267"/>
      <c r="G59" s="268"/>
    </row>
    <row r="60" spans="1:7">
      <c r="A60" s="266"/>
      <c r="B60" s="266"/>
      <c r="C60" s="266"/>
      <c r="D60" s="267"/>
      <c r="E60" s="267"/>
      <c r="F60" s="267"/>
      <c r="G60" s="268"/>
    </row>
    <row r="61" spans="1:7">
      <c r="A61" s="266"/>
      <c r="B61" s="266"/>
      <c r="C61" s="266"/>
      <c r="D61" s="267"/>
      <c r="E61" s="267"/>
      <c r="F61" s="267"/>
      <c r="G61" s="268"/>
    </row>
    <row r="62" spans="1:7">
      <c r="A62" s="266"/>
      <c r="B62" s="266"/>
      <c r="C62" s="266"/>
      <c r="D62" s="267"/>
      <c r="E62" s="267"/>
      <c r="F62" s="267"/>
      <c r="G62" s="268"/>
    </row>
    <row r="63" spans="1:7">
      <c r="A63" s="266"/>
      <c r="B63" s="266"/>
      <c r="C63" s="266"/>
      <c r="D63" s="267"/>
      <c r="E63" s="267"/>
      <c r="F63" s="267"/>
      <c r="G63" s="268"/>
    </row>
    <row r="64" spans="1:7">
      <c r="A64" s="266"/>
      <c r="B64" s="266"/>
      <c r="C64" s="266"/>
      <c r="D64" s="267"/>
      <c r="E64" s="267"/>
      <c r="F64" s="267"/>
      <c r="G64" s="268"/>
    </row>
    <row r="65" spans="1:7">
      <c r="A65" s="266"/>
      <c r="B65" s="266"/>
      <c r="C65" s="266"/>
      <c r="D65" s="267"/>
      <c r="E65" s="267"/>
      <c r="F65" s="267"/>
      <c r="G65" s="268"/>
    </row>
    <row r="66" spans="1:7">
      <c r="A66" s="266"/>
      <c r="B66" s="266"/>
      <c r="C66" s="266"/>
      <c r="D66" s="267"/>
      <c r="E66" s="267"/>
      <c r="F66" s="267"/>
      <c r="G66" s="268"/>
    </row>
    <row r="67" spans="1:7">
      <c r="A67" s="266"/>
      <c r="B67" s="266"/>
      <c r="C67" s="266"/>
      <c r="D67" s="267"/>
      <c r="E67" s="267"/>
      <c r="F67" s="267"/>
      <c r="G67" s="268"/>
    </row>
    <row r="68" spans="1:7">
      <c r="A68" s="261"/>
      <c r="B68" s="261"/>
      <c r="C68" s="261"/>
      <c r="D68" s="269"/>
      <c r="E68" s="269"/>
      <c r="F68" s="269"/>
      <c r="G68" s="268"/>
    </row>
    <row r="69" spans="1:7">
      <c r="A69" s="266"/>
      <c r="B69" s="266"/>
      <c r="C69" s="266"/>
      <c r="D69" s="267"/>
      <c r="E69" s="267"/>
      <c r="F69" s="267"/>
      <c r="G69" s="268"/>
    </row>
    <row r="70" spans="1:7">
      <c r="A70" s="270"/>
      <c r="B70" s="270"/>
      <c r="C70" s="270"/>
      <c r="D70" s="271"/>
      <c r="E70" s="271"/>
      <c r="F70" s="271"/>
      <c r="G70" s="272"/>
    </row>
    <row r="71" spans="1:7">
      <c r="A71" s="261"/>
      <c r="B71" s="261"/>
      <c r="C71" s="261"/>
      <c r="D71" s="269"/>
      <c r="E71" s="269"/>
      <c r="F71" s="269"/>
      <c r="G71" s="273"/>
    </row>
    <row r="72" spans="1:7">
      <c r="A72" s="266"/>
      <c r="B72" s="266"/>
      <c r="C72" s="266"/>
      <c r="D72" s="267"/>
      <c r="E72" s="267"/>
      <c r="F72" s="267"/>
      <c r="G72" s="268"/>
    </row>
    <row r="73" spans="1:7">
      <c r="A73" s="274"/>
      <c r="B73" s="274"/>
      <c r="C73" s="274"/>
      <c r="D73" s="275"/>
      <c r="E73" s="275"/>
      <c r="F73" s="275"/>
      <c r="G73" s="276"/>
    </row>
    <row r="74" spans="1:7">
      <c r="A74" s="270"/>
      <c r="B74" s="270"/>
      <c r="C74" s="270"/>
      <c r="D74" s="271"/>
      <c r="E74" s="271"/>
      <c r="F74" s="271"/>
      <c r="G74" s="272"/>
    </row>
    <row r="75" spans="1:7">
      <c r="A75" s="274"/>
      <c r="B75" s="274"/>
      <c r="C75" s="274"/>
      <c r="D75" s="275"/>
      <c r="E75" s="275"/>
      <c r="F75" s="275"/>
      <c r="G75" s="276"/>
    </row>
    <row r="76" spans="1:7">
      <c r="A76" s="274"/>
      <c r="B76" s="274"/>
      <c r="C76" s="274"/>
      <c r="D76" s="275"/>
      <c r="E76" s="275"/>
      <c r="F76" s="275"/>
      <c r="G76" s="276"/>
    </row>
    <row r="77" spans="1:7">
      <c r="A77" s="277"/>
      <c r="B77" s="277"/>
      <c r="C77" s="277"/>
      <c r="D77" s="278"/>
      <c r="E77" s="278"/>
      <c r="F77" s="278"/>
      <c r="G77" s="276"/>
    </row>
    <row r="78" spans="1:7">
      <c r="A78" s="277"/>
      <c r="B78" s="277"/>
      <c r="C78" s="277"/>
      <c r="D78" s="278"/>
      <c r="E78" s="278"/>
      <c r="F78" s="278"/>
      <c r="G78" s="276"/>
    </row>
    <row r="79" spans="1:7">
      <c r="A79" s="277"/>
      <c r="B79" s="277"/>
      <c r="C79" s="277"/>
      <c r="D79" s="278"/>
      <c r="E79" s="278"/>
      <c r="F79" s="278"/>
      <c r="G79" s="276"/>
    </row>
    <row r="80" spans="1:7">
      <c r="A80" s="279"/>
      <c r="B80" s="279"/>
      <c r="C80" s="279"/>
      <c r="D80" s="280"/>
      <c r="E80" s="280"/>
      <c r="F80" s="280"/>
      <c r="G80" s="281"/>
    </row>
    <row r="81" spans="1:7">
      <c r="A81" s="266"/>
      <c r="B81" s="266"/>
      <c r="C81" s="266"/>
      <c r="D81" s="267"/>
      <c r="E81" s="267"/>
      <c r="F81" s="267"/>
      <c r="G81" s="268"/>
    </row>
    <row r="82" spans="1:7">
      <c r="A82" s="270"/>
      <c r="B82" s="270"/>
      <c r="C82" s="270"/>
      <c r="D82" s="271"/>
      <c r="E82" s="271"/>
      <c r="F82" s="271"/>
      <c r="G82" s="272"/>
    </row>
    <row r="83" spans="1:7">
      <c r="A83" s="261"/>
      <c r="B83" s="261"/>
      <c r="C83" s="261"/>
      <c r="D83" s="269"/>
      <c r="E83" s="269"/>
      <c r="F83" s="269"/>
      <c r="G83" s="273"/>
    </row>
    <row r="84" spans="1:7">
      <c r="A84" s="282"/>
      <c r="B84" s="282"/>
      <c r="C84" s="282"/>
      <c r="D84" s="283"/>
      <c r="E84" s="283"/>
      <c r="F84" s="283"/>
      <c r="G84" s="284"/>
    </row>
    <row r="85" spans="1:7">
      <c r="A85" s="285"/>
      <c r="B85" s="285"/>
      <c r="C85" s="285"/>
      <c r="D85" s="286"/>
      <c r="E85" s="286"/>
      <c r="F85" s="286"/>
      <c r="G85" s="287"/>
    </row>
    <row r="86" spans="1:7">
      <c r="A86" s="285"/>
      <c r="B86" s="285"/>
      <c r="C86" s="285"/>
      <c r="D86" s="286"/>
      <c r="E86" s="286"/>
      <c r="F86" s="286"/>
      <c r="G86" s="288"/>
    </row>
    <row r="87" spans="1:7">
      <c r="A87" s="289"/>
      <c r="B87" s="289"/>
      <c r="C87" s="289"/>
      <c r="D87" s="290"/>
      <c r="E87" s="290"/>
      <c r="F87" s="290"/>
      <c r="G87" s="287"/>
    </row>
    <row r="88" spans="1:7">
      <c r="A88" s="289"/>
      <c r="B88" s="289"/>
      <c r="C88" s="289"/>
      <c r="D88" s="290"/>
      <c r="E88" s="290"/>
      <c r="F88" s="290"/>
      <c r="G88" s="287"/>
    </row>
    <row r="89" spans="1:7">
      <c r="A89" s="285"/>
      <c r="B89" s="285"/>
      <c r="C89" s="285"/>
      <c r="D89" s="286"/>
      <c r="E89" s="286"/>
      <c r="F89" s="286"/>
      <c r="G89" s="287"/>
    </row>
    <row r="90" spans="1:7">
      <c r="A90" s="285"/>
      <c r="B90" s="285"/>
      <c r="C90" s="285"/>
      <c r="D90" s="286"/>
      <c r="E90" s="286"/>
      <c r="F90" s="286"/>
      <c r="G90" s="288"/>
    </row>
    <row r="91" spans="1:7">
      <c r="A91" s="285"/>
      <c r="B91" s="285"/>
      <c r="C91" s="285"/>
      <c r="D91" s="286"/>
      <c r="E91" s="286"/>
      <c r="F91" s="286"/>
      <c r="G91" s="287"/>
    </row>
    <row r="92" spans="1:7">
      <c r="A92" s="285"/>
      <c r="B92" s="285"/>
      <c r="C92" s="285"/>
      <c r="D92" s="286"/>
      <c r="E92" s="286"/>
      <c r="F92" s="286"/>
      <c r="G92" s="287"/>
    </row>
    <row r="93" spans="1:7">
      <c r="A93" s="285"/>
      <c r="B93" s="285"/>
      <c r="C93" s="285"/>
      <c r="D93" s="286"/>
      <c r="E93" s="286"/>
      <c r="F93" s="286"/>
      <c r="G93" s="287"/>
    </row>
    <row r="94" spans="1:7">
      <c r="A94" s="285"/>
      <c r="B94" s="285"/>
      <c r="C94" s="285"/>
      <c r="D94" s="286"/>
      <c r="E94" s="286"/>
      <c r="F94" s="286"/>
      <c r="G94" s="288"/>
    </row>
    <row r="95" spans="1:7">
      <c r="A95" s="289"/>
      <c r="B95" s="289"/>
      <c r="C95" s="289"/>
      <c r="D95" s="290"/>
      <c r="E95" s="290"/>
      <c r="F95" s="290"/>
      <c r="G95" s="291"/>
    </row>
    <row r="96" spans="1:7">
      <c r="A96" s="289"/>
      <c r="B96" s="289"/>
      <c r="C96" s="289"/>
      <c r="D96" s="290"/>
      <c r="E96" s="290"/>
      <c r="F96" s="290"/>
      <c r="G96" s="292"/>
    </row>
    <row r="97" spans="1:7">
      <c r="A97" s="289"/>
      <c r="B97" s="289"/>
      <c r="C97" s="289"/>
      <c r="D97" s="290"/>
      <c r="E97" s="290"/>
      <c r="F97" s="290"/>
      <c r="G97" s="292"/>
    </row>
    <row r="98" spans="1:7">
      <c r="A98" s="282"/>
      <c r="B98" s="282"/>
      <c r="C98" s="282"/>
      <c r="D98" s="283"/>
      <c r="E98" s="283"/>
      <c r="F98" s="283"/>
      <c r="G98" s="293"/>
    </row>
    <row r="99" spans="1:7">
      <c r="A99" s="289"/>
      <c r="B99" s="289"/>
      <c r="C99" s="289"/>
      <c r="D99" s="290"/>
      <c r="E99" s="290"/>
      <c r="F99" s="290"/>
      <c r="G99" s="294"/>
    </row>
    <row r="100" spans="1:7">
      <c r="A100" s="285"/>
      <c r="B100" s="285"/>
      <c r="C100" s="285"/>
      <c r="D100" s="286"/>
      <c r="E100" s="286"/>
      <c r="F100" s="286"/>
      <c r="G100" s="287"/>
    </row>
    <row r="101" spans="1:7">
      <c r="A101" s="289"/>
      <c r="B101" s="289"/>
      <c r="C101" s="289"/>
      <c r="D101" s="290"/>
      <c r="E101" s="290"/>
      <c r="F101" s="290"/>
      <c r="G101" s="292"/>
    </row>
    <row r="102" spans="1:7">
      <c r="A102" s="282"/>
      <c r="B102" s="282"/>
      <c r="C102" s="282"/>
      <c r="D102" s="283"/>
      <c r="E102" s="283"/>
      <c r="F102" s="283"/>
      <c r="G102" s="284"/>
    </row>
    <row r="103" spans="1:7">
      <c r="A103" s="285"/>
      <c r="B103" s="285"/>
      <c r="C103" s="285"/>
      <c r="D103" s="286"/>
      <c r="E103" s="286"/>
      <c r="F103" s="286"/>
      <c r="G103" s="287"/>
    </row>
    <row r="104" spans="1:7">
      <c r="A104" s="285"/>
      <c r="B104" s="285"/>
      <c r="C104" s="285"/>
      <c r="D104" s="286"/>
      <c r="E104" s="286"/>
      <c r="F104" s="286"/>
      <c r="G104" s="287"/>
    </row>
    <row r="105" spans="1:7">
      <c r="A105" s="289"/>
      <c r="B105" s="289"/>
      <c r="C105" s="289"/>
      <c r="D105" s="290"/>
      <c r="E105" s="290"/>
      <c r="F105" s="290"/>
      <c r="G105" s="287"/>
    </row>
    <row r="106" spans="1:7">
      <c r="A106" s="289"/>
      <c r="B106" s="289"/>
      <c r="C106" s="289"/>
      <c r="D106" s="290"/>
      <c r="E106" s="290"/>
      <c r="F106" s="290"/>
      <c r="G106" s="287"/>
    </row>
    <row r="107" spans="1:7">
      <c r="A107" s="289"/>
      <c r="B107" s="289"/>
      <c r="C107" s="289"/>
      <c r="D107" s="290"/>
      <c r="E107" s="290"/>
      <c r="F107" s="290"/>
      <c r="G107" s="287"/>
    </row>
    <row r="108" spans="1:7">
      <c r="A108" s="289"/>
      <c r="B108" s="289"/>
      <c r="C108" s="289"/>
      <c r="D108" s="290"/>
      <c r="E108" s="290"/>
      <c r="F108" s="290"/>
      <c r="G108" s="287"/>
    </row>
    <row r="109" spans="1:7">
      <c r="A109" s="289"/>
      <c r="B109" s="289"/>
      <c r="C109" s="289"/>
      <c r="D109" s="290"/>
      <c r="E109" s="290"/>
      <c r="F109" s="290"/>
      <c r="G109" s="287"/>
    </row>
    <row r="110" spans="1:7">
      <c r="A110" s="289"/>
      <c r="B110" s="289"/>
      <c r="C110" s="289"/>
      <c r="D110" s="290"/>
      <c r="E110" s="290"/>
      <c r="F110" s="290"/>
      <c r="G110" s="287"/>
    </row>
    <row r="111" spans="1:7">
      <c r="A111" s="282"/>
      <c r="B111" s="282"/>
      <c r="C111" s="282"/>
      <c r="D111" s="283"/>
      <c r="E111" s="283"/>
      <c r="F111" s="283"/>
      <c r="G111" s="284"/>
    </row>
    <row r="112" spans="1:7">
      <c r="A112" s="285"/>
      <c r="B112" s="285"/>
      <c r="C112" s="285"/>
      <c r="D112" s="286"/>
      <c r="E112" s="286"/>
      <c r="F112" s="286"/>
      <c r="G112" s="295"/>
    </row>
    <row r="113" spans="1:7">
      <c r="A113" s="285"/>
      <c r="B113" s="285"/>
      <c r="C113" s="285"/>
      <c r="D113" s="286"/>
      <c r="E113" s="286"/>
      <c r="F113" s="286"/>
      <c r="G113" s="287"/>
    </row>
    <row r="114" spans="1:7">
      <c r="A114" s="285"/>
      <c r="B114" s="285"/>
      <c r="C114" s="285"/>
      <c r="D114" s="286"/>
      <c r="E114" s="286"/>
      <c r="F114" s="286"/>
      <c r="G114" s="284"/>
    </row>
    <row r="115" spans="1:7">
      <c r="A115" s="282"/>
      <c r="B115" s="282"/>
      <c r="C115" s="282"/>
      <c r="D115" s="283"/>
      <c r="E115" s="283"/>
      <c r="F115" s="283"/>
      <c r="G115" s="296"/>
    </row>
    <row r="116" spans="1:7">
      <c r="A116" s="282"/>
      <c r="B116" s="282"/>
      <c r="C116" s="282"/>
      <c r="D116" s="283"/>
      <c r="E116" s="283"/>
      <c r="F116" s="283"/>
      <c r="G116" s="296"/>
    </row>
    <row r="117" spans="1:7">
      <c r="A117" s="282"/>
      <c r="B117" s="282"/>
      <c r="C117" s="282"/>
      <c r="D117" s="283"/>
      <c r="E117" s="283"/>
      <c r="F117" s="283"/>
      <c r="G117" s="296"/>
    </row>
    <row r="118" spans="1:7">
      <c r="A118" s="282"/>
      <c r="B118" s="282"/>
      <c r="C118" s="282"/>
      <c r="D118" s="283"/>
      <c r="E118" s="283"/>
      <c r="F118" s="283"/>
      <c r="G118" s="296"/>
    </row>
    <row r="119" spans="1:7">
      <c r="A119" s="282"/>
      <c r="B119" s="282"/>
      <c r="C119" s="282"/>
      <c r="D119" s="283"/>
      <c r="E119" s="283"/>
      <c r="F119" s="283"/>
      <c r="G119" s="287"/>
    </row>
    <row r="120" spans="1:7">
      <c r="A120" s="282"/>
      <c r="B120" s="282"/>
      <c r="C120" s="282"/>
      <c r="D120" s="283"/>
      <c r="E120" s="283"/>
      <c r="F120" s="283"/>
      <c r="G120" s="287"/>
    </row>
    <row r="121" spans="1:7">
      <c r="A121" s="282"/>
      <c r="B121" s="282"/>
      <c r="C121" s="282"/>
      <c r="D121" s="283"/>
      <c r="E121" s="283"/>
      <c r="F121" s="283"/>
      <c r="G121" s="284"/>
    </row>
    <row r="122" spans="1:7">
      <c r="A122" s="285"/>
      <c r="B122" s="285"/>
      <c r="C122" s="285"/>
      <c r="D122" s="286"/>
      <c r="E122" s="286"/>
      <c r="F122" s="286"/>
      <c r="G122" s="296"/>
    </row>
    <row r="123" spans="1:7">
      <c r="A123" s="285"/>
      <c r="B123" s="285"/>
      <c r="C123" s="285"/>
      <c r="D123" s="286"/>
      <c r="E123" s="286"/>
      <c r="F123" s="286"/>
      <c r="G123" s="296"/>
    </row>
    <row r="124" spans="1:7">
      <c r="A124" s="285"/>
      <c r="B124" s="285"/>
      <c r="C124" s="285"/>
      <c r="D124" s="286"/>
      <c r="E124" s="286"/>
      <c r="F124" s="286"/>
      <c r="G124" s="296"/>
    </row>
    <row r="125" spans="1:7">
      <c r="A125" s="285"/>
      <c r="B125" s="285"/>
      <c r="C125" s="285"/>
      <c r="D125" s="286"/>
      <c r="E125" s="286"/>
      <c r="F125" s="286"/>
      <c r="G125" s="296"/>
    </row>
    <row r="126" spans="1:7">
      <c r="A126" s="297"/>
      <c r="B126" s="297"/>
      <c r="C126" s="297"/>
      <c r="D126" s="298"/>
      <c r="E126" s="298"/>
      <c r="F126" s="298"/>
      <c r="G126" s="284"/>
    </row>
    <row r="127" spans="1:7">
      <c r="A127" s="299"/>
      <c r="B127" s="299"/>
      <c r="C127" s="299"/>
      <c r="D127" s="300"/>
      <c r="E127" s="300"/>
      <c r="F127" s="300"/>
      <c r="G127" s="296"/>
    </row>
    <row r="128" spans="1:7">
      <c r="A128" s="299"/>
      <c r="B128" s="299"/>
      <c r="C128" s="299"/>
      <c r="D128" s="300"/>
      <c r="E128" s="300"/>
      <c r="F128" s="300"/>
      <c r="G128" s="296"/>
    </row>
    <row r="129" spans="1:7">
      <c r="A129" s="299"/>
      <c r="B129" s="299"/>
      <c r="C129" s="299"/>
      <c r="D129" s="300"/>
      <c r="E129" s="300"/>
      <c r="F129" s="300"/>
      <c r="G129" s="296"/>
    </row>
    <row r="130" spans="1:7">
      <c r="A130" s="299"/>
      <c r="B130" s="299"/>
      <c r="C130" s="299"/>
      <c r="D130" s="300"/>
      <c r="E130" s="300"/>
      <c r="F130" s="300"/>
      <c r="G130" s="296"/>
    </row>
    <row r="131" spans="1:7">
      <c r="A131" s="299"/>
      <c r="B131" s="299"/>
      <c r="C131" s="299"/>
      <c r="D131" s="300"/>
      <c r="E131" s="300"/>
      <c r="F131" s="300"/>
      <c r="G131" s="296"/>
    </row>
    <row r="132" spans="1:7">
      <c r="A132" s="289"/>
      <c r="B132" s="289"/>
      <c r="C132" s="289"/>
      <c r="D132" s="290"/>
      <c r="E132" s="290"/>
      <c r="F132" s="290"/>
      <c r="G132" s="293"/>
    </row>
    <row r="133" spans="1:7">
      <c r="A133" s="299"/>
      <c r="B133" s="299"/>
      <c r="C133" s="299"/>
      <c r="D133" s="300"/>
      <c r="E133" s="300"/>
      <c r="F133" s="300"/>
      <c r="G133" s="301"/>
    </row>
    <row r="134" spans="1:7">
      <c r="A134" s="299"/>
      <c r="B134" s="299"/>
      <c r="C134" s="299"/>
      <c r="D134" s="300"/>
      <c r="E134" s="300"/>
      <c r="F134" s="300"/>
      <c r="G134" s="302"/>
    </row>
    <row r="135" spans="1:7">
      <c r="A135" s="266"/>
      <c r="B135" s="266"/>
      <c r="C135" s="266"/>
      <c r="D135" s="267"/>
      <c r="E135" s="267"/>
      <c r="F135" s="267"/>
      <c r="G135" s="268"/>
    </row>
    <row r="136" spans="1:7">
      <c r="A136" s="266"/>
      <c r="B136" s="266"/>
      <c r="C136" s="266"/>
      <c r="D136" s="267"/>
      <c r="E136" s="267"/>
      <c r="F136" s="267"/>
      <c r="G136" s="268"/>
    </row>
    <row r="137" spans="1:7">
      <c r="A137" s="266"/>
      <c r="B137" s="266"/>
      <c r="C137" s="266"/>
      <c r="D137" s="267"/>
      <c r="E137" s="267"/>
      <c r="F137" s="267"/>
      <c r="G137" s="268"/>
    </row>
    <row r="138" spans="1:7">
      <c r="A138" s="266"/>
      <c r="B138" s="266"/>
      <c r="C138" s="266"/>
      <c r="D138" s="267"/>
      <c r="E138" s="267"/>
      <c r="F138" s="267"/>
      <c r="G138" s="268"/>
    </row>
    <row r="139" spans="1:7">
      <c r="A139" s="266"/>
      <c r="B139" s="266"/>
      <c r="C139" s="266"/>
      <c r="D139" s="267"/>
      <c r="E139" s="267"/>
      <c r="F139" s="267"/>
      <c r="G139" s="268"/>
    </row>
    <row r="140" spans="1:7">
      <c r="A140" s="266"/>
      <c r="B140" s="266"/>
      <c r="C140" s="266"/>
      <c r="D140" s="267"/>
      <c r="E140" s="267"/>
      <c r="F140" s="267"/>
      <c r="G140" s="268"/>
    </row>
    <row r="141" spans="1:7">
      <c r="A141" s="266"/>
      <c r="B141" s="266"/>
      <c r="C141" s="266"/>
      <c r="D141" s="267"/>
      <c r="E141" s="267"/>
      <c r="F141" s="267"/>
      <c r="G141" s="268"/>
    </row>
    <row r="142" spans="1:7">
      <c r="A142" s="266"/>
      <c r="B142" s="266"/>
      <c r="C142" s="266"/>
      <c r="D142" s="267"/>
      <c r="E142" s="267"/>
      <c r="F142" s="267"/>
      <c r="G142" s="268"/>
    </row>
  </sheetData>
  <sheetProtection algorithmName="SHA-512" hashValue="/UY9+e74JdPbJiUu+8s1fRrgfxQKhaUwKl/Jz23LxfRBk8J0C5PzTTGUoabg1I7JyzNI3rGS0r1wIepssNkhnA==" saltValue="92GPh/hpxTyXYHJOQX/ngg==" spinCount="100000" sheet="1" selectLockedCells="1"/>
  <mergeCells count="21">
    <mergeCell ref="C13:F13"/>
    <mergeCell ref="C16:F16"/>
    <mergeCell ref="C22:G22"/>
    <mergeCell ref="C19:G19"/>
    <mergeCell ref="C34:G34"/>
    <mergeCell ref="V3:W3"/>
    <mergeCell ref="V6:W6"/>
    <mergeCell ref="V10:W10"/>
    <mergeCell ref="A6:D6"/>
    <mergeCell ref="A40:K40"/>
    <mergeCell ref="A3:K3"/>
    <mergeCell ref="A4:K4"/>
    <mergeCell ref="A13:B13"/>
    <mergeCell ref="A38:G38"/>
    <mergeCell ref="H38:K38"/>
    <mergeCell ref="A16:B16"/>
    <mergeCell ref="A19:B19"/>
    <mergeCell ref="A22:B22"/>
    <mergeCell ref="A27:B27"/>
    <mergeCell ref="A29:B29"/>
    <mergeCell ref="A34:B34"/>
  </mergeCells>
  <dataValidations count="1">
    <dataValidation type="list" allowBlank="1" showInputMessage="1" showErrorMessage="1" sqref="F14:F15 F17:F18 F20:F21 F23:F26 F28 F30:F33 F35:F37" xr:uid="{00000000-0002-0000-0600-000001000000}">
      <formula1>"Confirmed, 0,5,12,18,28"</formula1>
    </dataValidation>
  </dataValidations>
  <printOptions horizontalCentered="1"/>
  <pageMargins left="0" right="0" top="0.59055118110236227" bottom="0.70866141732283472" header="0.59055118110236227" footer="0.27559055118110237"/>
  <pageSetup paperSize="9" scale="78" fitToHeight="10000" orientation="landscape" r:id="rId1"/>
  <headerFooter alignWithMargins="0">
    <oddFooter>&amp;CPAGE &amp;P of &amp;N</oddFooter>
  </headerFooter>
  <rowBreaks count="2" manualBreakCount="2">
    <brk id="21" max="10" man="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I21"/>
  <sheetViews>
    <sheetView tabSelected="1" view="pageBreakPreview" zoomScaleSheetLayoutView="100" workbookViewId="0">
      <selection activeCell="I20" sqref="I20"/>
    </sheetView>
  </sheetViews>
  <sheetFormatPr defaultColWidth="10" defaultRowHeight="16.5"/>
  <cols>
    <col min="1" max="1" width="10.625" style="3" customWidth="1"/>
    <col min="2" max="2" width="12.25" style="3" customWidth="1"/>
    <col min="3" max="3" width="7" style="3" customWidth="1"/>
    <col min="4" max="4" width="11.75" style="3" customWidth="1"/>
    <col min="5" max="5" width="21" style="3" customWidth="1"/>
    <col min="6" max="6" width="37.5" style="3" customWidth="1"/>
    <col min="7" max="16384" width="10" style="2"/>
  </cols>
  <sheetData>
    <row r="1" spans="1:9" ht="18" customHeight="1">
      <c r="A1" s="12" t="str">
        <f>Basic!A7&amp;Basic!B7</f>
        <v>Specification No.NESH/CSM/OT/PRANIT/1500-1254 ( PKG D)/BPS-Vol-IC</v>
      </c>
      <c r="B1" s="13"/>
      <c r="C1" s="13"/>
      <c r="D1" s="13"/>
      <c r="E1" s="14"/>
      <c r="F1" s="15" t="s">
        <v>154</v>
      </c>
    </row>
    <row r="2" spans="1:9" ht="8.25" customHeight="1">
      <c r="A2" s="11"/>
      <c r="B2" s="16"/>
      <c r="C2" s="16"/>
      <c r="D2" s="16"/>
      <c r="E2" s="1"/>
      <c r="F2" s="1"/>
    </row>
    <row r="3" spans="1:9" ht="36" customHeight="1">
      <c r="A3" s="434" t="str">
        <f>"Package: "&amp;Basic!B2</f>
        <v>Package: Construction of Tower at Loc. No.: 149 &amp; 150 at 132 kV Haflong-Jiribam TL as per BoQ and instruction of officer-in-charge [Package-D]</v>
      </c>
      <c r="B3" s="434"/>
      <c r="C3" s="434"/>
      <c r="D3" s="434"/>
      <c r="E3" s="434"/>
      <c r="F3" s="434"/>
    </row>
    <row r="4" spans="1:9" ht="21.75" customHeight="1">
      <c r="A4" s="435" t="s">
        <v>69</v>
      </c>
      <c r="B4" s="435"/>
      <c r="C4" s="435"/>
      <c r="D4" s="435"/>
      <c r="E4" s="435"/>
      <c r="F4" s="435"/>
    </row>
    <row r="5" spans="1:9" ht="18" customHeight="1">
      <c r="A5" s="168" t="str">
        <f>"Bidder’s Name and Address:("&amp;MID('Names of Bidder'!B9,8,20) &amp;")"</f>
        <v>Bidder’s Name and Address:( Sole Bidder)</v>
      </c>
      <c r="B5" s="169"/>
      <c r="C5" s="169"/>
      <c r="D5" s="169"/>
      <c r="E5" s="19" t="s">
        <v>153</v>
      </c>
      <c r="F5" s="66"/>
      <c r="H5" s="167"/>
    </row>
    <row r="6" spans="1:9" ht="11.25" customHeight="1">
      <c r="A6" s="174" t="str">
        <f>IF('Names of Bidder'!I6=2,'Names of Bidder'!J12,"")</f>
        <v/>
      </c>
      <c r="B6" s="174"/>
      <c r="C6" s="174"/>
      <c r="D6" s="174"/>
      <c r="E6" s="17"/>
      <c r="F6" s="158"/>
      <c r="H6" s="167"/>
    </row>
    <row r="7" spans="1:9" ht="21" customHeight="1">
      <c r="A7" s="170" t="s">
        <v>72</v>
      </c>
      <c r="B7" s="171" t="str">
        <f>'Names of Bidder'!D9</f>
        <v>Name</v>
      </c>
      <c r="C7" s="171"/>
      <c r="D7" s="171"/>
      <c r="E7" s="17"/>
      <c r="F7" s="158" t="str">
        <f>'Bid Form 2nd Envelope'!A9</f>
        <v>Sr. General Manager (C&amp;M)</v>
      </c>
      <c r="H7" s="167"/>
    </row>
    <row r="8" spans="1:9" ht="21" customHeight="1">
      <c r="A8" s="170" t="s">
        <v>73</v>
      </c>
      <c r="B8" s="171" t="str">
        <f>'Names of Bidder'!D10</f>
        <v>Add1</v>
      </c>
      <c r="C8" s="171"/>
      <c r="D8" s="171"/>
      <c r="E8" s="17"/>
      <c r="F8" s="158" t="str">
        <f>'Bid Form 2nd Envelope'!A10</f>
        <v xml:space="preserve">Power Grid Corporation of India Limited </v>
      </c>
      <c r="H8" s="167"/>
    </row>
    <row r="9" spans="1:9" ht="18" customHeight="1">
      <c r="A9" s="169"/>
      <c r="B9" s="171" t="str">
        <f>'Names of Bidder'!D11</f>
        <v>Add2</v>
      </c>
      <c r="C9" s="171"/>
      <c r="D9" s="171"/>
      <c r="E9" s="17"/>
      <c r="F9" s="158" t="str">
        <f>'Bid Form 2nd Envelope'!A11</f>
        <v>North Eastern Region</v>
      </c>
      <c r="H9" s="167"/>
    </row>
    <row r="10" spans="1:9" ht="15.75" customHeight="1">
      <c r="A10" s="172"/>
      <c r="B10" s="173"/>
      <c r="C10" s="173"/>
      <c r="D10" s="173"/>
      <c r="E10" s="63"/>
      <c r="F10" s="158" t="str">
        <f>'Bid Form 2nd Envelope'!A12</f>
        <v xml:space="preserve">Dongtieh, Lower Nongrah, Lapalang </v>
      </c>
      <c r="H10" s="64"/>
    </row>
    <row r="11" spans="1:9" ht="15.75" customHeight="1">
      <c r="A11" s="318"/>
      <c r="B11" s="173"/>
      <c r="C11" s="173"/>
      <c r="D11" s="173"/>
      <c r="E11" s="63"/>
      <c r="F11" s="158"/>
      <c r="H11" s="319"/>
    </row>
    <row r="12" spans="1:9" ht="21.95" customHeight="1">
      <c r="A12" s="7" t="s">
        <v>66</v>
      </c>
      <c r="B12" s="436" t="s">
        <v>63</v>
      </c>
      <c r="C12" s="437"/>
      <c r="D12" s="437"/>
      <c r="E12" s="438"/>
      <c r="F12" s="8" t="s">
        <v>67</v>
      </c>
    </row>
    <row r="13" spans="1:9" ht="21.95" customHeight="1">
      <c r="A13" s="4" t="s">
        <v>68</v>
      </c>
      <c r="B13" s="440" t="s">
        <v>159</v>
      </c>
      <c r="C13" s="440"/>
      <c r="D13" s="440"/>
      <c r="E13" s="440"/>
      <c r="F13" s="22" cm="1">
        <f t="array" ref="F13:I13">'SCHEDULE 1A'!H38:K38</f>
        <v>0</v>
      </c>
      <c r="G13" s="2">
        <v>0</v>
      </c>
      <c r="H13" s="2">
        <v>0</v>
      </c>
      <c r="I13" s="2">
        <v>0</v>
      </c>
    </row>
    <row r="14" spans="1:9" ht="35.1" customHeight="1">
      <c r="A14" s="9"/>
      <c r="B14" s="441" t="s">
        <v>209</v>
      </c>
      <c r="C14" s="442"/>
      <c r="D14" s="442"/>
      <c r="E14" s="443"/>
      <c r="F14" s="5"/>
    </row>
    <row r="15" spans="1:9" ht="18" customHeight="1">
      <c r="A15" s="433" t="s">
        <v>211</v>
      </c>
      <c r="B15" s="433"/>
      <c r="C15" s="433"/>
      <c r="D15" s="433"/>
      <c r="E15" s="433"/>
      <c r="F15" s="439">
        <f>F13</f>
        <v>0</v>
      </c>
    </row>
    <row r="16" spans="1:9" ht="27" hidden="1" customHeight="1">
      <c r="A16" s="433"/>
      <c r="B16" s="433"/>
      <c r="C16" s="433"/>
      <c r="D16" s="433"/>
      <c r="E16" s="433"/>
      <c r="F16" s="439"/>
    </row>
    <row r="17" spans="1:6" ht="27" customHeight="1">
      <c r="A17" s="432" t="s">
        <v>210</v>
      </c>
      <c r="B17" s="432"/>
      <c r="C17" s="432"/>
      <c r="D17" s="432"/>
      <c r="E17" s="432"/>
      <c r="F17" s="320"/>
    </row>
    <row r="18" spans="1:6" ht="23.25" customHeight="1">
      <c r="A18" s="18" t="s">
        <v>74</v>
      </c>
      <c r="B18" s="21" t="str">
        <f>'SCHEDULE 1A'!C41</f>
        <v>5/Sep/2023</v>
      </c>
      <c r="C18" s="21"/>
      <c r="D18" s="21"/>
      <c r="E18" s="19" t="s">
        <v>76</v>
      </c>
      <c r="F18" s="20" t="str">
        <f>'Names of Bidder'!D40</f>
        <v>Printed Name</v>
      </c>
    </row>
    <row r="19" spans="1:6" ht="23.25" customHeight="1">
      <c r="A19" s="18" t="s">
        <v>75</v>
      </c>
      <c r="B19" s="21" t="str">
        <f>'SCHEDULE 1A'!C42</f>
        <v>Place</v>
      </c>
      <c r="C19" s="21"/>
      <c r="D19" s="21"/>
      <c r="E19" s="19" t="s">
        <v>77</v>
      </c>
      <c r="F19" s="20" t="str">
        <f>'Names of Bidder'!D41</f>
        <v>Desig</v>
      </c>
    </row>
    <row r="20" spans="1:6" ht="30" customHeight="1">
      <c r="A20" s="17"/>
      <c r="B20" s="16"/>
      <c r="C20" s="16"/>
      <c r="D20" s="16"/>
      <c r="E20" s="19"/>
      <c r="F20" s="17"/>
    </row>
    <row r="21" spans="1:6" ht="30" customHeight="1">
      <c r="A21" s="6"/>
      <c r="B21" s="6"/>
      <c r="C21" s="6"/>
      <c r="D21" s="6"/>
      <c r="E21" s="10"/>
    </row>
  </sheetData>
  <sheetProtection algorithmName="SHA-512" hashValue="QPfs7BnueoBUcBwzg4L/jXJ7Eo0o20BxHmWz1as95wm6AOT//R+q1t4ITCTeRnTal4o65cfW3eBAzr+DqVaGFg==" saltValue="bt5cw7LsLuM5MNOYBkVU3Q==" spinCount="100000" sheet="1" selectLockedCells="1"/>
  <customSheetViews>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8">
    <mergeCell ref="A17:E17"/>
    <mergeCell ref="A15:E16"/>
    <mergeCell ref="A3:F3"/>
    <mergeCell ref="A4:F4"/>
    <mergeCell ref="B12:E12"/>
    <mergeCell ref="F15:F16"/>
    <mergeCell ref="B13:E13"/>
    <mergeCell ref="B14:E14"/>
  </mergeCells>
  <phoneticPr fontId="2" type="noConversion"/>
  <printOptions horizontalCentered="1"/>
  <pageMargins left="0.5" right="0.38" top="0.56999999999999995" bottom="0.48" header="0.38" footer="0.24"/>
  <pageSetup paperSize="9" scale="84" fitToHeight="0" orientation="portrait" r:id="rId25"/>
  <headerFooter alignWithMargins="0">
    <oddFooter>&amp;R&amp;"Book Antiqua,Bold"&amp;10Schedule-6/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Basic</vt:lpstr>
      <vt:lpstr>Cover</vt:lpstr>
      <vt:lpstr>Instructions</vt:lpstr>
      <vt:lpstr>Names of Bidder</vt:lpstr>
      <vt:lpstr>Bid Form 2nd Envelope</vt:lpstr>
      <vt:lpstr>SCHEDULE 1A</vt:lpstr>
      <vt:lpstr>SUMMARY</vt:lpstr>
      <vt:lpstr>Basic!Print_Area</vt:lpstr>
      <vt:lpstr>'Bid Form 2nd Envelope'!Print_Area</vt:lpstr>
      <vt:lpstr>Cover!Print_Area</vt:lpstr>
      <vt:lpstr>Instructions!Print_Area</vt:lpstr>
      <vt:lpstr>'Names of Bidder'!Print_Area</vt:lpstr>
      <vt:lpstr>'SCHEDULE 1A'!Print_Area</vt:lpstr>
      <vt:lpstr>SUMMARY!Print_Area</vt:lpstr>
      <vt:lpstr>'SCHEDULE 1A'!Print_Titles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2024-02-21T12:22:27Z</cp:lastPrinted>
  <dcterms:created xsi:type="dcterms:W3CDTF">2016-08-26T11:10:27Z</dcterms:created>
  <dcterms:modified xsi:type="dcterms:W3CDTF">2024-04-10T07:00:17Z</dcterms:modified>
  <cp:contentStatus/>
</cp:coreProperties>
</file>