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defaultThemeVersion="124226"/>
  <mc:AlternateContent xmlns:mc="http://schemas.openxmlformats.org/markup-compatibility/2006">
    <mc:Choice Requires="x15">
      <x15ac:absPath xmlns:x15ac="http://schemas.microsoft.com/office/spreadsheetml/2010/11/ac" url="D:\Purabi\C&amp;M-Ghy\400-Dimapur\400-165-Renovation of Control Room\Bid Documents\"/>
    </mc:Choice>
  </mc:AlternateContent>
  <workbookProtection workbookAlgorithmName="SHA-512" workbookHashValue="6H/KPFLEGLFnSsH49yIYwhpuWN7zVgZTfGYWS9RoAmvM2elgI57NM2WcD8TXeNxY6elyMO0E7HrEyMLOo2FKUQ==" workbookSaltValue="iXMtqUsj/GOpXp9OnS47tg==" workbookSpinCount="100000" lockStructure="1"/>
  <bookViews>
    <workbookView xWindow="-120" yWindow="-120" windowWidth="29040" windowHeight="15720" tabRatio="879"/>
  </bookViews>
  <sheets>
    <sheet name="Basic" sheetId="1" r:id="rId1"/>
    <sheet name="Instructions" sheetId="32" r:id="rId2"/>
    <sheet name="Name of Bidder" sheetId="31" r:id="rId3"/>
    <sheet name="BPS-VOL-IB" sheetId="26" r:id="rId4"/>
    <sheet name="Annexure-I to Schedule-1" sheetId="30" r:id="rId5"/>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4">'Annexure-I to Schedule-1'!$A$1:$M$203</definedName>
    <definedName name="_xlnm.Print_Area" localSheetId="0">Basic!$A$1:$B$13</definedName>
    <definedName name="_xlnm.Print_Area" localSheetId="3">'BPS-VOL-IB'!$A$1:$H$71</definedName>
    <definedName name="_xlnm.Recorder">#REF!</definedName>
    <definedName name="TEST">#REF!</definedName>
  </definedNames>
  <calcPr calcId="162913"/>
  <customWorkbookViews>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01209 - Personal View" guid="{27A45B7A-04F2-4516-B80B-5ED0825D4ED3}" mergeInterval="0" personalView="1" maximized="1" xWindow="1" yWindow="1" windowWidth="1366" windowHeight="538" tabRatio="63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7" i="30" l="1"/>
  <c r="M137" i="30" s="1"/>
  <c r="L165" i="30"/>
  <c r="M165" i="30" s="1"/>
  <c r="L164" i="30"/>
  <c r="M164" i="30" s="1"/>
  <c r="L163" i="30"/>
  <c r="M163" i="30" s="1"/>
  <c r="L157" i="30"/>
  <c r="M157" i="30" s="1"/>
  <c r="L155" i="30"/>
  <c r="M155" i="30" s="1"/>
  <c r="L153" i="30"/>
  <c r="M153" i="30" s="1"/>
  <c r="L152" i="30"/>
  <c r="M152" i="30" s="1"/>
  <c r="L151" i="30"/>
  <c r="M151" i="30" s="1"/>
  <c r="L145" i="30"/>
  <c r="M145" i="30" s="1"/>
  <c r="L142" i="30"/>
  <c r="M142" i="30" s="1"/>
  <c r="L140" i="30"/>
  <c r="M140" i="30" s="1"/>
  <c r="L139" i="30"/>
  <c r="M139" i="30" s="1"/>
  <c r="L194" i="30"/>
  <c r="M194" i="30" s="1"/>
  <c r="L182" i="30"/>
  <c r="M182" i="30" s="1"/>
  <c r="L183" i="30"/>
  <c r="M183" i="30"/>
  <c r="L184" i="30"/>
  <c r="M184" i="30" s="1"/>
  <c r="L185" i="30"/>
  <c r="M185" i="30" s="1"/>
  <c r="L186" i="30"/>
  <c r="M186" i="30" s="1"/>
  <c r="L187" i="30"/>
  <c r="M187" i="30"/>
  <c r="L188" i="30"/>
  <c r="M188" i="30" s="1"/>
  <c r="L189" i="30"/>
  <c r="M189" i="30"/>
  <c r="L190" i="30"/>
  <c r="M190" i="30" s="1"/>
  <c r="L181" i="30"/>
  <c r="M181" i="30" s="1"/>
  <c r="L172" i="30"/>
  <c r="M172" i="30" s="1"/>
  <c r="L171" i="30"/>
  <c r="M171" i="30" s="1"/>
  <c r="L173" i="30"/>
  <c r="M173" i="30" s="1"/>
  <c r="L174" i="30"/>
  <c r="M174" i="30" s="1"/>
  <c r="L175" i="30"/>
  <c r="M175" i="30" s="1"/>
  <c r="L176" i="30"/>
  <c r="M176" i="30" s="1"/>
  <c r="L170" i="30"/>
  <c r="M170" i="30" s="1"/>
  <c r="L138" i="30"/>
  <c r="M138" i="30" s="1"/>
  <c r="L141" i="30"/>
  <c r="M141" i="30" s="1"/>
  <c r="L143" i="30"/>
  <c r="M143" i="30" s="1"/>
  <c r="L144" i="30"/>
  <c r="M144" i="30" s="1"/>
  <c r="L146" i="30"/>
  <c r="M146" i="30" s="1"/>
  <c r="L147" i="30"/>
  <c r="M147" i="30" s="1"/>
  <c r="L148" i="30"/>
  <c r="M148" i="30" s="1"/>
  <c r="L149" i="30"/>
  <c r="M149" i="30" s="1"/>
  <c r="L150" i="30"/>
  <c r="M150" i="30" s="1"/>
  <c r="L154" i="30"/>
  <c r="M154" i="30" s="1"/>
  <c r="L156" i="30"/>
  <c r="M156" i="30" s="1"/>
  <c r="L158" i="30"/>
  <c r="M158" i="30" s="1"/>
  <c r="L159" i="30"/>
  <c r="M159" i="30" s="1"/>
  <c r="L160" i="30"/>
  <c r="M160" i="30"/>
  <c r="L161" i="30"/>
  <c r="M161" i="30" s="1"/>
  <c r="L162" i="30"/>
  <c r="M162" i="30" s="1"/>
  <c r="L166" i="30"/>
  <c r="M166" i="30" s="1"/>
  <c r="L136" i="30"/>
  <c r="M136" i="30" s="1"/>
  <c r="M24" i="30"/>
  <c r="L13" i="30"/>
  <c r="M13" i="30" s="1"/>
  <c r="L14" i="30"/>
  <c r="M14" i="30" s="1"/>
  <c r="L15" i="30"/>
  <c r="M15" i="30" s="1"/>
  <c r="L16" i="30"/>
  <c r="M16" i="30" s="1"/>
  <c r="L17" i="30"/>
  <c r="M17" i="30" s="1"/>
  <c r="L18" i="30"/>
  <c r="M18" i="30" s="1"/>
  <c r="L19" i="30"/>
  <c r="M19" i="30" s="1"/>
  <c r="L20" i="30"/>
  <c r="M20" i="30" s="1"/>
  <c r="L21" i="30"/>
  <c r="M21" i="30" s="1"/>
  <c r="L22" i="30"/>
  <c r="M22" i="30" s="1"/>
  <c r="L23" i="30"/>
  <c r="M23" i="30" s="1"/>
  <c r="L24" i="30"/>
  <c r="L25" i="30"/>
  <c r="M25" i="30" s="1"/>
  <c r="L26" i="30"/>
  <c r="M26" i="30" s="1"/>
  <c r="L27" i="30"/>
  <c r="M27" i="30" s="1"/>
  <c r="L28" i="30"/>
  <c r="M28" i="30" s="1"/>
  <c r="L29" i="30"/>
  <c r="M29" i="30" s="1"/>
  <c r="L30" i="30"/>
  <c r="M30" i="30" s="1"/>
  <c r="L31" i="30"/>
  <c r="M31" i="30" s="1"/>
  <c r="L32" i="30"/>
  <c r="M32" i="30" s="1"/>
  <c r="L33" i="30"/>
  <c r="M33" i="30" s="1"/>
  <c r="L34" i="30"/>
  <c r="M34" i="30" s="1"/>
  <c r="L35" i="30"/>
  <c r="M35" i="30" s="1"/>
  <c r="L36" i="30"/>
  <c r="M36" i="30" s="1"/>
  <c r="L37" i="30"/>
  <c r="M37" i="30" s="1"/>
  <c r="L38" i="30"/>
  <c r="M38" i="30" s="1"/>
  <c r="L39" i="30"/>
  <c r="M39" i="30" s="1"/>
  <c r="L40" i="30"/>
  <c r="M40" i="30" s="1"/>
  <c r="L41" i="30"/>
  <c r="M41" i="30" s="1"/>
  <c r="L42" i="30"/>
  <c r="M42" i="30" s="1"/>
  <c r="L43" i="30"/>
  <c r="M43" i="30" s="1"/>
  <c r="L44" i="30"/>
  <c r="M44" i="30" s="1"/>
  <c r="L45" i="30"/>
  <c r="M45" i="30" s="1"/>
  <c r="L46" i="30"/>
  <c r="M46" i="30" s="1"/>
  <c r="L47" i="30"/>
  <c r="M47" i="30" s="1"/>
  <c r="L48" i="30"/>
  <c r="M48" i="30" s="1"/>
  <c r="L49" i="30"/>
  <c r="M49" i="30" s="1"/>
  <c r="L50" i="30"/>
  <c r="M50" i="30" s="1"/>
  <c r="L51" i="30"/>
  <c r="M51" i="30" s="1"/>
  <c r="L52" i="30"/>
  <c r="M52" i="30" s="1"/>
  <c r="L53" i="30"/>
  <c r="M53" i="30" s="1"/>
  <c r="L54" i="30"/>
  <c r="M54" i="30" s="1"/>
  <c r="L55" i="30"/>
  <c r="M55" i="30" s="1"/>
  <c r="L56" i="30"/>
  <c r="M56" i="30" s="1"/>
  <c r="L57" i="30"/>
  <c r="M57" i="30" s="1"/>
  <c r="L58" i="30"/>
  <c r="M58" i="30" s="1"/>
  <c r="L59" i="30"/>
  <c r="M59" i="30" s="1"/>
  <c r="L60" i="30"/>
  <c r="M60" i="30" s="1"/>
  <c r="L61" i="30"/>
  <c r="M61" i="30" s="1"/>
  <c r="L62" i="30"/>
  <c r="M62" i="30" s="1"/>
  <c r="L63" i="30"/>
  <c r="M63" i="30" s="1"/>
  <c r="L64" i="30"/>
  <c r="M64" i="30" s="1"/>
  <c r="L65" i="30"/>
  <c r="M65" i="30" s="1"/>
  <c r="L66" i="30"/>
  <c r="M66" i="30" s="1"/>
  <c r="L67" i="30"/>
  <c r="M67" i="30" s="1"/>
  <c r="L68" i="30"/>
  <c r="M68" i="30" s="1"/>
  <c r="L69" i="30"/>
  <c r="M69" i="30" s="1"/>
  <c r="L70" i="30"/>
  <c r="M70" i="30" s="1"/>
  <c r="L71" i="30"/>
  <c r="M71" i="30" s="1"/>
  <c r="L72" i="30"/>
  <c r="M72" i="30" s="1"/>
  <c r="L73" i="30"/>
  <c r="M73" i="30" s="1"/>
  <c r="L74" i="30"/>
  <c r="M74" i="30" s="1"/>
  <c r="L75" i="30"/>
  <c r="M75" i="30" s="1"/>
  <c r="L76" i="30"/>
  <c r="M76" i="30" s="1"/>
  <c r="L77" i="30"/>
  <c r="M77" i="30" s="1"/>
  <c r="L78" i="30"/>
  <c r="M78" i="30" s="1"/>
  <c r="L79" i="30"/>
  <c r="M79" i="30" s="1"/>
  <c r="L80" i="30"/>
  <c r="M80" i="30" s="1"/>
  <c r="L81" i="30"/>
  <c r="M81" i="30" s="1"/>
  <c r="L82" i="30"/>
  <c r="M82" i="30" s="1"/>
  <c r="L83" i="30"/>
  <c r="M83" i="30" s="1"/>
  <c r="L84" i="30"/>
  <c r="M84" i="30" s="1"/>
  <c r="L85" i="30"/>
  <c r="M85" i="30" s="1"/>
  <c r="L86" i="30"/>
  <c r="M86" i="30" s="1"/>
  <c r="L87" i="30"/>
  <c r="M87" i="30" s="1"/>
  <c r="L88" i="30"/>
  <c r="M88" i="30" s="1"/>
  <c r="L89" i="30"/>
  <c r="M89" i="30" s="1"/>
  <c r="L90" i="30"/>
  <c r="M90" i="30" s="1"/>
  <c r="L91" i="30"/>
  <c r="M91" i="30" s="1"/>
  <c r="L92" i="30"/>
  <c r="M92" i="30" s="1"/>
  <c r="L93" i="30"/>
  <c r="M93" i="30" s="1"/>
  <c r="L94" i="30"/>
  <c r="M94" i="30" s="1"/>
  <c r="L95" i="30"/>
  <c r="M95" i="30" s="1"/>
  <c r="L96" i="30"/>
  <c r="M96" i="30" s="1"/>
  <c r="L97" i="30"/>
  <c r="M97" i="30" s="1"/>
  <c r="L98" i="30"/>
  <c r="M98" i="30" s="1"/>
  <c r="L99" i="30"/>
  <c r="M99" i="30" s="1"/>
  <c r="L100" i="30"/>
  <c r="M100" i="30" s="1"/>
  <c r="L101" i="30"/>
  <c r="M101" i="30" s="1"/>
  <c r="L102" i="30"/>
  <c r="M102" i="30" s="1"/>
  <c r="L103" i="30"/>
  <c r="M103" i="30" s="1"/>
  <c r="L104" i="30"/>
  <c r="M104" i="30" s="1"/>
  <c r="L105" i="30"/>
  <c r="M105" i="30" s="1"/>
  <c r="L106" i="30"/>
  <c r="M106" i="30" s="1"/>
  <c r="L107" i="30"/>
  <c r="M107" i="30" s="1"/>
  <c r="L108" i="30"/>
  <c r="M108" i="30" s="1"/>
  <c r="L109" i="30"/>
  <c r="M109" i="30" s="1"/>
  <c r="L110" i="30"/>
  <c r="M110" i="30" s="1"/>
  <c r="L111" i="30"/>
  <c r="M111" i="30" s="1"/>
  <c r="L112" i="30"/>
  <c r="M112" i="30" s="1"/>
  <c r="L113" i="30"/>
  <c r="M113" i="30" s="1"/>
  <c r="L114" i="30"/>
  <c r="M114" i="30" s="1"/>
  <c r="L115" i="30"/>
  <c r="M115" i="30" s="1"/>
  <c r="L116" i="30"/>
  <c r="M116" i="30" s="1"/>
  <c r="L117" i="30"/>
  <c r="M117" i="30" s="1"/>
  <c r="L118" i="30"/>
  <c r="M118" i="30" s="1"/>
  <c r="L119" i="30"/>
  <c r="M119" i="30" s="1"/>
  <c r="L120" i="30"/>
  <c r="M120" i="30" s="1"/>
  <c r="L121" i="30"/>
  <c r="M121" i="30" s="1"/>
  <c r="L122" i="30"/>
  <c r="M122" i="30" s="1"/>
  <c r="L123" i="30"/>
  <c r="M123" i="30" s="1"/>
  <c r="L124" i="30"/>
  <c r="M124" i="30" s="1"/>
  <c r="L125" i="30"/>
  <c r="M125" i="30" s="1"/>
  <c r="L126" i="30"/>
  <c r="M126" i="30" s="1"/>
  <c r="L127" i="30"/>
  <c r="M127" i="30" s="1"/>
  <c r="L128" i="30"/>
  <c r="M128" i="30" s="1"/>
  <c r="L129" i="30"/>
  <c r="M129" i="30" s="1"/>
  <c r="L130" i="30"/>
  <c r="M130" i="30" s="1"/>
  <c r="L131" i="30"/>
  <c r="M131" i="30" s="1"/>
  <c r="L12" i="30" l="1"/>
  <c r="M12" i="30" l="1"/>
  <c r="M195" i="30" s="1"/>
  <c r="A5" i="30"/>
  <c r="C202" i="30" l="1"/>
  <c r="C201" i="30"/>
  <c r="G203" i="30" l="1"/>
  <c r="G202" i="30"/>
  <c r="G201" i="30"/>
  <c r="A1" i="32" l="1"/>
  <c r="A8" i="30"/>
  <c r="G59" i="26"/>
  <c r="G58" i="26"/>
  <c r="G57" i="26"/>
  <c r="B57" i="26"/>
  <c r="B56" i="26"/>
  <c r="B3" i="31"/>
  <c r="B2" i="31"/>
  <c r="A10" i="26" l="1"/>
  <c r="B38" i="26"/>
  <c r="A7" i="30"/>
  <c r="A11" i="26" l="1"/>
  <c r="B36" i="26" l="1"/>
  <c r="A9" i="26"/>
</calcChain>
</file>

<file path=xl/sharedStrings.xml><?xml version="1.0" encoding="utf-8"?>
<sst xmlns="http://schemas.openxmlformats.org/spreadsheetml/2006/main" count="543" uniqueCount="417">
  <si>
    <t>Dear Ladies and/or Gentlemen,</t>
  </si>
  <si>
    <t>In line with the requirements of the Bidding documents, we enclose herewith the following Price Schedules, duly filled - in as per your proforma:</t>
  </si>
  <si>
    <t>Thanking you, we remain,</t>
  </si>
  <si>
    <t>Yours faithfully,</t>
  </si>
  <si>
    <t>Select only the options provided in pull down menus.</t>
  </si>
  <si>
    <t>* * *</t>
  </si>
  <si>
    <t>Sole Bidder</t>
  </si>
  <si>
    <t>Enter following details of the bidder</t>
  </si>
  <si>
    <t>Designation</t>
  </si>
  <si>
    <t xml:space="preserve">Date     </t>
  </si>
  <si>
    <t xml:space="preserve">Place     </t>
  </si>
  <si>
    <t>Name of Package</t>
  </si>
  <si>
    <t>While filling up the worksheets following may please be observed :</t>
  </si>
  <si>
    <t>This Workbook consists of following worksheets :</t>
  </si>
  <si>
    <t xml:space="preserve">Cover : </t>
  </si>
  <si>
    <t>Opening page of the workbook.</t>
  </si>
  <si>
    <t>Names of Bidder :</t>
  </si>
  <si>
    <t>Total amount shall get calculated automatically.</t>
  </si>
  <si>
    <t>Fill up only green shaded cells.</t>
  </si>
  <si>
    <t>●</t>
  </si>
  <si>
    <t>Happy Bidding !</t>
  </si>
  <si>
    <t>I</t>
  </si>
  <si>
    <t>II</t>
  </si>
  <si>
    <t>(i)</t>
  </si>
  <si>
    <t>(ii)</t>
  </si>
  <si>
    <t>Power Grid Corporation of India Limited</t>
  </si>
  <si>
    <t>(iii)</t>
  </si>
  <si>
    <t>(iv)</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</si>
  <si>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</si>
  <si>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</si>
  <si>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</si>
  <si>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</si>
  <si>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</si>
  <si>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</si>
  <si>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Name of other Partner - 2 (more, if any)</t>
  </si>
  <si>
    <t>Address of other Partner - 2 (more, if any)</t>
  </si>
  <si>
    <t>(vii)</t>
  </si>
  <si>
    <r>
      <t>Select Sole Bidder or</t>
    </r>
    <r>
      <rPr>
        <sz val="12"/>
        <color indexed="28"/>
        <rFont val="Book Antiqua"/>
        <family val="1"/>
      </rPr>
      <t xml:space="preserve"> Association</t>
    </r>
    <r>
      <rPr>
        <sz val="12"/>
        <rFont val="Book Antiqua"/>
        <family val="1"/>
      </rPr>
      <t xml:space="preserve"> from the pull down menu. Do not leave this cell blank.</t>
    </r>
  </si>
  <si>
    <r>
      <t xml:space="preserve">Select nos. of the  </t>
    </r>
    <r>
      <rPr>
        <sz val="12"/>
        <color indexed="28"/>
        <rFont val="Book Antiqua"/>
        <family val="1"/>
      </rPr>
      <t>Association</t>
    </r>
    <r>
      <rPr>
        <sz val="12"/>
        <rFont val="Book Antiqua"/>
        <family val="1"/>
      </rPr>
      <t xml:space="preserve"> other than the Lead Partner from drop down menu.</t>
    </r>
  </si>
  <si>
    <t>Fill up names and address of the Sole Bidder and /or  Association.</t>
  </si>
  <si>
    <t>C&amp;M Deptt.</t>
  </si>
  <si>
    <t>POWER GRID CORPORATION OF INDIA LIMITED</t>
  </si>
  <si>
    <t>(A GOVT. OF INDIA ENTERPRISE)</t>
  </si>
  <si>
    <t>(PRICE BID)</t>
  </si>
  <si>
    <t>Bidder's Name and Address:</t>
  </si>
  <si>
    <t>Person to be contacted:</t>
  </si>
  <si>
    <t>Telephone No.:</t>
  </si>
  <si>
    <t>Fax:</t>
  </si>
  <si>
    <r>
      <t>Subject</t>
    </r>
    <r>
      <rPr>
        <sz val="12"/>
        <rFont val="Times New Roman"/>
        <family val="1"/>
      </rPr>
      <t>:</t>
    </r>
  </si>
  <si>
    <t xml:space="preserve"> Dated:</t>
  </si>
  <si>
    <t xml:space="preserve">Bid Proposal Reference:                                                            </t>
  </si>
  <si>
    <t xml:space="preserve">       Designation:</t>
  </si>
  <si>
    <t xml:space="preserve">       To</t>
  </si>
  <si>
    <t>Price Schedules :</t>
  </si>
  <si>
    <t>Date:</t>
  </si>
  <si>
    <t>Place:</t>
  </si>
  <si>
    <t>Business Address:</t>
  </si>
  <si>
    <t>Country of Incorporation:</t>
  </si>
  <si>
    <t>(State or Province to be indicated)</t>
  </si>
  <si>
    <t>Name of the Principal Officer:</t>
  </si>
  <si>
    <t>Address of the Principal Officer:</t>
  </si>
  <si>
    <t>(Designation)</t>
  </si>
  <si>
    <t>(Common Seal)</t>
  </si>
  <si>
    <t xml:space="preserve">BID FORM FOR PRICE BID </t>
  </si>
  <si>
    <t>Annexure-I to Schedule-1</t>
  </si>
  <si>
    <t>We, hereby, declare that only the persons or firms interested in this proposal as principal or principals are named herein and that no other company, persons or firms other than those herein mentioned, have any interest in this proposal or in the Contract, to be entered into, if we are awarded the Contract; and that this proposal is made without any connection with any other company/person, firm or party like-wise submitting a proposal and that this proposal is in all respects for and in good faith without collusion or fraud.</t>
  </si>
  <si>
    <t xml:space="preserve">Bidders Information </t>
  </si>
  <si>
    <t>Address of Purchaser/ Owner</t>
  </si>
  <si>
    <t>Power Grid Corporation of India Limited.</t>
  </si>
  <si>
    <t>Click for Schedule-1 given at the right top of the worksheet to go to Schedule-1.</t>
  </si>
  <si>
    <t>Document Code No.</t>
  </si>
  <si>
    <t xml:space="preserve"> Bill of Quantities &amp; Prices.</t>
  </si>
  <si>
    <t>NIT NO.</t>
  </si>
  <si>
    <r>
      <t xml:space="preserve">You are required to fill only the percentage of your quoted bid price above or below the estimated cost of the subject tender  in the specified cell of </t>
    </r>
    <r>
      <rPr>
        <b/>
        <sz val="12"/>
        <rFont val="Book Antiqua"/>
        <family val="1"/>
      </rPr>
      <t xml:space="preserve">Annexure-I to Schedule-1. </t>
    </r>
  </si>
  <si>
    <t>Annexure-I to Schedule-1 (TOTAL BID PRICE) :</t>
  </si>
  <si>
    <t>: COVER PAGE:</t>
  </si>
  <si>
    <t>NERTS GUWAHATI OFFICE</t>
  </si>
  <si>
    <t>Fill up date in dd-mm-yyyy format.</t>
  </si>
  <si>
    <t>BID PROPOSAL SHEETS FOR PRICE PART (BPS: VOL-IB)</t>
  </si>
  <si>
    <r>
      <t xml:space="preserve">We have indicated the prices including all Taxes as stated at para 2.3 &amp; 2.4 above in  </t>
    </r>
    <r>
      <rPr>
        <b/>
        <sz val="12"/>
        <rFont val="Times New Roman"/>
        <family val="1"/>
      </rPr>
      <t>Annexure-I to  Schedules 1</t>
    </r>
    <r>
      <rPr>
        <sz val="12"/>
        <rFont val="Times New Roman"/>
        <family val="1"/>
      </rPr>
      <t xml:space="preserve"> of the Bid proposal sheet.</t>
    </r>
  </si>
  <si>
    <t>We understand that in the price schedule, if there is discrepancy between the quoted percentage and the amount, the percentage quoted shall be considered for evaluation and award. Further, we also understand that in absence of indication of the percentage, the quoted percentage shall be considered as above the cost estimate and the same shall be considered for evaluation and award by adding the percentage component with total estimated cost.</t>
  </si>
  <si>
    <t>We do hereby confirm that our Total bid prices quoted in Annexure-I to Schedule-1 of BPS, Vol-IB include, all costs  that may be required for successful completion of the work as per the the bidding document for the total scope of work and including cost of personnel their transportation to site and any other costs which may be required for successful completion of work as per the Tender Documents, including cost of overheads, insurance, whatsoever, as stipulated in the bidding documents for the total scope of work. Accordingly, the quoted rates shall also take into consideration Service Charges of the bidder and all other statutory liabilities as detailed above as per provision of labour laws.</t>
  </si>
  <si>
    <t>We are aware that the Price Schedules do not generally give a full description of the work to be performed under each item and we shall be deemed to have read the General Conditions of Contract and other Bidding Documents to ascertain the full scope of work have been included while filling the percentage component quoted above / below the estimated cost. We agree that the entered percentage component quoted above / below the estimated cost shall be deemed to include for the full scope as aforesaid, including overheads and profits.</t>
  </si>
  <si>
    <t>The total amount shall be excluding GST which shall be paid/reimbursed extra as applicable.</t>
  </si>
  <si>
    <t>Sl. No.</t>
  </si>
  <si>
    <t>DESCRIPTION</t>
  </si>
  <si>
    <t>UNIT</t>
  </si>
  <si>
    <t>UNIT RATE
(in Rs.)</t>
  </si>
  <si>
    <t>Rate of GST applicable in %</t>
  </si>
  <si>
    <t>Granting of permission for Bidding does not mean that the bidder will be awarded for the subject tender. The Award to the Contrcat shall be assessed after proper scrutiny and evaluation.</t>
  </si>
  <si>
    <r>
      <t xml:space="preserve">We confirm that all taxes as applicable on the services provided by us to POWERGRID directly or indirectly are not included in the bid price &amp; </t>
    </r>
    <r>
      <rPr>
        <b/>
        <sz val="12"/>
        <rFont val="Times New Roman"/>
        <family val="1"/>
      </rPr>
      <t xml:space="preserve">GST shall be reimbursed / paid extra as applicable. </t>
    </r>
  </si>
  <si>
    <t>Bid Proposal Sheet-Price Part(BPS-Vol-IC)</t>
  </si>
  <si>
    <t>Annexure-I to Schedule - 1 of BPS, Vol-IC</t>
  </si>
  <si>
    <t>AMOUNT (exclusive of GST)
(in Rs.)</t>
  </si>
  <si>
    <t xml:space="preserve"> </t>
  </si>
  <si>
    <t xml:space="preserve">                             </t>
  </si>
  <si>
    <t xml:space="preserve"> Bill of Quantities &amp; Schedule of Prices</t>
  </si>
  <si>
    <t>Whether rate of GST in Col.6 is confirmed. If not indicate applicable GST</t>
  </si>
  <si>
    <t>Package:</t>
  </si>
  <si>
    <t>Document Code:</t>
  </si>
  <si>
    <t>Associates</t>
  </si>
  <si>
    <t>Specify type of Bidder               [Select from drop down menu]</t>
  </si>
  <si>
    <t/>
  </si>
  <si>
    <t>Name of Bidder</t>
  </si>
  <si>
    <t>Address of Bidder</t>
  </si>
  <si>
    <t>Name of other Partner</t>
  </si>
  <si>
    <t>Address of other Partner</t>
  </si>
  <si>
    <t>Name of Authorized person</t>
  </si>
  <si>
    <t>Quoted Percentage (in figure)</t>
  </si>
  <si>
    <t>Whether SAC/HSN in col. 4 is confirmed. If not indicate apllicable SAC</t>
  </si>
  <si>
    <t>Quoted unit Rate (in Rs.)</t>
  </si>
  <si>
    <t>SAC</t>
  </si>
  <si>
    <t xml:space="preserve">Quantity </t>
  </si>
  <si>
    <t>UDYAM REGISTRATION NUMBER</t>
  </si>
  <si>
    <t>NO</t>
  </si>
  <si>
    <t>MSE STATUS (GEN/ST/SC/OBC)</t>
  </si>
  <si>
    <t>YES-GEN</t>
  </si>
  <si>
    <t>YES-ST</t>
  </si>
  <si>
    <t>YES-SC</t>
  </si>
  <si>
    <t>YES-OBC</t>
  </si>
  <si>
    <t>IF MSE YES (GENDER)</t>
  </si>
  <si>
    <t>MALE</t>
  </si>
  <si>
    <t>FEMALE</t>
  </si>
  <si>
    <t>NORTH  EASTERN REGION
DONGTIEH, LOWER NONGRAH
LAPALANG, SHILLONG</t>
  </si>
  <si>
    <t>Sr. General Manager (C&amp;M)</t>
  </si>
  <si>
    <t>Dongtieh, Lower Nongrah, Lapalang.</t>
  </si>
  <si>
    <t>Shillong - 793006.</t>
  </si>
  <si>
    <t>Phone /Fax -0364- 2536406</t>
  </si>
  <si>
    <t>E-mail: purabichetia@powergrid.in</t>
  </si>
  <si>
    <t>All prices and price components stated in the bid are FIRM and shall not be subjected to any price adjustment, except for revision of minimum wage in line with the bidding documents (if applicable). All prices and other terms and conditions of this proposal are valid for a period of  (180) calendar days from the date of opening of the bids. 
Further, we confirm that we have read the provisions regarding applicable taxes, duties and levies and have submitted the bid accordingly.</t>
  </si>
  <si>
    <t>Total Quoted Rate</t>
  </si>
  <si>
    <t>Repairing and Renovation of control room and Switchyard fencing of 220/132 KV POWERGRID Sub-Station, Dimapur</t>
  </si>
  <si>
    <t>NESH/CSM/GHY/400-165/(BPS-Vol-IC)</t>
  </si>
  <si>
    <r>
      <t xml:space="preserve">In continuation to Techno-commercial Bid, we hereby submit the Price Part of the Bid, both of which shall be read together and in conjunction with each other, and shall be construed as an integral part of our Bid. Accordingly, we the undersigned, submit our offer for </t>
    </r>
    <r>
      <rPr>
        <i/>
        <sz val="12"/>
        <rFont val="Times New Roman"/>
        <family val="1"/>
      </rPr>
      <t>"Repairing and Renovation of control room and Switchyard fencing of 220/132 KV POWERGRID Sub-Station, Dimapur</t>
    </r>
    <r>
      <rPr>
        <b/>
        <i/>
        <sz val="12"/>
        <rFont val="Times New Roman"/>
        <family val="1"/>
      </rPr>
      <t xml:space="preserve">" </t>
    </r>
    <r>
      <rPr>
        <sz val="12"/>
        <rFont val="Times New Roman"/>
        <family val="1"/>
      </rPr>
      <t>through e-Tendering in full conformity  in accordance with the terms and conditions of the Bidding Documents.</t>
    </r>
  </si>
  <si>
    <t>DSR'21 Item No.</t>
  </si>
  <si>
    <t>15.7.4</t>
  </si>
  <si>
    <t>15.12.1</t>
  </si>
  <si>
    <t>15.44.1</t>
  </si>
  <si>
    <t>13.1.2</t>
  </si>
  <si>
    <t>14.1.1</t>
  </si>
  <si>
    <t>13.82.2</t>
  </si>
  <si>
    <t xml:space="preserve">12.52.2 </t>
  </si>
  <si>
    <t>13.99.1</t>
  </si>
  <si>
    <t>21.1.1</t>
  </si>
  <si>
    <t>21.1.1.1</t>
  </si>
  <si>
    <t>21.1.2</t>
  </si>
  <si>
    <t xml:space="preserve">21.1.2.1 </t>
  </si>
  <si>
    <t xml:space="preserve">21.3.1 </t>
  </si>
  <si>
    <t>9.97.4</t>
  </si>
  <si>
    <t>16.70.1</t>
  </si>
  <si>
    <t>18.9.4</t>
  </si>
  <si>
    <t>18.8.3</t>
  </si>
  <si>
    <t>18.8.2</t>
  </si>
  <si>
    <t>18.18.2</t>
  </si>
  <si>
    <t xml:space="preserve">17.7.1 </t>
  </si>
  <si>
    <t xml:space="preserve">17.28.2 </t>
  </si>
  <si>
    <t>17.28.2.1</t>
  </si>
  <si>
    <t xml:space="preserve">17.2.1 </t>
  </si>
  <si>
    <t>17.34.1</t>
  </si>
  <si>
    <t xml:space="preserve">17.73.2 </t>
  </si>
  <si>
    <t xml:space="preserve">17.16A </t>
  </si>
  <si>
    <t xml:space="preserve">18.58.1 </t>
  </si>
  <si>
    <t xml:space="preserve">18.58.1.1 </t>
  </si>
  <si>
    <t xml:space="preserve">18.49.1 </t>
  </si>
  <si>
    <t>18.21.1</t>
  </si>
  <si>
    <t xml:space="preserve">18.21.1.1 </t>
  </si>
  <si>
    <t xml:space="preserve">18.53.1 </t>
  </si>
  <si>
    <t>22.14.1</t>
  </si>
  <si>
    <t>6.12.2</t>
  </si>
  <si>
    <t xml:space="preserve">4.1.8 </t>
  </si>
  <si>
    <t xml:space="preserve">4.1.4 </t>
  </si>
  <si>
    <t>6.1.2</t>
  </si>
  <si>
    <t xml:space="preserve">13.7.2 </t>
  </si>
  <si>
    <t>4.2.3</t>
  </si>
  <si>
    <t>4.3.2</t>
  </si>
  <si>
    <t>4.3.1</t>
  </si>
  <si>
    <t>4.3.3</t>
  </si>
  <si>
    <t>12.41.1</t>
  </si>
  <si>
    <t>12.41.2</t>
  </si>
  <si>
    <t xml:space="preserve">11.49.2 </t>
  </si>
  <si>
    <t>21.16.1</t>
  </si>
  <si>
    <t>11.20.1</t>
  </si>
  <si>
    <t>2.6.1</t>
  </si>
  <si>
    <t>5.22.6</t>
  </si>
  <si>
    <t>15.23.1</t>
  </si>
  <si>
    <t>5.1.2</t>
  </si>
  <si>
    <t xml:space="preserve">5.9.1 </t>
  </si>
  <si>
    <t>5.9.6</t>
  </si>
  <si>
    <t xml:space="preserve">21.4.1 </t>
  </si>
  <si>
    <t>13.61.1</t>
  </si>
  <si>
    <t>PART-B - ELECTRIFICATION</t>
  </si>
  <si>
    <t>SECTION I</t>
  </si>
  <si>
    <t>1.10.3</t>
  </si>
  <si>
    <t>1.14.2</t>
  </si>
  <si>
    <t>1.14.10</t>
  </si>
  <si>
    <t>1.24.1</t>
  </si>
  <si>
    <t>1.24.4</t>
  </si>
  <si>
    <t>1.27.3</t>
  </si>
  <si>
    <t>1.27.5</t>
  </si>
  <si>
    <t>1.27.6</t>
  </si>
  <si>
    <t>1.32</t>
  </si>
  <si>
    <t>1.35</t>
  </si>
  <si>
    <t>1.41</t>
  </si>
  <si>
    <t>1.50</t>
  </si>
  <si>
    <t>2.5.2</t>
  </si>
  <si>
    <t>2.10.1</t>
  </si>
  <si>
    <t>2.15.3</t>
  </si>
  <si>
    <t>2.13.3</t>
  </si>
  <si>
    <t>SECTION II</t>
  </si>
  <si>
    <t>17.1.2</t>
  </si>
  <si>
    <t>17.1.3</t>
  </si>
  <si>
    <t>17.1.5</t>
  </si>
  <si>
    <t>17.1.6</t>
  </si>
  <si>
    <t>17.1.9</t>
  </si>
  <si>
    <t>17.1.9.2</t>
  </si>
  <si>
    <t>NS</t>
  </si>
  <si>
    <t>SECTION III</t>
  </si>
  <si>
    <t>SECTION IV</t>
  </si>
  <si>
    <t>Supply, trasnportion and installation of Lighting Panel type DCP as per technical specification</t>
  </si>
  <si>
    <t>Removing white or colour wash by scrapping and sand papering and preparing the surface smooth including necessary repairs to scratches etc. Complete.</t>
  </si>
  <si>
    <t>Dismantling old plaster or skirting raking out joints and cleaning the surface for plaster including disposal of rubbish to the dumping ground within 50 metres lead.</t>
  </si>
  <si>
    <t xml:space="preserve">Dismantling steel work manually/ by mechanical means in built up sections without dismembering and stacking within 50 metres lead as per direction of Engineer-in-charge. </t>
  </si>
  <si>
    <t xml:space="preserve"> Demolishing brick work manually/ by mechanical means including stacking of serviceable material and disposal of unserviceable material within 50 metres lead as per direction of Engineer-in-charge.
</t>
  </si>
  <si>
    <t xml:space="preserve"> In cement mortar </t>
  </si>
  <si>
    <t xml:space="preserve"> Of area 3 sq. metres and below </t>
  </si>
  <si>
    <t xml:space="preserve"> 15 mm to 40 mm nominal bore </t>
  </si>
  <si>
    <t xml:space="preserve">12 mm cement plaster of mix :
</t>
  </si>
  <si>
    <t>1:6 (1 cement: 6 fine sand)</t>
  </si>
  <si>
    <t xml:space="preserve"> Repairs to plaster of thickness 12 mm to 20 mm in patches of area 2.5 sq. meters and under, including cutting the patch in proper shape, raking out joints and preparing and plastering the surface of the walls complete, including disposal of rubbish to the dumping ground, all complete as per directions of Engineer-In-Charge. With cement mortar 1:4 (1 cement : 4 fine sand)</t>
  </si>
  <si>
    <t xml:space="preserve">Providing and applying white cement based putty of average thickness 1 mm, of approved brand and manufacturer, over the plastered wall surface to prepare the surface even and smooth complete. </t>
  </si>
  <si>
    <t>Wall painting with acrylic emulsion paint, having VOC (Volatile Organic Compound ) content less than 50 grams/ litre, of approved brand and manufacture, including applying additional coats wherever required, to achieve even shade and colour</t>
  </si>
  <si>
    <t xml:space="preserve"> Two coats </t>
  </si>
  <si>
    <t xml:space="preserve">Finishing walls with Premium Acrylic Smooth exterior paint with Silicone additives of required shade: 13.47.1 New work (Two or more coats applied @ 1.43 ltr/10 sqm over and including priming coat of exterior primer applied @ 2.20 kg/10 sqm) </t>
  </si>
  <si>
    <t xml:space="preserve">Painting with synthetic enamel paint of approved brand and manufacture of required colour to give an even shade :
One or more coats on old work sqm </t>
  </si>
  <si>
    <t xml:space="preserve"> 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t>
  </si>
  <si>
    <t xml:space="preserve"> For fixed portion
</t>
  </si>
  <si>
    <t>21.1.1.1 Anodised aluminium (anodised transparent or dyed to required shade according to IS: 1868, Minimum anodic coating of grade AC 15)</t>
  </si>
  <si>
    <t xml:space="preserve"> For shutters of doors, windows &amp; ventilators includingVproviding and fixing hinges/ pivots and making provision for fixing of fittings wherever required including the cost of EPDM rubber / neoprene gasket required (Fittings shall be paid for separately)
</t>
  </si>
  <si>
    <t>21.1.2.1 Anodised aluminium (anodised transparent or dyed to required shade according to IS: 1868, Minimum anodic coating of grade AC 15)</t>
  </si>
  <si>
    <t xml:space="preserve">Providing and fixing glazing in aluminium door, window, ventilator shutters and partitions etc. with EPDM rubber / neoprene gasket etc. complete as per the architectural drawings and the directions of engineer-in-charge .(Cost of aluminium snap beading shall be paid in basic item):
</t>
  </si>
  <si>
    <t>With float glass panes of 4.0 mm thickness (weight not less than 10 kg/ sqm)</t>
  </si>
  <si>
    <t>Providing and fixing aluminium tower bolts, ISI marked, anodised (anodic coating not less than grade AC 10 as per IS : 1868 ) transparent or dyed to required colour or shade, with necessary screws etc. complete :</t>
  </si>
  <si>
    <t xml:space="preserve"> 150x10 mm 
</t>
  </si>
  <si>
    <t xml:space="preserve"> Providing and fixing G.I. chain link fabric fencing of required width in mesh size 50x50 mm including strengthening with 2 mm dia wire or nuts, bolts and washers as required complete as per the direction of Engineer-in-charge.
</t>
  </si>
  <si>
    <t xml:space="preserve"> Made of G.I. wire of dia 4 mm </t>
  </si>
  <si>
    <t xml:space="preserve">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t>
  </si>
  <si>
    <t xml:space="preserve"> 32 mm nominal dia Pipes </t>
  </si>
  <si>
    <t xml:space="preserve">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t>
  </si>
  <si>
    <t xml:space="preserve"> 25 mm nominal outer dia Pipes </t>
  </si>
  <si>
    <t>20 mm nominal outer dia Pipes</t>
  </si>
  <si>
    <t>Providing and placing on terrace (at all floor levels) polyethylene water storage tank, IS : 12701 marked, with cover and suitable locking arrangement and making necessary holes for inlet, outlet and overflow pipes but without fittings and the base support for tank.</t>
  </si>
  <si>
    <t>Providing and fixing ball valve (brass) of approved quality, High or low pressure, with plastic floats complete</t>
  </si>
  <si>
    <t xml:space="preserve"> 20 mm nominal bore</t>
  </si>
  <si>
    <t>Providing and fixing wash basin with C.I. brackets, 15 mm C.P. brass pillar taps, 32 mm C.P. brass waste of standard pattern, including painting of fittings and brackets, cutting and making good the walls wherever require:</t>
  </si>
  <si>
    <t xml:space="preserve">White Vitreous China Wash basin size 630x450 mm with a pair of 15 mm C.P. brass pillar taps </t>
  </si>
  <si>
    <t xml:space="preserve"> Providing and fixing white vitreous china pedestal for wash basin completely recessed at the back for the reception of pipes and fittings. </t>
  </si>
  <si>
    <t>Providing and fixing P.V.C. waste pipe for sink or wash basin including P.V.C. waste fittings complete.</t>
  </si>
  <si>
    <t>Flexible pipe</t>
  </si>
  <si>
    <t xml:space="preserve">32 mm dia </t>
  </si>
  <si>
    <t xml:space="preserve">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t>
  </si>
  <si>
    <t xml:space="preserve">W.C. pan with ISI marked white solid plastic seat and lid each </t>
  </si>
  <si>
    <t xml:space="preserve">Providing and fixing PTMT liquid soap container 109 mm wide, 125 mm high and 112 mm distance from wall of standard shape with bracket of the same materials with snap fittings of approved quality and colour, weighing not less than 105 gms. </t>
  </si>
  <si>
    <t>Providing and fixing 600x120x5 mm glass shelf with edges round off, supported on anodised aluminium angle frame with C.P. brass brackets and guard rail complete fixed with 40 mm long screws, rawl plugs etc., complete.</t>
  </si>
  <si>
    <t xml:space="preserve"> Providing and fixing toilet paper holder : </t>
  </si>
  <si>
    <t xml:space="preserve"> C.P. brass </t>
  </si>
  <si>
    <t>Providing and fixing PTMT towel rail complete with brackets fixed to wooden cleats with CP brass screws with concealed fittings arrangement of approved quality and colour.</t>
  </si>
  <si>
    <t xml:space="preserve">600 mm long towel rail with total length of 645 mm, width 78 mm and effective height of 88 mm, weighing not less than 190 gms. </t>
  </si>
  <si>
    <t xml:space="preserve">Providing and fixing 8 mm dia C.P. / S.S. Jet with flexible tube upto 1 metre long with S.S. triangular plate to Eureopean type W.C. of quality and make as approved by Engineer - in - charge. </t>
  </si>
  <si>
    <t>Providing and fixing PTMT grating of approved quality and colour.</t>
  </si>
  <si>
    <t>Circular type</t>
  </si>
  <si>
    <t xml:space="preserve">100 mm nominal dia </t>
  </si>
  <si>
    <t>Providing and fixing C.P. brass bib cock of approved quality conforming to IS:8931 :</t>
  </si>
  <si>
    <t xml:space="preserve">15 mm nominal bore each </t>
  </si>
  <si>
    <t xml:space="preserve"> Providing and fixing uplasticised PVC connection pipe with brass unions :  </t>
  </si>
  <si>
    <t xml:space="preserve"> 30 cm length</t>
  </si>
  <si>
    <t xml:space="preserve">15 mm nominal bore </t>
  </si>
  <si>
    <t xml:space="preserve"> Providing and fixing C.P. brass angle valve for basin mixer and geyser points of approved quality conforming to IS:8931 </t>
  </si>
  <si>
    <t xml:space="preserve">15mm nominal bore </t>
  </si>
  <si>
    <t xml:space="preserve">Cement concrete 1:2:4 (1 cement : 2 coarse sand : 4 graded stone aggregate 20mm nominal size) </t>
  </si>
  <si>
    <t xml:space="preserve">1:2:4 (1 Cement : 2 coarse sand (zone-III) derived from natural
sources : 4 graded stone aggregate 40 mm nominal size derived from natural sources) </t>
  </si>
  <si>
    <t xml:space="preserve"> Brick work with common burnt clay F.P.S. (non modular) bricks of class designation 7.5 in foundation and plinth in:
</t>
  </si>
  <si>
    <t>6.1.2 Cement mortar 1:6 (1 cement : 6 coarse sand)</t>
  </si>
  <si>
    <t xml:space="preserve"> 12 mm cement plaster finished with a floating coat of neat cement of mix 
</t>
  </si>
  <si>
    <t>3.7.2 1:4 (1 cement: 4 fine sand)</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</si>
  <si>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t>
  </si>
  <si>
    <t xml:space="preserve"> Centering and shuttering including strutting, propping etc. and removal of form work for </t>
  </si>
  <si>
    <t xml:space="preserve">Retaining walls, return walls, walls (any thickness) including attached pilasters, buttresses, plinth and string courses fillets, kerbs and steps etc. </t>
  </si>
  <si>
    <t xml:space="preserve"> Foundations, footings, bases for columns </t>
  </si>
  <si>
    <t xml:space="preserve"> Columns, piers, abutments, pillars, posts and struts </t>
  </si>
  <si>
    <t xml:space="preserve">Providing and fixing on wall face unplasticised Rigid PVC rain water pipes conforming to IS : 13592 Type A, including jointing with seal ring conforming to IS : 5382, leaving 10 mm gap for thermal expansion,(i) Single socketed pipes.
</t>
  </si>
  <si>
    <t xml:space="preserve"> 75 mm diameter 
</t>
  </si>
  <si>
    <t xml:space="preserve"> 110 mm diameter </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</si>
  <si>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sqm,including pointing in white cement mixed with pigment of matching shade complete.</t>
  </si>
  <si>
    <t xml:space="preserve"> 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t>
  </si>
  <si>
    <t xml:space="preserve">Size of Tile 600x600 mm </t>
  </si>
  <si>
    <t xml:space="preserve"> Extra for providing frosted glass panes 4 mm thick instead of ordinary float glass panes 4 mm thick in doors, windows and clerestory window shutters. (Area of opening for glass panes excluding portion inside rebate shall be measured). sqm 148.50</t>
  </si>
  <si>
    <t xml:space="preserve">Providing and fixing aluminium round shape handle of outer dia 100 mm with SS screws etc. complete as per direction of Engineer-in charge
</t>
  </si>
  <si>
    <t xml:space="preserve"> Anodized (AC 15 ) aluminium </t>
  </si>
  <si>
    <t xml:space="preserve"> Light shade pigment using white cement </t>
  </si>
  <si>
    <t xml:space="preserve"> Earth work in excavation by mechanical means (Hydraulic excavator)/ manual means over areas (exceeding 30 cm in depth, 1.5 m in width as well as 10 sqm on plan) including getting out and disposal of excavated earth lead upto 50 m and lift upto 1.5 m, as directed by Engineer-incharge.
</t>
  </si>
  <si>
    <t xml:space="preserve"> All kinds of soil </t>
  </si>
  <si>
    <t>10.2 Structural steel work riveted, bolted or welded in built up sections, trusses and framed work, including cutting, hoisting, fixing in position and applying a priming coat of approved steel primer all complete.</t>
  </si>
  <si>
    <t xml:space="preserve"> Thermo-Mechanically Treated bars of grade Fe-500D or more. </t>
  </si>
  <si>
    <t xml:space="preserve"> Dismantling tile work in floors and roofs laid in cement mortar including stacking material within 50 metres lead.
</t>
  </si>
  <si>
    <t xml:space="preserve"> For thickness of tiles 10 mm to 25 mm</t>
  </si>
  <si>
    <t xml:space="preserve"> Foundations, footings, bases of columns, etc. for mass concrete</t>
  </si>
  <si>
    <t>With stainless steel cover plate minimum 1.25 mm thickness</t>
  </si>
  <si>
    <t xml:space="preserve"> Two or more coats on new work </t>
  </si>
  <si>
    <t>9.150 Providing and fixing zinc alloyed (white powder coated) touch lock for uPVC sliding window with necessary screws etc. complete.</t>
  </si>
  <si>
    <t>Providing and laying in situ five course water proofing treatment with APP (Atactic Polypropylene) modified Polymeric memberane over roof consisting of first coat of bitumen primer @ 0.40 litre per sqm, 2nd &amp; 4th courses of bonding material @ 1.20 kg/sqm, which shall consist of blown type bitumen of grade 85/25 conforming to IS : 702, 3rd layer of roofing membrane APP modified Polymeric membrane 2.0 mm thick of 3.00 Kg/ sqm weight consisting of five layers prefabricated with centre core as 100 micron HMHDPE film sandwiched on both sides with polymeric mix and the polymeric mix is protected on both side with 20 micron HMHDPE film. 5th, the top most layer shall be finished with brick tiles of class designation 10 grouted with cement mortar 1:3 (1 cement : 3 fine sand) mixed with 2% integral water proofing compound by weight of cement over a 12 mm layer of cement mortar 1:3 (1 cement : 3 fine sand) and finished neat (item of laying brick tiles shall be paid for separately). Note: In 5th layer item no-22.14.1 to be used instead of brick tiles.</t>
  </si>
  <si>
    <t xml:space="preserve">Disconnecting damaged overhead/terrace PVC water storage tank of any size from water supply line and removing from the terrace including shifting at ground level as per direction of Engineer-in-charge. </t>
  </si>
  <si>
    <t xml:space="preserve">Dismantling W.C. Pan of all sizes including disposal of dismantled materials i/c malba all complete as per directions of Engineer-in Charge. </t>
  </si>
  <si>
    <t>Hacking of CC flooring including cleaning for surface etc. complete as per direction of the Engineer-in-Charge.</t>
  </si>
  <si>
    <t xml:space="preserve">Demolishing R.C.C. work manually/ by mechanical means including stacking of steel bars and disposal of unserviceable material within 50 metres lead as per direction of Engineer - in- charge. </t>
  </si>
  <si>
    <t>Dismantling doors, windows and clerestory windows (steel or wood) shutter including chowkhats, architrave, holdfasts etc. complete and stacking within 50 metres lead :</t>
  </si>
  <si>
    <t>Dismantling barbed wire or flexible wire rope in fencing including making rolls and stacking within 50 metres lead.</t>
  </si>
  <si>
    <t>Dismantling G.I. pipes (external work) including excavation and refilling trenches after taking out the pipes, manually/ by mechanical means including stacking of pipes within 50 metres lead as per direction of Engineer-in-charge :</t>
  </si>
  <si>
    <t xml:space="preserve">Dismantling cement asbestos or other hard board ceiling or partition walls including stacking of serviceable materials and disposal of unserviceable materials within 50 metres lead. 
</t>
  </si>
  <si>
    <t xml:space="preserve"> Applying priming coats with primer of approved brand and manufacture, having low VOC (Volatile Organic Compound ) content.</t>
  </si>
  <si>
    <t xml:space="preserve"> Providing and fixing tiled false ceiling of specified materials of size 595x595 mm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t>
  </si>
  <si>
    <t>GI Metal Ceiling Lay in perforated Tegular edge global white color tiles of size 595x595 mm and 0.5 mm thick
with 8 mm drop; made of GI sheet having galvanizing of 100 gms/sqm (both sides inclusive) and 20% perforation
area with 1.8 mm dia holes and having NRC (Noise Reduction Coefficient ) of 0.5, electro statically polyester
powder coated of thickness 60 microns (minimum), including factory painted after bending and perforation,
and backed with a black Glass fiber acoustical fleece.</t>
  </si>
  <si>
    <t xml:space="preserve">Providing and fixing double action hydraulic floor spring of approved brand and manufacture conforming to IS : 6315, having brand logo embossed on the body / plate with double spring mechanism and door weight upto 125 kg, for doors, including cost of cutting floors, embedding in floors as required and making good the same matching
to the existing floor finishing and cover plates with brass pivot and single piece M.S. sheet outer box with slide plate etc. complete as per the direction of Engineer-in-charge.
</t>
  </si>
  <si>
    <t xml:space="preserve"> Painting with synthetic enamel paint of approved brand and manufacture to give an even shade :
</t>
  </si>
  <si>
    <t xml:space="preserve"> Hire and running charges of crane 20 tonne capacity Above Hire - charges include cost of services of operating staff, Cost of lubricatingoil, diesel / Petrol/ Kerosene oil , other consumables for runningthe plant and machinery and excluding GST.The hire charges of plant machinery on per day basis are for single shift of eight working hours.</t>
  </si>
  <si>
    <t>Columns, Pillars, Piers, Abutments, Posts and Struts</t>
  </si>
  <si>
    <t>Centering and shuttering including strutting, propping etc. and removal of form for</t>
  </si>
  <si>
    <t>5.1.2 1:1.5:3 (1 cement : 1.5 coarse sand (zone-III) derived from natural sources : 3 graded stone aggregate 20 mm nominal size derived from natural sources)</t>
  </si>
  <si>
    <t>Providing and laying in position specified grade of reinforced cement
concrete, excluding the cost of centering, shuttering, finishing and reinforcement - All work up to plinth level :</t>
  </si>
  <si>
    <t xml:space="preserve"> Steel reinforcement for R.C.C. work including straightening, cutting, bending, placing in position and binding all complete upto plinth level.
</t>
  </si>
  <si>
    <t xml:space="preserve"> Chequerred precast cement concrete tiles 22 mm thick in footpath &amp; courtyard, jointed with neat cement slurry mixed with pigment to match the shade of tiles, including rubbing and cleaning etc. complete, on 20mm thick bed of cement mortar 1:4 (1 cement: 4 coarse sand).
</t>
  </si>
  <si>
    <t xml:space="preserve"> Providing and fixing Brass 100mm mortice latch and lock with 6 levers without pair of handles (best make of approved quality) for aluminium doors including necessary cutting and making good etc. complete. 
</t>
  </si>
  <si>
    <t xml:space="preserve">Centering and shuttering including strutting, propping etc. and removal of form work for :
</t>
  </si>
  <si>
    <t xml:space="preserve">1:2:4 (1 Cement : 2 coarse sand (zone-III) derived from natural sources : 4 graded stone aggregate 20 mm nominal size derived from natural sources). </t>
  </si>
  <si>
    <t xml:space="preserve">1:4:8 (1 Cement : 4 coarse sand (zone-III) derived from natural sources : 8 graded stone aggregate 40 mm nominal size derived from natural sources)  </t>
  </si>
  <si>
    <t xml:space="preserve"> Providing and laying in position cement concrete of specified grade excluding the cost of centering and shuttering - All work up to plinth level :</t>
  </si>
  <si>
    <t xml:space="preserve">Grading roof for water proofing treatment with
</t>
  </si>
  <si>
    <t>Half brick masonry with common burnt clay F.P.S. (non modular) bricks of class designation 7.5 in foundations and plinth in :</t>
  </si>
  <si>
    <t xml:space="preserve">Cement mortar 1:4 (1 cement : 4 coarse sand) </t>
  </si>
  <si>
    <t>Sqm</t>
  </si>
  <si>
    <t xml:space="preserve"> sqm</t>
  </si>
  <si>
    <t>each</t>
  </si>
  <si>
    <t xml:space="preserve">sqm </t>
  </si>
  <si>
    <t xml:space="preserve">kg </t>
  </si>
  <si>
    <t xml:space="preserve">cum </t>
  </si>
  <si>
    <t xml:space="preserve">each </t>
  </si>
  <si>
    <t>metre</t>
  </si>
  <si>
    <t>sqm</t>
  </si>
  <si>
    <t xml:space="preserve"> kg </t>
  </si>
  <si>
    <t xml:space="preserve"> sqm </t>
  </si>
  <si>
    <t xml:space="preserve">metre </t>
  </si>
  <si>
    <t xml:space="preserve"> metre </t>
  </si>
  <si>
    <t>litre</t>
  </si>
  <si>
    <t xml:space="preserve"> Each</t>
  </si>
  <si>
    <t xml:space="preserve"> each </t>
  </si>
  <si>
    <t>cum</t>
  </si>
  <si>
    <t>kg</t>
  </si>
  <si>
    <t>Kg</t>
  </si>
  <si>
    <t xml:space="preserve">day </t>
  </si>
  <si>
    <t>Each</t>
  </si>
  <si>
    <t>SUB HEAD - I : WIRING</t>
  </si>
  <si>
    <t>Wiring for Light point / Fan point / exhaust fan point / call bell point with 1.5 Sq.mm FRLS PVC insulated copper conductor single core cable in surface /recessed medium class PVC conduit , with modular switch, modular plate, suitable GI Box and earthing the point with 1.5 Sq.mm FRLS PVC insulated copper conductor single core cable etc as required.             Group C</t>
  </si>
  <si>
    <t>Wiring for light/ power plug with 2X4 sq. mm FRLS PVC insulated copper conductor single core cable in surface/recessed medium class PVC conduit alongwith 1 No. 4 sq. mm
FRLS PVC insulated copper conductor single core cable for loop earthing as required.</t>
  </si>
  <si>
    <t>Wiring for circuit / sub main wiring along with earth wire with the following sizes of FR PVC insulated copper conductor, single core cable in surface PVC casing caping conduit as required.</t>
  </si>
  <si>
    <t>2 x 2.5 Sq.mm + 1 x 2.5 Sq.mm earth wire (wiring from DBs to Switchboards and switch board to socket outlets).</t>
  </si>
  <si>
    <t>4 x 10 Sq.mm + 2 x 10 Sq.mm earth wire (sub main wiring from MDB to LDB &amp; PDB).</t>
  </si>
  <si>
    <t>SUB HEAD -II : ERECTION OF FITTING &amp; ACCESSORIES</t>
  </si>
  <si>
    <t>Supplying and fixing modular blanking plate on the existing modular plate &amp; switch box excluding modular plate as required.</t>
  </si>
  <si>
    <t>Supplying and fixing 3 pin, 5 A ceiling rose on the existing   junction box/ wooden block including connections etc. as required</t>
  </si>
  <si>
    <t>Supplying and fixiing following modular switch / socket on the existing modular plate &amp; switch box including connections but excluding modular plate etc. as required.</t>
  </si>
  <si>
    <t>5/6 amps Switch</t>
  </si>
  <si>
    <t>3 pin 5/6 amps socket outlet (socket outlets on existing switch boards).</t>
  </si>
  <si>
    <t>Supplying and fixing following size/ modules, GI box alongwith modular base &amp; cover plate for modular switches in recess etc.</t>
  </si>
  <si>
    <t>4 Module(125X75 mm)</t>
  </si>
  <si>
    <t>8 Module (125mm X 125 mm)</t>
  </si>
  <si>
    <t>12 Module (200 mm x 150 mm)</t>
  </si>
  <si>
    <t>Supplying and fixiing suitable size GI Box with modular plate and cover in front on surface or in recess, including providing and fixing 6 pin 5/6 &amp; 15/16 amps modular socket outlet and 15/16 amps modular switch, connection etc. as required.</t>
  </si>
  <si>
    <t>Installation, Testing, Commissioning of wall bracket /ceiling fittings of all sizes and shapes containing upto two GLS/CFL/LED lamps per fittings, complete with all accessories including connection etc as required</t>
  </si>
  <si>
    <t>Installation, testing and commissioning of pre-wired, fluorescent fitting / compact fluorescent fitting of all types, complete with all accessories and tube/lamp etc. directly on ceiling/ wall, including connections with 1.5 sq. mm FRLS PVC insulated, copper conductor, single core cable and earthing etc. as required.</t>
  </si>
  <si>
    <t>Installation of exhaust fan in the existing opening, including making good the damage, connection, testing, commissioning etc. as required (Upto 450 mm sweep)</t>
  </si>
  <si>
    <t>SUB HEAD -III : MCB'S &amp; MDB'S</t>
  </si>
  <si>
    <t xml:space="preserve">Supplying and fixing of following ways surface/ recess mounting, vertical type, 415 V, TPN MCB distribution board of sheet steel, dust protected, duly powder painted, inclusive of
200 A tinned copper bus bar, common neutral link, earth bar,din bar for mounting MCBs (but without MCBs and incomer ) as required </t>
  </si>
  <si>
    <t>8 way (4+24), Double door</t>
  </si>
  <si>
    <t>S/F 'C' series, MCB : Supplying and fixing 5 amps to 32 amps rating, 240/415 volts, 'C'curve, miniature ckt breaker suitable for inductive load of following poles in the existing MCB DB complete with connections, testing &amp; commissioning etc. as required.</t>
  </si>
  <si>
    <t>Single Pole</t>
  </si>
  <si>
    <t>Supplying and fixing following rating, four pole, (three phase and neutral), 415 volts, residual current circuit breaker (RCCB),having a sensitivity current 30 mA in the existing MCB DB complete with connections, testing and commissioning etc. as required.</t>
  </si>
  <si>
    <t xml:space="preserve"> 63A</t>
  </si>
  <si>
    <t>Supplying and fixing single pole blanking plate in the existing MCB DB complete etc. as required.</t>
  </si>
  <si>
    <t xml:space="preserve"> Supplying and fixing following rating, four pole, 415 V, isolator in the existing MCB DB complete with connections, testing and
commissioning etc. as required</t>
  </si>
  <si>
    <t>100 A</t>
  </si>
  <si>
    <t>Earthing with G.I. earth pipe 4.5 metre long, 40 mm diaincluding accessories, and providing masonry enclosure with cover plate having locking arrangement and watering pipe  etc.
with  charcoal/ coke and salt as required</t>
  </si>
  <si>
    <t>Providing and fixing 25 mm X 5 mm G.I. strip in 40 mm dia G.I. pipe from earth electrode including connection with G.I. nut, bolt, spring, washer excavation and re-filling etc. as required</t>
  </si>
  <si>
    <t>point</t>
  </si>
  <si>
    <t>Meter</t>
  </si>
  <si>
    <t>SUB HEAD IV- FIRE DETECTION AND ALARM SYSTEM</t>
  </si>
  <si>
    <t>Supplying, installation, testing &amp; commissioning of smoke detector with builtin LED and mounting base complete with all connections etc. as required</t>
  </si>
  <si>
    <t>Supplying, installation, testing &amp; commissioning of manual call boxes of MS construction in surface/recess with stainless steel chain &amp; hammer assembly complete with glass and push button etc. as required.</t>
  </si>
  <si>
    <t>Supplying, installation, testing &amp; commissioning response indicator on surface/recess MS box having two LEDs metallic cover complete with all connections etc. as required</t>
  </si>
  <si>
    <t>Supplying, installation, testing &amp; commissioning fire alarm sounder with facility to make announcement, mounted in M.S box (16SWG) with hinged cover plate &amp; suitable for operation with amplifier i/c line matching transformer etc complete as required</t>
  </si>
  <si>
    <t>Supplying, installation, testing &amp; commissioning sector panel suitable for following zones, complete with visual indications for short circuit fault, open circuit fault, fire condition and all other standard facilities as per IS:2189 with mimic diagram for all area/zone covered, complete with all connections, interconnections as required</t>
  </si>
  <si>
    <t>6 Zone</t>
  </si>
  <si>
    <t>Providing and wiring  of Fire alarm armoured FRLS cable 2 x 1.5 sqmm</t>
  </si>
  <si>
    <t>meter</t>
  </si>
  <si>
    <t>SUB HEAD -V :SUPPLY OF FIXTURES</t>
  </si>
  <si>
    <t>Outdoor Gate Light</t>
  </si>
  <si>
    <t>100W Outdoor Flood Light IP65 (LED)</t>
  </si>
  <si>
    <t>2*2 LED Panel Light</t>
  </si>
  <si>
    <t>LED Hanging Tubelight</t>
  </si>
  <si>
    <t>DC Bulkhead Light</t>
  </si>
  <si>
    <t>Exhaust Fan</t>
  </si>
  <si>
    <t>400mm Wall Fan</t>
  </si>
  <si>
    <t>Exit Light</t>
  </si>
  <si>
    <t>12W LED Round Light</t>
  </si>
  <si>
    <t>20W LED Cool White Tubelight  (pack of 2)</t>
  </si>
  <si>
    <t>NESH/CSM/GHY/400-165/NIT-410  Date: 05.01.2024</t>
  </si>
  <si>
    <t>995419</t>
  </si>
  <si>
    <t>995429</t>
  </si>
  <si>
    <t>995474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</si>
</sst>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_(* #,##0.00_);_(* \(#,##0.00\);_(* &quot;-&quot;??_);_(@_)"/>
    <numFmt numFmtId="165" formatCode="0.0"/>
    <numFmt numFmtId="166" formatCode="0.000"/>
    <numFmt numFmtId="167" formatCode="#,##0.0"/>
    <numFmt numFmtId="168" formatCode="_-&quot;£&quot;* #,##0.00_-;\-&quot;£&quot;* #,##0.00_-;_-&quot;£&quot;* &quot;-&quot;??_-;_-@_-"/>
    <numFmt numFmtId="169" formatCode="&quot;\&quot;#,##0.00;[Red]\-&quot;\&quot;#,##0.00"/>
    <numFmt numFmtId="170" formatCode="#,##0.000_);\(#,##0.000\)"/>
    <numFmt numFmtId="171" formatCode="0.0_)"/>
    <numFmt numFmtId="172" formatCode=";;"/>
    <numFmt numFmtId="173" formatCode="[$-409]d\-mmm\-yy;@"/>
    <numFmt numFmtId="174" formatCode="_(* #,##0_);_(* \(#,##0\);_(* &quot;-&quot;??_);_(@_)"/>
  </numFmts>
  <fonts count="51">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b/>
      <sz val="12"/>
      <color indexed="12"/>
      <name val="Book Antiqua"/>
      <family val="1"/>
    </font>
    <font>
      <b/>
      <sz val="11"/>
      <color indexed="9"/>
      <name val="Book Antiqua"/>
      <family val="1"/>
    </font>
    <font>
      <sz val="8"/>
      <name val="Book Antiqua"/>
      <family val="1"/>
    </font>
    <font>
      <sz val="10"/>
      <name val="Book Antiqua"/>
      <family val="1"/>
    </font>
    <font>
      <sz val="10"/>
      <name val="Arial"/>
      <family val="2"/>
    </font>
    <font>
      <b/>
      <sz val="14"/>
      <name val="Book Antiqua"/>
      <family val="1"/>
    </font>
    <font>
      <sz val="12"/>
      <name val="Times New Roman"/>
      <family val="1"/>
    </font>
    <font>
      <b/>
      <sz val="12"/>
      <name val="Times New Roman"/>
      <family val="1"/>
    </font>
    <font>
      <sz val="12"/>
      <color indexed="28"/>
      <name val="Book Antiqua"/>
      <family val="1"/>
    </font>
    <font>
      <b/>
      <u/>
      <sz val="12"/>
      <name val="Times New Roman"/>
      <family val="1"/>
    </font>
    <font>
      <sz val="9"/>
      <name val="Times New Roman"/>
      <family val="1"/>
    </font>
    <font>
      <sz val="10"/>
      <name val="Times New Roman"/>
      <family val="1"/>
    </font>
    <font>
      <sz val="8"/>
      <name val="Times New Roman"/>
      <family val="1"/>
    </font>
    <font>
      <b/>
      <sz val="9"/>
      <name val="Times New Roman"/>
      <family val="1"/>
    </font>
    <font>
      <b/>
      <i/>
      <sz val="12"/>
      <name val="Times New Roman"/>
      <family val="1"/>
    </font>
    <font>
      <sz val="11"/>
      <color theme="1"/>
      <name val="Calibri"/>
      <family val="2"/>
      <scheme val="minor"/>
    </font>
    <font>
      <b/>
      <sz val="11"/>
      <color rgb="FFFF0000"/>
      <name val="Book Antiqua"/>
      <family val="1"/>
    </font>
    <font>
      <sz val="11"/>
      <color rgb="FF660033"/>
      <name val="Book Antiqua"/>
      <family val="1"/>
    </font>
    <font>
      <b/>
      <sz val="14"/>
      <color rgb="FFC00000"/>
      <name val="Book Antiqua"/>
      <family val="1"/>
    </font>
    <font>
      <b/>
      <sz val="11"/>
      <color rgb="FF660033"/>
      <name val="Book Antiqua"/>
      <family val="1"/>
    </font>
    <font>
      <b/>
      <u/>
      <sz val="12"/>
      <color rgb="FF000000"/>
      <name val="Times New Roman"/>
      <family val="1"/>
    </font>
    <font>
      <i/>
      <sz val="12"/>
      <name val="Times New Roman"/>
      <family val="1"/>
    </font>
    <font>
      <b/>
      <sz val="14"/>
      <name val="Times New Roman"/>
      <family val="1"/>
    </font>
    <font>
      <sz val="11"/>
      <name val="Times New Roman"/>
      <family val="1"/>
    </font>
    <font>
      <u/>
      <sz val="11"/>
      <name val="Times New Roman"/>
      <family val="1"/>
    </font>
    <font>
      <b/>
      <sz val="11"/>
      <name val="Times New Roman"/>
      <family val="1"/>
    </font>
    <font>
      <b/>
      <sz val="11"/>
      <color theme="1"/>
      <name val="Times New Roman"/>
      <family val="1"/>
    </font>
    <font>
      <i/>
      <sz val="11"/>
      <name val="Times New Roman"/>
      <family val="1"/>
    </font>
    <font>
      <b/>
      <i/>
      <sz val="11"/>
      <name val="Times New Roman"/>
      <family val="1"/>
    </font>
    <font>
      <sz val="11"/>
      <color theme="1"/>
      <name val="Times New Roman"/>
      <family val="1"/>
    </font>
    <font>
      <sz val="11"/>
      <color rgb="FFFF0000"/>
      <name val="Times New Roman"/>
      <family val="1"/>
    </font>
    <font>
      <sz val="11"/>
      <color indexed="8"/>
      <name val="Times New Roman"/>
      <family val="1"/>
    </font>
    <font>
      <b/>
      <sz val="16"/>
      <name val="Times New Roman"/>
      <family val="1"/>
    </font>
    <font>
      <b/>
      <sz val="10"/>
      <name val="Times New Roman"/>
      <family val="1"/>
    </font>
    <font>
      <sz val="10"/>
      <name val="Arial"/>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3">
    <xf numFmtId="0" fontId="0" fillId="0" borderId="0"/>
    <xf numFmtId="9" fontId="6" fillId="0" borderId="0"/>
    <xf numFmtId="168"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0" fontId="7" fillId="0" borderId="0"/>
    <xf numFmtId="16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4" fontId="20" fillId="0" borderId="0" applyFont="0" applyFill="0" applyBorder="0" applyAlignment="0" applyProtection="0"/>
    <xf numFmtId="167"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2" fillId="0" borderId="0"/>
    <xf numFmtId="0" fontId="31" fillId="0" borderId="0"/>
    <xf numFmtId="0" fontId="31" fillId="0" borderId="0"/>
    <xf numFmtId="0" fontId="19"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cellStyleXfs>
  <cellXfs count="239">
    <xf numFmtId="0" fontId="0" fillId="0" borderId="0" xfId="0"/>
    <xf numFmtId="0" fontId="15" fillId="0" borderId="0" xfId="25" applyFont="1" applyAlignment="1" applyProtection="1">
      <alignment vertical="center"/>
      <protection hidden="1"/>
    </xf>
    <xf numFmtId="0" fontId="15" fillId="0" borderId="0" xfId="25" applyFont="1" applyAlignment="1" applyProtection="1">
      <alignment horizontal="justify" vertical="center"/>
      <protection hidden="1"/>
    </xf>
    <xf numFmtId="0" fontId="15" fillId="0" borderId="5" xfId="25" applyFont="1" applyBorder="1" applyAlignment="1" applyProtection="1">
      <alignment vertical="center" wrapText="1"/>
      <protection hidden="1"/>
    </xf>
    <xf numFmtId="0" fontId="15" fillId="0" borderId="6" xfId="25" applyFont="1" applyBorder="1" applyAlignment="1" applyProtection="1">
      <alignment vertical="center" wrapText="1"/>
      <protection hidden="1"/>
    </xf>
    <xf numFmtId="0" fontId="15" fillId="0" borderId="0" xfId="25" applyFont="1" applyAlignment="1" applyProtection="1">
      <alignment horizontal="center" vertical="center"/>
      <protection hidden="1"/>
    </xf>
    <xf numFmtId="0" fontId="15" fillId="0" borderId="3" xfId="25" applyFont="1" applyBorder="1" applyAlignment="1" applyProtection="1">
      <alignment vertical="center" wrapText="1"/>
      <protection hidden="1"/>
    </xf>
    <xf numFmtId="0" fontId="15" fillId="0" borderId="0" xfId="25" applyFont="1" applyProtection="1">
      <protection hidden="1"/>
    </xf>
    <xf numFmtId="0" fontId="15" fillId="0" borderId="0" xfId="25" applyFont="1" applyAlignment="1" applyProtection="1">
      <alignment vertical="center" wrapText="1"/>
      <protection hidden="1"/>
    </xf>
    <xf numFmtId="0" fontId="15" fillId="0" borderId="8" xfId="25" applyFont="1" applyBorder="1" applyAlignment="1" applyProtection="1">
      <alignment vertical="center"/>
      <protection hidden="1"/>
    </xf>
    <xf numFmtId="0" fontId="15" fillId="0" borderId="10" xfId="25" applyFont="1" applyBorder="1" applyAlignment="1" applyProtection="1">
      <alignment vertical="center"/>
      <protection hidden="1"/>
    </xf>
    <xf numFmtId="0" fontId="15" fillId="0" borderId="11" xfId="25" applyFont="1" applyBorder="1" applyAlignment="1" applyProtection="1">
      <alignment vertical="center"/>
      <protection hidden="1"/>
    </xf>
    <xf numFmtId="0" fontId="15" fillId="0" borderId="12" xfId="25" applyFont="1" applyBorder="1" applyAlignment="1" applyProtection="1">
      <alignment vertical="center"/>
      <protection hidden="1"/>
    </xf>
    <xf numFmtId="0" fontId="15" fillId="0" borderId="13" xfId="25" applyFont="1" applyBorder="1" applyAlignment="1" applyProtection="1">
      <alignment vertical="center"/>
      <protection hidden="1"/>
    </xf>
    <xf numFmtId="0" fontId="15" fillId="0" borderId="14" xfId="25" applyFont="1" applyBorder="1" applyAlignment="1" applyProtection="1">
      <alignment vertical="center"/>
      <protection hidden="1"/>
    </xf>
    <xf numFmtId="0" fontId="15" fillId="0" borderId="0" xfId="25" applyFont="1" applyAlignment="1" applyProtection="1">
      <alignment horizontal="left" vertical="center"/>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14" fillId="0" borderId="0" xfId="0" applyFont="1" applyAlignment="1" applyProtection="1">
      <alignment horizontal="center" vertical="top"/>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justify"/>
      <protection hidden="1"/>
    </xf>
    <xf numFmtId="0" fontId="16" fillId="0" borderId="0" xfId="0" applyFont="1" applyAlignment="1" applyProtection="1">
      <alignment horizontal="center" vertical="top"/>
      <protection hidden="1"/>
    </xf>
    <xf numFmtId="0" fontId="32" fillId="0" borderId="0" xfId="0" applyFont="1" applyAlignment="1" applyProtection="1">
      <alignment vertical="top"/>
      <protection hidden="1"/>
    </xf>
    <xf numFmtId="0" fontId="33" fillId="0" borderId="7" xfId="25" applyFont="1" applyBorder="1" applyAlignment="1" applyProtection="1">
      <alignment vertical="center"/>
      <protection hidden="1"/>
    </xf>
    <xf numFmtId="0" fontId="33" fillId="0" borderId="8" xfId="25" applyFont="1" applyBorder="1" applyAlignment="1" applyProtection="1">
      <alignment vertical="center"/>
      <protection hidden="1"/>
    </xf>
    <xf numFmtId="0" fontId="33" fillId="0" borderId="9" xfId="25" applyFont="1" applyBorder="1" applyAlignment="1" applyProtection="1">
      <alignment vertical="center"/>
      <protection hidden="1"/>
    </xf>
    <xf numFmtId="0" fontId="33" fillId="0" borderId="10" xfId="25" applyFont="1" applyBorder="1" applyAlignment="1" applyProtection="1">
      <alignment vertical="center"/>
      <protection hidden="1"/>
    </xf>
    <xf numFmtId="0" fontId="33" fillId="0" borderId="11" xfId="25" applyFont="1" applyBorder="1" applyAlignment="1" applyProtection="1">
      <alignment vertical="center"/>
      <protection hidden="1"/>
    </xf>
    <xf numFmtId="0" fontId="33" fillId="0" borderId="12" xfId="25" applyFont="1" applyBorder="1" applyAlignment="1" applyProtection="1">
      <alignment vertical="center"/>
      <protection hidden="1"/>
    </xf>
    <xf numFmtId="0" fontId="33" fillId="0" borderId="13" xfId="25" applyFont="1" applyBorder="1" applyAlignment="1" applyProtection="1">
      <alignment vertical="center"/>
      <protection hidden="1"/>
    </xf>
    <xf numFmtId="0" fontId="33" fillId="0" borderId="14" xfId="25" applyFont="1" applyBorder="1" applyAlignment="1" applyProtection="1">
      <alignment vertical="center"/>
      <protection hidden="1"/>
    </xf>
    <xf numFmtId="0" fontId="33" fillId="0" borderId="0" xfId="25" applyFont="1" applyAlignment="1" applyProtection="1">
      <alignment vertical="center"/>
      <protection hidden="1"/>
    </xf>
    <xf numFmtId="0" fontId="23"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vertical="center"/>
    </xf>
    <xf numFmtId="0" fontId="26" fillId="0" borderId="0" xfId="0" applyFont="1" applyAlignment="1">
      <alignment horizontal="justify" vertical="center"/>
    </xf>
    <xf numFmtId="0" fontId="22"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indent="4"/>
    </xf>
    <xf numFmtId="0" fontId="22" fillId="4" borderId="0" xfId="0" applyFont="1" applyFill="1" applyAlignment="1">
      <alignment horizontal="center" vertical="center"/>
    </xf>
    <xf numFmtId="0" fontId="25" fillId="0" borderId="0" xfId="0" applyFont="1" applyAlignment="1">
      <alignment horizontal="justify" vertical="top"/>
    </xf>
    <xf numFmtId="0" fontId="0" fillId="4" borderId="0" xfId="0" applyFill="1"/>
    <xf numFmtId="0" fontId="0" fillId="4" borderId="0" xfId="0" applyFill="1" applyAlignment="1">
      <alignment horizontal="left" wrapText="1"/>
    </xf>
    <xf numFmtId="0" fontId="0" fillId="0" borderId="0" xfId="0" applyAlignment="1" applyProtection="1">
      <alignment vertical="center"/>
      <protection hidden="1"/>
    </xf>
    <xf numFmtId="0" fontId="22" fillId="5" borderId="0" xfId="0"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right" vertical="top" wrapText="1"/>
      <protection hidden="1"/>
    </xf>
    <xf numFmtId="0" fontId="4" fillId="4" borderId="0" xfId="0" applyFont="1" applyFill="1" applyAlignment="1" applyProtection="1">
      <alignment horizontal="justify" vertical="top"/>
      <protection hidden="1"/>
    </xf>
    <xf numFmtId="0" fontId="5" fillId="0" borderId="0" xfId="0" applyFont="1" applyAlignment="1" applyProtection="1">
      <alignment horizontal="justify" vertical="top"/>
      <protection hidden="1"/>
    </xf>
    <xf numFmtId="0" fontId="22" fillId="0" borderId="0" xfId="0" applyFont="1" applyAlignment="1">
      <alignment horizontal="center" vertical="center"/>
    </xf>
    <xf numFmtId="0" fontId="22" fillId="0" borderId="0" xfId="0" applyFont="1" applyAlignment="1">
      <alignment horizontal="left" vertical="top" wrapText="1"/>
    </xf>
    <xf numFmtId="0" fontId="22" fillId="0" borderId="0" xfId="0" applyFont="1" applyAlignment="1">
      <alignment horizontal="right" vertical="center"/>
    </xf>
    <xf numFmtId="0" fontId="22" fillId="0" borderId="0" xfId="0" applyFont="1" applyAlignment="1">
      <alignment horizontal="left" vertical="center" wrapText="1"/>
    </xf>
    <xf numFmtId="0" fontId="22" fillId="0" borderId="0" xfId="0" applyFont="1" applyAlignment="1">
      <alignment vertical="center" wrapText="1"/>
    </xf>
    <xf numFmtId="0" fontId="14" fillId="0" borderId="0" xfId="0" applyFont="1"/>
    <xf numFmtId="0" fontId="14" fillId="0" borderId="0" xfId="0" applyFont="1" applyAlignment="1">
      <alignment wrapText="1"/>
    </xf>
    <xf numFmtId="0" fontId="0" fillId="0" borderId="5" xfId="25" applyFont="1" applyBorder="1" applyAlignment="1" applyProtection="1">
      <alignment vertical="center" wrapText="1"/>
      <protection hidden="1"/>
    </xf>
    <xf numFmtId="0" fontId="0" fillId="0" borderId="7" xfId="25" applyFont="1" applyBorder="1" applyAlignment="1" applyProtection="1">
      <alignment vertical="center"/>
      <protection hidden="1"/>
    </xf>
    <xf numFmtId="0" fontId="0" fillId="0" borderId="9" xfId="25" applyFont="1" applyBorder="1" applyAlignment="1" applyProtection="1">
      <alignment vertical="center"/>
      <protection hidden="1"/>
    </xf>
    <xf numFmtId="0" fontId="39" fillId="0" borderId="0" xfId="0" applyFont="1"/>
    <xf numFmtId="0" fontId="39" fillId="0" borderId="0" xfId="0" applyFont="1" applyAlignment="1">
      <alignment horizontal="center"/>
    </xf>
    <xf numFmtId="0" fontId="38" fillId="0" borderId="0" xfId="0" applyFont="1" applyAlignment="1">
      <alignment horizontal="left" vertical="center"/>
    </xf>
    <xf numFmtId="0" fontId="22" fillId="0" borderId="0" xfId="0" applyFont="1"/>
    <xf numFmtId="0" fontId="22" fillId="0" borderId="0" xfId="0" applyFont="1" applyAlignment="1">
      <alignment wrapText="1"/>
    </xf>
    <xf numFmtId="0" fontId="39" fillId="0" borderId="0" xfId="0" applyFont="1" applyAlignment="1">
      <alignment wrapText="1"/>
    </xf>
    <xf numFmtId="0" fontId="39" fillId="0" borderId="20"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41" fillId="0" borderId="19" xfId="0" applyFont="1" applyBorder="1" applyAlignment="1" applyProtection="1">
      <alignment horizontal="center" vertical="center"/>
      <protection hidden="1"/>
    </xf>
    <xf numFmtId="0" fontId="39" fillId="0" borderId="0" xfId="0" applyFont="1" applyAlignment="1">
      <alignment horizontal="center" vertical="center"/>
    </xf>
    <xf numFmtId="0" fontId="39" fillId="0" borderId="21"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164" fontId="39" fillId="0" borderId="0" xfId="7" applyFont="1" applyBorder="1" applyAlignment="1" applyProtection="1">
      <alignment horizontal="center" vertical="center"/>
      <protection hidden="1"/>
    </xf>
    <xf numFmtId="0" fontId="39" fillId="4" borderId="0" xfId="0" applyFont="1" applyFill="1" applyAlignment="1">
      <alignment horizontal="center" vertical="center"/>
    </xf>
    <xf numFmtId="164" fontId="39" fillId="0" borderId="0" xfId="7" applyFont="1" applyFill="1" applyBorder="1" applyAlignment="1" applyProtection="1">
      <alignment horizontal="center" vertical="center"/>
      <protection hidden="1"/>
    </xf>
    <xf numFmtId="0" fontId="43" fillId="0" borderId="15" xfId="0" applyFont="1" applyBorder="1" applyAlignment="1" applyProtection="1">
      <alignment horizontal="center" vertical="center" wrapText="1"/>
      <protection hidden="1"/>
    </xf>
    <xf numFmtId="0" fontId="44" fillId="0" borderId="15" xfId="0" applyFont="1" applyBorder="1" applyAlignment="1" applyProtection="1">
      <alignment horizontal="center" vertical="center" wrapText="1"/>
      <protection hidden="1"/>
    </xf>
    <xf numFmtId="174" fontId="43" fillId="0" borderId="15" xfId="7" applyNumberFormat="1" applyFont="1" applyBorder="1" applyAlignment="1" applyProtection="1">
      <alignment horizontal="center" vertical="center" wrapText="1"/>
      <protection hidden="1"/>
    </xf>
    <xf numFmtId="1" fontId="45" fillId="0" borderId="15" xfId="0" applyNumberFormat="1" applyFont="1" applyBorder="1" applyAlignment="1">
      <alignment horizontal="center" vertical="center"/>
    </xf>
    <xf numFmtId="166" fontId="45" fillId="0" borderId="15" xfId="0" applyNumberFormat="1" applyFont="1" applyBorder="1" applyAlignment="1">
      <alignment vertical="top" wrapText="1"/>
    </xf>
    <xf numFmtId="0" fontId="45" fillId="0" borderId="15" xfId="0" applyFont="1" applyBorder="1" applyAlignment="1">
      <alignment horizontal="center" vertical="center"/>
    </xf>
    <xf numFmtId="0" fontId="45" fillId="5" borderId="15" xfId="0" applyFont="1" applyFill="1" applyBorder="1" applyAlignment="1" applyProtection="1">
      <alignment wrapText="1"/>
      <protection locked="0"/>
    </xf>
    <xf numFmtId="166" fontId="45" fillId="0" borderId="15" xfId="0" applyNumberFormat="1" applyFont="1" applyBorder="1" applyAlignment="1">
      <alignment horizontal="center" vertical="center"/>
    </xf>
    <xf numFmtId="0" fontId="46" fillId="0" borderId="0" xfId="0" applyFont="1" applyAlignment="1">
      <alignment horizontal="center" vertical="center"/>
    </xf>
    <xf numFmtId="2" fontId="46" fillId="0" borderId="0" xfId="0" applyNumberFormat="1" applyFont="1" applyAlignment="1">
      <alignment horizontal="center" vertical="center" wrapText="1" shrinkToFit="1"/>
    </xf>
    <xf numFmtId="164" fontId="46" fillId="0" borderId="0" xfId="0" applyNumberFormat="1" applyFont="1" applyAlignment="1">
      <alignment horizontal="center" vertical="center"/>
    </xf>
    <xf numFmtId="0" fontId="47" fillId="4" borderId="15" xfId="0" applyFont="1" applyFill="1" applyBorder="1" applyAlignment="1">
      <alignment horizontal="center" vertical="center" wrapText="1"/>
    </xf>
    <xf numFmtId="0" fontId="41" fillId="0" borderId="0" xfId="0" applyFont="1" applyAlignment="1">
      <alignment horizontal="center" vertical="center"/>
    </xf>
    <xf numFmtId="164" fontId="39" fillId="0" borderId="0" xfId="7" applyFont="1" applyAlignment="1">
      <alignment horizontal="center" vertical="center"/>
    </xf>
    <xf numFmtId="14" fontId="39" fillId="0" borderId="0" xfId="0" applyNumberFormat="1" applyFont="1" applyAlignment="1">
      <alignment horizontal="center" vertical="center"/>
    </xf>
    <xf numFmtId="164" fontId="39" fillId="0" borderId="15" xfId="7" applyFont="1" applyFill="1" applyBorder="1" applyAlignment="1">
      <alignment horizontal="center" vertical="center" wrapText="1"/>
    </xf>
    <xf numFmtId="43" fontId="45" fillId="0" borderId="15" xfId="0" applyNumberFormat="1" applyFont="1" applyBorder="1" applyAlignment="1">
      <alignment horizontal="center" vertical="center"/>
    </xf>
    <xf numFmtId="14" fontId="0" fillId="0" borderId="0" xfId="0" applyNumberFormat="1"/>
    <xf numFmtId="0" fontId="41" fillId="0" borderId="15" xfId="0" applyFont="1" applyBorder="1" applyAlignment="1" applyProtection="1">
      <alignment horizontal="center" vertical="center" wrapText="1"/>
      <protection hidden="1"/>
    </xf>
    <xf numFmtId="164" fontId="41" fillId="0" borderId="15" xfId="7" applyFont="1" applyBorder="1" applyAlignment="1" applyProtection="1">
      <alignment horizontal="center" vertical="center" wrapText="1"/>
      <protection hidden="1"/>
    </xf>
    <xf numFmtId="0" fontId="42" fillId="0" borderId="15" xfId="0" applyFont="1" applyBorder="1" applyAlignment="1" applyProtection="1">
      <alignment horizontal="center" vertical="center" wrapText="1"/>
      <protection hidden="1"/>
    </xf>
    <xf numFmtId="0" fontId="41" fillId="0" borderId="15" xfId="0" applyFont="1" applyBorder="1" applyAlignment="1" applyProtection="1">
      <alignment horizontal="center" vertical="center"/>
      <protection hidden="1"/>
    </xf>
    <xf numFmtId="0" fontId="22" fillId="0" borderId="15" xfId="0" applyFont="1" applyBorder="1" applyAlignment="1">
      <alignment vertical="top" wrapText="1"/>
    </xf>
    <xf numFmtId="0" fontId="22" fillId="4" borderId="15" xfId="0" applyFont="1" applyFill="1" applyBorder="1" applyAlignment="1">
      <alignment vertical="top"/>
    </xf>
    <xf numFmtId="0" fontId="39" fillId="0" borderId="15" xfId="0" applyFont="1" applyBorder="1"/>
    <xf numFmtId="0" fontId="22" fillId="0" borderId="15" xfId="0" applyFont="1" applyBorder="1" applyAlignment="1">
      <alignment vertical="center" wrapText="1"/>
    </xf>
    <xf numFmtId="0" fontId="22" fillId="0" borderId="15" xfId="0" applyFont="1" applyBorder="1" applyAlignment="1">
      <alignment vertical="center"/>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23" fillId="0" borderId="15" xfId="0" applyFont="1" applyBorder="1" applyAlignment="1">
      <alignment vertical="center" wrapText="1"/>
    </xf>
    <xf numFmtId="4" fontId="41" fillId="7" borderId="15" xfId="7" applyNumberFormat="1" applyFont="1" applyFill="1" applyBorder="1" applyAlignment="1">
      <alignment horizontal="center" vertical="center" wrapText="1"/>
    </xf>
    <xf numFmtId="165" fontId="22" fillId="0" borderId="15" xfId="0" applyNumberFormat="1" applyFont="1" applyBorder="1" applyAlignment="1">
      <alignment horizontal="center" vertical="top"/>
    </xf>
    <xf numFmtId="165" fontId="22" fillId="0" borderId="15" xfId="0" applyNumberFormat="1" applyFont="1" applyBorder="1" applyAlignment="1">
      <alignment horizontal="center" vertical="center"/>
    </xf>
    <xf numFmtId="0" fontId="22" fillId="0" borderId="15" xfId="0" applyFont="1" applyBorder="1" applyAlignment="1">
      <alignment horizontal="center" vertical="top"/>
    </xf>
    <xf numFmtId="0" fontId="23" fillId="0" borderId="15" xfId="0" applyFont="1" applyBorder="1" applyAlignment="1">
      <alignment horizontal="left" vertical="center" wrapText="1"/>
    </xf>
    <xf numFmtId="9" fontId="0" fillId="0" borderId="15" xfId="0" applyNumberFormat="1" applyBorder="1" applyAlignment="1">
      <alignment horizontal="center" vertical="center"/>
    </xf>
    <xf numFmtId="0" fontId="39" fillId="0" borderId="15" xfId="0" applyFont="1" applyBorder="1" applyAlignment="1">
      <alignment horizontal="left" vertical="center"/>
    </xf>
    <xf numFmtId="0" fontId="39" fillId="0" borderId="0" xfId="0" applyFont="1" applyBorder="1" applyAlignment="1" applyProtection="1">
      <alignment horizontal="center" vertical="center"/>
      <protection hidden="1"/>
    </xf>
    <xf numFmtId="0" fontId="47" fillId="4" borderId="3" xfId="0" applyFont="1" applyFill="1" applyBorder="1" applyAlignment="1">
      <alignment horizontal="center" vertical="center" wrapText="1"/>
    </xf>
    <xf numFmtId="2" fontId="45" fillId="0" borderId="15" xfId="0" applyNumberFormat="1" applyFont="1" applyBorder="1" applyAlignment="1">
      <alignment horizontal="center" vertical="center"/>
    </xf>
    <xf numFmtId="0" fontId="45" fillId="0" borderId="0" xfId="0" applyFont="1" applyAlignment="1">
      <alignment vertical="top"/>
    </xf>
    <xf numFmtId="0" fontId="45" fillId="0" borderId="15" xfId="0" applyFont="1" applyBorder="1" applyAlignment="1">
      <alignment vertical="center"/>
    </xf>
    <xf numFmtId="0" fontId="45" fillId="0" borderId="0" xfId="0" applyFont="1"/>
    <xf numFmtId="1" fontId="45" fillId="0" borderId="5" xfId="0" applyNumberFormat="1" applyFont="1" applyBorder="1" applyAlignment="1">
      <alignment horizontal="center" vertical="center"/>
    </xf>
    <xf numFmtId="2" fontId="45" fillId="0" borderId="3" xfId="0" applyNumberFormat="1" applyFont="1" applyBorder="1" applyAlignment="1">
      <alignment horizontal="center" vertical="center"/>
    </xf>
    <xf numFmtId="166" fontId="45" fillId="0" borderId="3" xfId="0" applyNumberFormat="1" applyFont="1" applyBorder="1" applyAlignment="1">
      <alignment vertical="top" wrapText="1"/>
    </xf>
    <xf numFmtId="0" fontId="45" fillId="0" borderId="3" xfId="0" applyFont="1" applyBorder="1" applyAlignment="1">
      <alignment horizontal="center" vertical="center"/>
    </xf>
    <xf numFmtId="0" fontId="45" fillId="5" borderId="3" xfId="0" applyFont="1" applyFill="1" applyBorder="1" applyAlignment="1" applyProtection="1">
      <alignment wrapText="1"/>
      <protection locked="0"/>
    </xf>
    <xf numFmtId="9" fontId="0" fillId="0" borderId="3" xfId="0" applyNumberFormat="1" applyBorder="1" applyAlignment="1">
      <alignment horizontal="center" vertical="center"/>
    </xf>
    <xf numFmtId="166" fontId="45" fillId="0" borderId="3" xfId="0" applyNumberFormat="1" applyFont="1" applyBorder="1" applyAlignment="1">
      <alignment horizontal="center" vertical="center"/>
    </xf>
    <xf numFmtId="166" fontId="45" fillId="0" borderId="6" xfId="0" applyNumberFormat="1" applyFont="1" applyBorder="1" applyAlignment="1">
      <alignment horizontal="center" vertical="center"/>
    </xf>
    <xf numFmtId="43" fontId="45" fillId="0" borderId="0" xfId="0" applyNumberFormat="1" applyFont="1" applyBorder="1" applyAlignment="1">
      <alignment horizontal="center" vertical="center"/>
    </xf>
    <xf numFmtId="164" fontId="39" fillId="0" borderId="0" xfId="7" applyFont="1" applyFill="1" applyBorder="1" applyAlignment="1">
      <alignment horizontal="center" vertical="center" wrapText="1"/>
    </xf>
    <xf numFmtId="0" fontId="42" fillId="0" borderId="13" xfId="0" applyFont="1" applyFill="1" applyBorder="1" applyAlignment="1">
      <alignment horizontal="center" vertical="center"/>
    </xf>
    <xf numFmtId="0" fontId="49" fillId="0" borderId="15" xfId="0" applyFont="1" applyBorder="1" applyAlignment="1">
      <alignment horizontal="justify" vertical="top" wrapText="1"/>
    </xf>
    <xf numFmtId="166" fontId="42" fillId="0" borderId="5" xfId="0" applyNumberFormat="1" applyFont="1" applyBorder="1" applyAlignment="1">
      <alignment vertical="top" wrapText="1"/>
    </xf>
    <xf numFmtId="166" fontId="42" fillId="0" borderId="3" xfId="0" applyNumberFormat="1" applyFont="1" applyBorder="1" applyAlignment="1">
      <alignment vertical="top" wrapText="1"/>
    </xf>
    <xf numFmtId="166" fontId="42" fillId="0" borderId="6" xfId="0" applyNumberFormat="1" applyFont="1" applyBorder="1" applyAlignment="1">
      <alignment vertical="top" wrapText="1"/>
    </xf>
    <xf numFmtId="0" fontId="42" fillId="0" borderId="3" xfId="0" applyFont="1" applyFill="1" applyBorder="1" applyAlignment="1">
      <alignment vertical="center"/>
    </xf>
    <xf numFmtId="0" fontId="42" fillId="0" borderId="6" xfId="0" applyFont="1" applyFill="1" applyBorder="1" applyAlignment="1">
      <alignment vertical="center"/>
    </xf>
    <xf numFmtId="0" fontId="42" fillId="0" borderId="15" xfId="0" applyFont="1" applyBorder="1" applyAlignment="1">
      <alignment vertical="center"/>
    </xf>
    <xf numFmtId="0" fontId="46" fillId="7" borderId="0" xfId="0" applyFont="1" applyFill="1" applyAlignment="1">
      <alignment horizontal="center" vertical="center"/>
    </xf>
    <xf numFmtId="0" fontId="45" fillId="0" borderId="15" xfId="0" applyNumberFormat="1" applyFont="1" applyBorder="1" applyAlignment="1">
      <alignment horizontal="center" vertical="center"/>
    </xf>
    <xf numFmtId="0" fontId="38" fillId="0" borderId="0" xfId="0" applyFont="1" applyAlignment="1">
      <alignment horizontal="center" vertical="center"/>
    </xf>
    <xf numFmtId="0" fontId="22" fillId="0" borderId="15" xfId="0" applyFont="1" applyBorder="1" applyAlignment="1">
      <alignment horizontal="center" vertical="top" wrapText="1"/>
    </xf>
    <xf numFmtId="0" fontId="16" fillId="0" borderId="17" xfId="0" applyFont="1" applyBorder="1" applyAlignment="1" applyProtection="1">
      <alignment horizontal="center" vertical="center"/>
      <protection hidden="1"/>
    </xf>
    <xf numFmtId="0" fontId="34" fillId="6" borderId="5" xfId="0" applyFont="1" applyFill="1" applyBorder="1" applyAlignment="1" applyProtection="1">
      <alignment horizontal="justify" vertical="top" wrapText="1"/>
      <protection hidden="1"/>
    </xf>
    <xf numFmtId="0" fontId="34" fillId="6" borderId="3" xfId="0" applyFont="1" applyFill="1" applyBorder="1" applyAlignment="1" applyProtection="1">
      <alignment horizontal="justify" vertical="top" wrapText="1"/>
      <protection hidden="1"/>
    </xf>
    <xf numFmtId="0" fontId="34" fillId="6" borderId="6" xfId="0" applyFont="1" applyFill="1" applyBorder="1" applyAlignment="1" applyProtection="1">
      <alignment horizontal="justify" vertical="top" wrapText="1"/>
      <protection hidden="1"/>
    </xf>
    <xf numFmtId="0" fontId="16" fillId="4" borderId="0" xfId="0" applyFont="1" applyFill="1" applyAlignment="1" applyProtection="1">
      <alignment horizontal="left" vertical="top"/>
      <protection hidden="1"/>
    </xf>
    <xf numFmtId="0" fontId="16" fillId="0" borderId="0" xfId="0" applyFont="1" applyAlignment="1" applyProtection="1">
      <alignment horizontal="left" vertical="top"/>
      <protection hidden="1"/>
    </xf>
    <xf numFmtId="0" fontId="5" fillId="0" borderId="0" xfId="0" applyFont="1" applyAlignment="1" applyProtection="1">
      <alignment horizontal="left" vertical="center"/>
      <protection hidden="1"/>
    </xf>
    <xf numFmtId="0" fontId="21" fillId="0" borderId="0" xfId="0" applyFont="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15" fillId="2" borderId="5" xfId="25" applyFont="1" applyFill="1" applyBorder="1" applyAlignment="1" applyProtection="1">
      <alignment horizontal="center" vertical="center" wrapText="1"/>
      <protection locked="0"/>
    </xf>
    <xf numFmtId="0" fontId="15" fillId="2" borderId="3" xfId="25" applyFont="1" applyFill="1" applyBorder="1" applyAlignment="1" applyProtection="1">
      <alignment horizontal="center" vertical="center" wrapText="1"/>
      <protection locked="0"/>
    </xf>
    <xf numFmtId="0" fontId="15" fillId="2" borderId="6" xfId="25" applyFont="1" applyFill="1" applyBorder="1" applyAlignment="1" applyProtection="1">
      <alignment horizontal="center" vertical="center" wrapText="1"/>
      <protection locked="0"/>
    </xf>
    <xf numFmtId="0" fontId="35" fillId="0" borderId="4" xfId="25" applyFont="1" applyBorder="1" applyAlignment="1" applyProtection="1">
      <alignment horizontal="center" vertical="center" wrapText="1"/>
      <protection hidden="1"/>
    </xf>
    <xf numFmtId="0" fontId="14" fillId="0" borderId="19" xfId="25" applyFont="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7" fillId="3" borderId="0" xfId="25" applyFont="1" applyFill="1" applyAlignment="1" applyProtection="1">
      <alignment horizontal="center" vertical="center"/>
      <protection hidden="1"/>
    </xf>
    <xf numFmtId="0" fontId="4" fillId="2" borderId="15" xfId="25" applyFont="1" applyFill="1" applyBorder="1" applyAlignment="1" applyProtection="1">
      <alignment horizontal="center" vertical="center"/>
      <protection locked="0"/>
    </xf>
    <xf numFmtId="0" fontId="0" fillId="2" borderId="7" xfId="25" applyFont="1" applyFill="1" applyBorder="1" applyAlignment="1" applyProtection="1">
      <alignment horizontal="left" vertical="center"/>
      <protection locked="0"/>
    </xf>
    <xf numFmtId="0" fontId="15" fillId="2" borderId="18" xfId="25" applyFont="1" applyFill="1" applyBorder="1" applyAlignment="1" applyProtection="1">
      <alignment horizontal="left" vertical="center"/>
      <protection locked="0"/>
    </xf>
    <xf numFmtId="0" fontId="15" fillId="2" borderId="8" xfId="25" applyFont="1" applyFill="1" applyBorder="1" applyAlignment="1" applyProtection="1">
      <alignment horizontal="left" vertical="center"/>
      <protection locked="0"/>
    </xf>
    <xf numFmtId="0" fontId="0" fillId="2" borderId="5" xfId="25" applyFont="1" applyFill="1" applyBorder="1" applyAlignment="1" applyProtection="1">
      <alignment horizontal="left" vertical="center"/>
      <protection locked="0"/>
    </xf>
    <xf numFmtId="0" fontId="0" fillId="2" borderId="3" xfId="25" applyFont="1" applyFill="1" applyBorder="1" applyAlignment="1" applyProtection="1">
      <alignment horizontal="left" vertical="center"/>
      <protection locked="0"/>
    </xf>
    <xf numFmtId="0" fontId="0" fillId="2" borderId="6" xfId="25" applyFont="1" applyFill="1" applyBorder="1" applyAlignment="1" applyProtection="1">
      <alignment horizontal="left" vertical="center"/>
      <protection locked="0"/>
    </xf>
    <xf numFmtId="0" fontId="0" fillId="2" borderId="5" xfId="25" applyFont="1" applyFill="1" applyBorder="1" applyAlignment="1" applyProtection="1">
      <alignment horizontal="center" vertical="center"/>
      <protection locked="0"/>
    </xf>
    <xf numFmtId="0" fontId="0" fillId="2" borderId="3" xfId="25" applyFont="1" applyFill="1" applyBorder="1" applyAlignment="1" applyProtection="1">
      <alignment horizontal="center" vertical="center"/>
      <protection locked="0"/>
    </xf>
    <xf numFmtId="0" fontId="0" fillId="2" borderId="6" xfId="25" applyFont="1" applyFill="1" applyBorder="1" applyAlignment="1" applyProtection="1">
      <alignment horizontal="center" vertical="center"/>
      <protection locked="0"/>
    </xf>
    <xf numFmtId="0" fontId="0" fillId="2" borderId="7" xfId="25" applyFont="1" applyFill="1" applyBorder="1" applyAlignment="1" applyProtection="1">
      <alignment horizontal="center" vertical="center"/>
      <protection locked="0"/>
    </xf>
    <xf numFmtId="0" fontId="0" fillId="2" borderId="18" xfId="25" applyFont="1" applyFill="1" applyBorder="1" applyAlignment="1" applyProtection="1">
      <alignment horizontal="center" vertical="center"/>
      <protection locked="0"/>
    </xf>
    <xf numFmtId="0" fontId="0" fillId="2" borderId="8" xfId="25" applyFont="1" applyFill="1" applyBorder="1" applyAlignment="1" applyProtection="1">
      <alignment horizontal="center" vertical="center"/>
      <protection locked="0"/>
    </xf>
    <xf numFmtId="0" fontId="15" fillId="0" borderId="5" xfId="25" applyFont="1" applyBorder="1" applyAlignment="1" applyProtection="1">
      <alignment vertical="center"/>
      <protection hidden="1"/>
    </xf>
    <xf numFmtId="0" fontId="15" fillId="0" borderId="6" xfId="25" applyFont="1" applyBorder="1" applyAlignment="1" applyProtection="1">
      <alignment vertical="center"/>
      <protection hidden="1"/>
    </xf>
    <xf numFmtId="173" fontId="0" fillId="2" borderId="15" xfId="25" applyNumberFormat="1" applyFont="1" applyFill="1" applyBorder="1" applyAlignment="1" applyProtection="1">
      <alignment horizontal="left" vertical="center"/>
      <protection locked="0"/>
    </xf>
    <xf numFmtId="0" fontId="15" fillId="0" borderId="5" xfId="25" applyFont="1" applyBorder="1" applyAlignment="1" applyProtection="1">
      <alignment horizontal="left" vertical="center"/>
      <protection hidden="1"/>
    </xf>
    <xf numFmtId="0" fontId="15" fillId="0" borderId="6" xfId="25" applyFont="1" applyBorder="1" applyAlignment="1" applyProtection="1">
      <alignment horizontal="left" vertical="center"/>
      <protection hidden="1"/>
    </xf>
    <xf numFmtId="0" fontId="0" fillId="2" borderId="15" xfId="25" applyFont="1" applyFill="1" applyBorder="1" applyAlignment="1" applyProtection="1">
      <alignment horizontal="left" vertical="center"/>
      <protection locked="0"/>
    </xf>
    <xf numFmtId="0" fontId="0" fillId="0" borderId="5" xfId="25" applyFont="1" applyBorder="1" applyAlignment="1" applyProtection="1">
      <alignment horizontal="left" vertical="center"/>
      <protection hidden="1"/>
    </xf>
    <xf numFmtId="0" fontId="0" fillId="0" borderId="6" xfId="25" applyFont="1" applyBorder="1" applyAlignment="1" applyProtection="1">
      <alignment horizontal="left" vertical="center"/>
      <protection hidden="1"/>
    </xf>
    <xf numFmtId="0" fontId="0" fillId="2" borderId="15" xfId="25" applyFont="1" applyFill="1" applyBorder="1" applyAlignment="1" applyProtection="1">
      <alignment horizontal="center" vertical="center"/>
      <protection locked="0"/>
    </xf>
    <xf numFmtId="0" fontId="0" fillId="0" borderId="15" xfId="25" applyFont="1" applyBorder="1" applyAlignment="1" applyProtection="1">
      <alignment horizontal="left" vertical="center"/>
      <protection hidden="1"/>
    </xf>
    <xf numFmtId="0" fontId="0" fillId="5" borderId="0" xfId="0" applyFill="1" applyAlignment="1" applyProtection="1">
      <alignment horizontal="center"/>
      <protection locked="0"/>
    </xf>
    <xf numFmtId="0" fontId="23" fillId="0" borderId="0" xfId="0" applyFont="1" applyAlignment="1">
      <alignment horizontal="center" vertical="center"/>
    </xf>
    <xf numFmtId="0" fontId="22" fillId="0" borderId="15" xfId="0" applyFont="1" applyBorder="1" applyAlignment="1">
      <alignment horizontal="right" vertical="center" wrapText="1"/>
    </xf>
    <xf numFmtId="0" fontId="22" fillId="0" borderId="15" xfId="0" applyFont="1" applyBorder="1" applyAlignment="1">
      <alignment horizontal="right" vertical="center"/>
    </xf>
    <xf numFmtId="0" fontId="22" fillId="0" borderId="0" xfId="0" applyFont="1" applyAlignment="1">
      <alignment horizontal="center" vertical="top" wrapText="1"/>
    </xf>
    <xf numFmtId="0" fontId="22" fillId="0" borderId="0" xfId="0" applyFont="1" applyAlignment="1">
      <alignment horizontal="center" vertical="center"/>
    </xf>
    <xf numFmtId="0" fontId="22" fillId="0" borderId="0" xfId="0" applyFont="1" applyAlignment="1">
      <alignment horizontal="left" vertical="center" wrapText="1"/>
    </xf>
    <xf numFmtId="0" fontId="22" fillId="5" borderId="0" xfId="0" applyFont="1" applyFill="1" applyAlignment="1" applyProtection="1">
      <alignment horizontal="center" vertical="top"/>
      <protection locked="0"/>
    </xf>
    <xf numFmtId="0" fontId="0" fillId="4" borderId="15" xfId="0" applyFill="1" applyBorder="1" applyAlignment="1">
      <alignment horizontal="center"/>
    </xf>
    <xf numFmtId="0" fontId="0" fillId="5" borderId="15" xfId="0" applyFill="1" applyBorder="1" applyAlignment="1" applyProtection="1">
      <alignment horizontal="center"/>
      <protection locked="0"/>
    </xf>
    <xf numFmtId="0" fontId="22" fillId="0" borderId="15" xfId="0" applyFont="1" applyBorder="1" applyAlignment="1">
      <alignment horizontal="justify" vertical="top" wrapText="1"/>
    </xf>
    <xf numFmtId="0" fontId="22" fillId="0" borderId="0" xfId="0" applyFont="1" applyAlignment="1">
      <alignment horizontal="left" vertical="center"/>
    </xf>
    <xf numFmtId="0" fontId="23" fillId="0" borderId="15" xfId="0" applyFont="1" applyBorder="1" applyAlignment="1">
      <alignment horizontal="left" vertical="center" wrapText="1"/>
    </xf>
    <xf numFmtId="0" fontId="22" fillId="0" borderId="15" xfId="0" applyFont="1" applyBorder="1" applyAlignment="1">
      <alignment horizontal="left" vertical="top"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22" fillId="0" borderId="6" xfId="0" applyFont="1" applyBorder="1" applyAlignment="1">
      <alignment horizontal="left" vertical="center"/>
    </xf>
    <xf numFmtId="0" fontId="23"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vertical="top"/>
    </xf>
    <xf numFmtId="0" fontId="23" fillId="4" borderId="0" xfId="0" applyFont="1" applyFill="1" applyAlignment="1">
      <alignment horizontal="center" vertical="center"/>
    </xf>
    <xf numFmtId="0" fontId="14" fillId="4" borderId="0" xfId="0" applyFont="1" applyFill="1" applyAlignment="1">
      <alignment horizontal="center" vertical="center"/>
    </xf>
    <xf numFmtId="0" fontId="36"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left" vertical="top" wrapText="1"/>
    </xf>
    <xf numFmtId="0" fontId="22" fillId="5" borderId="0" xfId="0" applyFont="1" applyFill="1" applyAlignment="1" applyProtection="1">
      <alignment horizontal="center" vertical="center"/>
      <protection locked="0"/>
    </xf>
    <xf numFmtId="0" fontId="22" fillId="0" borderId="0" xfId="0" applyFont="1" applyAlignment="1">
      <alignment horizontal="left" vertical="top"/>
    </xf>
    <xf numFmtId="166" fontId="42" fillId="0" borderId="5" xfId="0" applyNumberFormat="1" applyFont="1" applyBorder="1" applyAlignment="1">
      <alignment horizontal="left" vertical="top" wrapText="1"/>
    </xf>
    <xf numFmtId="166" fontId="42" fillId="0" borderId="3" xfId="0" applyNumberFormat="1" applyFont="1" applyBorder="1" applyAlignment="1">
      <alignment horizontal="left" vertical="top" wrapText="1"/>
    </xf>
    <xf numFmtId="0" fontId="41" fillId="0" borderId="0" xfId="0" applyFont="1" applyAlignment="1">
      <alignment horizontal="center" vertical="center"/>
    </xf>
    <xf numFmtId="0" fontId="39" fillId="0" borderId="0" xfId="0" applyFont="1" applyAlignment="1">
      <alignment horizontal="right" vertical="center"/>
    </xf>
    <xf numFmtId="0" fontId="39" fillId="4" borderId="0" xfId="0" applyFont="1" applyFill="1" applyAlignment="1">
      <alignment horizontal="center"/>
    </xf>
    <xf numFmtId="0" fontId="39" fillId="0" borderId="0" xfId="0" applyFont="1" applyAlignment="1">
      <alignment horizontal="right" vertical="center" wrapText="1"/>
    </xf>
    <xf numFmtId="0" fontId="41" fillId="0" borderId="3" xfId="0" applyFont="1" applyBorder="1" applyAlignment="1">
      <alignment horizontal="center" vertical="center" wrapText="1"/>
    </xf>
    <xf numFmtId="0" fontId="41" fillId="0" borderId="6" xfId="0" applyFont="1" applyBorder="1" applyAlignment="1">
      <alignment horizontal="center" vertical="center" wrapText="1"/>
    </xf>
    <xf numFmtId="10" fontId="39" fillId="5" borderId="15" xfId="0" applyNumberFormat="1" applyFont="1" applyFill="1" applyBorder="1" applyAlignment="1" applyProtection="1">
      <alignment horizontal="center" vertical="center"/>
      <protection locked="0"/>
    </xf>
    <xf numFmtId="0" fontId="39" fillId="0" borderId="19" xfId="0" applyFont="1" applyBorder="1" applyAlignment="1" applyProtection="1">
      <alignment horizontal="right" vertical="center"/>
      <protection hidden="1"/>
    </xf>
    <xf numFmtId="0" fontId="48" fillId="0" borderId="21"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0" xfId="0" applyFont="1" applyAlignment="1" applyProtection="1">
      <alignment horizontal="center" vertical="center"/>
      <protection hidden="1"/>
    </xf>
    <xf numFmtId="0" fontId="40" fillId="0" borderId="13" xfId="0" applyFont="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39" fillId="4" borderId="21" xfId="0" applyFont="1" applyFill="1" applyBorder="1" applyAlignment="1" applyProtection="1">
      <alignment horizontal="center" vertical="center"/>
      <protection hidden="1"/>
    </xf>
    <xf numFmtId="0" fontId="39" fillId="4" borderId="0" xfId="0" applyFont="1" applyFill="1" applyBorder="1" applyAlignment="1" applyProtection="1">
      <alignment horizontal="center" vertical="center"/>
      <protection hidden="1"/>
    </xf>
    <xf numFmtId="0" fontId="39" fillId="4" borderId="0" xfId="0" applyFont="1" applyFill="1" applyAlignment="1" applyProtection="1">
      <alignment horizontal="center" vertical="center"/>
      <protection hidden="1"/>
    </xf>
    <xf numFmtId="0" fontId="41" fillId="4" borderId="21" xfId="0" applyFont="1" applyFill="1" applyBorder="1" applyAlignment="1" applyProtection="1">
      <alignment horizontal="center" vertical="center" wrapText="1"/>
      <protection hidden="1"/>
    </xf>
    <xf numFmtId="0" fontId="41" fillId="4" borderId="0" xfId="0" applyFont="1" applyFill="1" applyBorder="1" applyAlignment="1" applyProtection="1">
      <alignment horizontal="center" vertical="center" wrapText="1"/>
      <protection hidden="1"/>
    </xf>
    <xf numFmtId="0" fontId="41" fillId="4" borderId="0" xfId="0" applyFont="1" applyFill="1" applyAlignment="1" applyProtection="1">
      <alignment horizontal="center" vertical="center" wrapText="1"/>
      <protection hidden="1"/>
    </xf>
    <xf numFmtId="0" fontId="38" fillId="5" borderId="15" xfId="0" applyFont="1" applyFill="1" applyBorder="1" applyAlignment="1">
      <alignment horizontal="center" vertical="top" wrapText="1"/>
    </xf>
    <xf numFmtId="0" fontId="42" fillId="5" borderId="21" xfId="0" applyFont="1" applyFill="1" applyBorder="1" applyAlignment="1">
      <alignment horizontal="left" vertical="top"/>
    </xf>
    <xf numFmtId="0" fontId="42" fillId="5" borderId="0" xfId="0" applyFont="1" applyFill="1" applyBorder="1" applyAlignment="1">
      <alignment horizontal="left" vertical="top"/>
    </xf>
    <xf numFmtId="0" fontId="42" fillId="5" borderId="22" xfId="0" applyFont="1" applyFill="1" applyBorder="1" applyAlignment="1">
      <alignment horizontal="left" vertical="top"/>
    </xf>
    <xf numFmtId="0" fontId="42" fillId="8" borderId="13" xfId="0" applyFont="1" applyFill="1" applyBorder="1" applyAlignment="1">
      <alignment horizontal="center" vertical="center"/>
    </xf>
    <xf numFmtId="0" fontId="42" fillId="8" borderId="4" xfId="0" applyFont="1" applyFill="1" applyBorder="1" applyAlignment="1">
      <alignment horizontal="center" vertical="center"/>
    </xf>
    <xf numFmtId="0" fontId="42" fillId="8" borderId="14" xfId="0" applyFont="1" applyFill="1" applyBorder="1" applyAlignment="1">
      <alignment horizontal="center" vertical="center"/>
    </xf>
  </cellXfs>
  <cellStyles count="83">
    <cellStyle name="75" xfId="1"/>
    <cellStyle name="ÅëÈ­ [0]_±âÅ¸" xfId="2"/>
    <cellStyle name="ÅëÈ­_±âÅ¸" xfId="3"/>
    <cellStyle name="ÄÞ¸¶ [0]_±âÅ¸" xfId="4"/>
    <cellStyle name="ÄÞ¸¶_±âÅ¸" xfId="5"/>
    <cellStyle name="Ç¥ÁØ_¿¬°£´©°è¿¹»ó" xfId="6"/>
    <cellStyle name="Comma" xfId="7"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2" xfId="16"/>
    <cellStyle name="Formula" xfId="17"/>
    <cellStyle name="Header1" xfId="18"/>
    <cellStyle name="Header2" xfId="19"/>
    <cellStyle name="Hypertextový odkaz" xfId="20"/>
    <cellStyle name="no dec" xfId="21"/>
    <cellStyle name="Normal" xfId="0" builtinId="0"/>
    <cellStyle name="Normal - Style1" xfId="22"/>
    <cellStyle name="Normal 10" xfId="44"/>
    <cellStyle name="Normal 11" xfId="45"/>
    <cellStyle name="Normal 12" xfId="46"/>
    <cellStyle name="Normal 13" xfId="47"/>
    <cellStyle name="Normal 14" xfId="48"/>
    <cellStyle name="Normal 15" xfId="49"/>
    <cellStyle name="Normal 16" xfId="50"/>
    <cellStyle name="Normal 17" xfId="51"/>
    <cellStyle name="Normal 18" xfId="52"/>
    <cellStyle name="Normal 19" xfId="53"/>
    <cellStyle name="Normal 2" xfId="37"/>
    <cellStyle name="Normal 20" xfId="54"/>
    <cellStyle name="Normal 21" xfId="55"/>
    <cellStyle name="Normal 22" xfId="56"/>
    <cellStyle name="Normal 23" xfId="57"/>
    <cellStyle name="Normal 24" xfId="58"/>
    <cellStyle name="Normal 25" xfId="59"/>
    <cellStyle name="Normal 26" xfId="60"/>
    <cellStyle name="Normal 27" xfId="61"/>
    <cellStyle name="Normal 28" xfId="62"/>
    <cellStyle name="Normal 29" xfId="63"/>
    <cellStyle name="Normal 3" xfId="23"/>
    <cellStyle name="Normal 3 2" xfId="29"/>
    <cellStyle name="Normal 30" xfId="64"/>
    <cellStyle name="Normal 31" xfId="65"/>
    <cellStyle name="Normal 32" xfId="66"/>
    <cellStyle name="Normal 33" xfId="67"/>
    <cellStyle name="Normal 34" xfId="68"/>
    <cellStyle name="Normal 35" xfId="69"/>
    <cellStyle name="Normal 36" xfId="70"/>
    <cellStyle name="Normal 37" xfId="71"/>
    <cellStyle name="Normal 38" xfId="72"/>
    <cellStyle name="Normal 39" xfId="73"/>
    <cellStyle name="Normal 4" xfId="24"/>
    <cellStyle name="Normal 40" xfId="74"/>
    <cellStyle name="Normal 41" xfId="75"/>
    <cellStyle name="Normal 42" xfId="76"/>
    <cellStyle name="Normal 43" xfId="77"/>
    <cellStyle name="Normal 44" xfId="79"/>
    <cellStyle name="Normal 45" xfId="78"/>
    <cellStyle name="Normal 46" xfId="80"/>
    <cellStyle name="Normal 47" xfId="81"/>
    <cellStyle name="Normal 48" xfId="82"/>
    <cellStyle name="Normal 49" xfId="30"/>
    <cellStyle name="Normal 5" xfId="39"/>
    <cellStyle name="Normal 50" xfId="31"/>
    <cellStyle name="Normal 51" xfId="32"/>
    <cellStyle name="Normal 52" xfId="33"/>
    <cellStyle name="Normal 53" xfId="34"/>
    <cellStyle name="Normal 54" xfId="35"/>
    <cellStyle name="Normal 55" xfId="36"/>
    <cellStyle name="Normal 56" xfId="38"/>
    <cellStyle name="Normal 6" xfId="40"/>
    <cellStyle name="Normal 7" xfId="41"/>
    <cellStyle name="Normal 8" xfId="42"/>
    <cellStyle name="Normal 9" xfId="43"/>
    <cellStyle name="Normal_Attacments TW 04" xfId="25"/>
    <cellStyle name="Popis" xfId="26"/>
    <cellStyle name="Sledovaný hypertextový odkaz" xfId="27"/>
    <cellStyle name="Standard_BS14" xfId="28"/>
  </cellStyles>
  <dxfs count="4">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3"/>
  <sheetViews>
    <sheetView tabSelected="1" view="pageBreakPreview" zoomScaleNormal="100" zoomScaleSheetLayoutView="100" workbookViewId="0">
      <selection activeCell="B6" sqref="B6"/>
    </sheetView>
  </sheetViews>
  <sheetFormatPr defaultColWidth="9" defaultRowHeight="15"/>
  <cols>
    <col min="1" max="1" width="18" style="62" customWidth="1"/>
    <col min="2" max="2" width="71.875" style="62" customWidth="1"/>
    <col min="3" max="16384" width="9" style="62"/>
  </cols>
  <sheetData>
    <row r="1" spans="1:5" ht="33" customHeight="1">
      <c r="A1" s="141" t="s">
        <v>91</v>
      </c>
      <c r="B1" s="141"/>
    </row>
    <row r="2" spans="1:5" ht="24.75" customHeight="1">
      <c r="A2" s="63"/>
      <c r="B2" s="64" t="s">
        <v>75</v>
      </c>
    </row>
    <row r="3" spans="1:5" ht="46.5" customHeight="1">
      <c r="A3" s="106" t="s">
        <v>11</v>
      </c>
      <c r="B3" s="107" t="s">
        <v>131</v>
      </c>
    </row>
    <row r="4" spans="1:5" ht="13.5" customHeight="1">
      <c r="A4" s="65"/>
      <c r="B4" s="66"/>
    </row>
    <row r="5" spans="1:5" ht="33.75" customHeight="1">
      <c r="A5" s="104" t="s">
        <v>72</v>
      </c>
      <c r="B5" s="105" t="s">
        <v>413</v>
      </c>
      <c r="C5" s="67"/>
      <c r="D5" s="67"/>
      <c r="E5" s="56" t="s">
        <v>95</v>
      </c>
    </row>
    <row r="6" spans="1:5" ht="45.75" customHeight="1">
      <c r="A6" s="103" t="s">
        <v>70</v>
      </c>
      <c r="B6" s="104" t="s">
        <v>132</v>
      </c>
    </row>
    <row r="7" spans="1:5" ht="15.75">
      <c r="A7" s="65"/>
    </row>
    <row r="8" spans="1:5" ht="20.25" customHeight="1">
      <c r="A8" s="142" t="s">
        <v>67</v>
      </c>
      <c r="B8" s="100" t="s">
        <v>124</v>
      </c>
    </row>
    <row r="9" spans="1:5" ht="15.75">
      <c r="A9" s="142"/>
      <c r="B9" s="100" t="s">
        <v>68</v>
      </c>
    </row>
    <row r="10" spans="1:5" ht="15.75">
      <c r="A10" s="142"/>
      <c r="B10" s="100" t="s">
        <v>125</v>
      </c>
    </row>
    <row r="11" spans="1:5" ht="15" customHeight="1">
      <c r="A11" s="142"/>
      <c r="B11" s="114" t="s">
        <v>126</v>
      </c>
    </row>
    <row r="12" spans="1:5" ht="15.75">
      <c r="A12" s="142"/>
      <c r="B12" s="101" t="s">
        <v>127</v>
      </c>
    </row>
    <row r="13" spans="1:5" ht="15" customHeight="1">
      <c r="A13" s="142"/>
      <c r="B13" s="102" t="s">
        <v>128</v>
      </c>
    </row>
  </sheetData>
  <sheetProtection password="DF7B" sheet="1" objects="1" scenarios="1"/>
  <customSheetViews>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27A45B7A-04F2-4516-B80B-5ED0825D4ED3}" state="hidden">
      <selection activeCell="B10" sqref="B10"/>
      <pageMargins left="0.75" right="0.75" top="1" bottom="1" header="0.5" footer="0.5"/>
      <headerFooter alignWithMargins="0"/>
    </customSheetView>
  </customSheetViews>
  <mergeCells count="2">
    <mergeCell ref="A1:B1"/>
    <mergeCell ref="A8:A13"/>
  </mergeCells>
  <phoneticPr fontId="18" type="noConversion"/>
  <pageMargins left="0.74803149606299213" right="0.74803149606299213" top="1.7716535433070868" bottom="0.98425196850393704" header="0.51181102362204722" footer="0.51181102362204722"/>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C8" sqref="C8"/>
    </sheetView>
  </sheetViews>
  <sheetFormatPr defaultRowHeight="16.5"/>
  <cols>
    <col min="3" max="3" width="69.125" customWidth="1"/>
  </cols>
  <sheetData>
    <row r="1" spans="1:3" ht="81.75" customHeight="1">
      <c r="A1" s="144" t="str">
        <f>"General Instruction to the Bidders for filling up this workbook of Price Schedules for" &amp;Basic!B3</f>
        <v>General Instruction to the Bidders for filling up this workbook of Price Schedules forRepairing and Renovation of control room and Switchyard fencing of 220/132 KV POWERGRID Sub-Station, Dimapur</v>
      </c>
      <c r="B1" s="145"/>
      <c r="C1" s="146"/>
    </row>
    <row r="2" spans="1:3">
      <c r="A2" s="16"/>
      <c r="B2" s="17"/>
      <c r="C2" s="17"/>
    </row>
    <row r="3" spans="1:3">
      <c r="A3" s="18" t="s">
        <v>21</v>
      </c>
      <c r="B3" s="17" t="s">
        <v>12</v>
      </c>
      <c r="C3" s="17"/>
    </row>
    <row r="4" spans="1:3">
      <c r="A4" s="16"/>
      <c r="B4" s="19" t="s">
        <v>23</v>
      </c>
      <c r="C4" s="20" t="s">
        <v>18</v>
      </c>
    </row>
    <row r="5" spans="1:3" ht="31.5">
      <c r="A5" s="16"/>
      <c r="B5" s="19" t="s">
        <v>24</v>
      </c>
      <c r="C5" s="20" t="s">
        <v>28</v>
      </c>
    </row>
    <row r="6" spans="1:3">
      <c r="A6" s="16"/>
      <c r="B6" s="19" t="s">
        <v>26</v>
      </c>
      <c r="C6" s="20" t="s">
        <v>4</v>
      </c>
    </row>
    <row r="7" spans="1:3">
      <c r="A7" s="16"/>
      <c r="B7" s="19" t="s">
        <v>27</v>
      </c>
      <c r="C7" s="20" t="s">
        <v>29</v>
      </c>
    </row>
    <row r="8" spans="1:3">
      <c r="A8" s="16"/>
      <c r="B8" s="19" t="s">
        <v>30</v>
      </c>
      <c r="C8" s="20" t="s">
        <v>31</v>
      </c>
    </row>
    <row r="9" spans="1:3">
      <c r="A9" s="16"/>
      <c r="B9" s="19" t="s">
        <v>32</v>
      </c>
      <c r="C9" s="20" t="s">
        <v>33</v>
      </c>
    </row>
    <row r="10" spans="1:3" ht="49.5">
      <c r="A10" s="24"/>
      <c r="B10" s="19" t="s">
        <v>36</v>
      </c>
      <c r="C10" s="51" t="s">
        <v>89</v>
      </c>
    </row>
    <row r="11" spans="1:3">
      <c r="A11" s="18" t="s">
        <v>22</v>
      </c>
      <c r="B11" s="17" t="s">
        <v>13</v>
      </c>
      <c r="C11" s="17"/>
    </row>
    <row r="12" spans="1:3">
      <c r="A12" s="16"/>
      <c r="B12" s="147" t="s">
        <v>14</v>
      </c>
      <c r="C12" s="147"/>
    </row>
    <row r="13" spans="1:3">
      <c r="A13" s="16"/>
      <c r="B13" s="49"/>
      <c r="C13" s="50" t="s">
        <v>15</v>
      </c>
    </row>
    <row r="14" spans="1:3">
      <c r="A14" s="16"/>
      <c r="B14" s="148" t="s">
        <v>16</v>
      </c>
      <c r="C14" s="148"/>
    </row>
    <row r="15" spans="1:3" ht="31.5">
      <c r="A15" s="16"/>
      <c r="B15" s="21" t="s">
        <v>19</v>
      </c>
      <c r="C15" s="20" t="s">
        <v>37</v>
      </c>
    </row>
    <row r="16" spans="1:3" ht="31.5">
      <c r="A16" s="16"/>
      <c r="B16" s="21" t="s">
        <v>19</v>
      </c>
      <c r="C16" s="20" t="s">
        <v>38</v>
      </c>
    </row>
    <row r="17" spans="1:3">
      <c r="A17" s="16"/>
      <c r="B17" s="21" t="s">
        <v>19</v>
      </c>
      <c r="C17" s="20" t="s">
        <v>39</v>
      </c>
    </row>
    <row r="18" spans="1:3">
      <c r="A18" s="16"/>
      <c r="B18" s="21" t="s">
        <v>19</v>
      </c>
      <c r="C18" s="20" t="s">
        <v>77</v>
      </c>
    </row>
    <row r="19" spans="1:3" ht="31.5">
      <c r="A19" s="16"/>
      <c r="B19" s="21" t="s">
        <v>19</v>
      </c>
      <c r="C19" s="20" t="s">
        <v>69</v>
      </c>
    </row>
    <row r="20" spans="1:3">
      <c r="A20" s="46"/>
      <c r="B20" s="149" t="s">
        <v>74</v>
      </c>
      <c r="C20" s="149"/>
    </row>
    <row r="21" spans="1:3" ht="48">
      <c r="A21" s="16"/>
      <c r="B21" s="21" t="s">
        <v>19</v>
      </c>
      <c r="C21" s="20" t="s">
        <v>73</v>
      </c>
    </row>
    <row r="22" spans="1:3">
      <c r="A22" s="16"/>
      <c r="B22" s="21" t="s">
        <v>19</v>
      </c>
      <c r="C22" s="20" t="s">
        <v>17</v>
      </c>
    </row>
    <row r="23" spans="1:3" ht="31.5">
      <c r="A23" s="16"/>
      <c r="B23" s="21" t="s">
        <v>19</v>
      </c>
      <c r="C23" s="20" t="s">
        <v>83</v>
      </c>
    </row>
    <row r="24" spans="1:3">
      <c r="A24" s="16"/>
      <c r="B24" s="21"/>
      <c r="C24" s="22"/>
    </row>
    <row r="25" spans="1:3" ht="18.75">
      <c r="A25" s="150"/>
      <c r="B25" s="150"/>
      <c r="C25" s="150"/>
    </row>
    <row r="26" spans="1:3" ht="18.75">
      <c r="A26" s="151" t="s">
        <v>5</v>
      </c>
      <c r="B26" s="151"/>
      <c r="C26" s="151"/>
    </row>
    <row r="27" spans="1:3">
      <c r="A27" s="143" t="s">
        <v>20</v>
      </c>
      <c r="B27" s="143"/>
      <c r="C27" s="143"/>
    </row>
    <row r="28" spans="1:3">
      <c r="A28" s="16"/>
      <c r="B28" s="23"/>
      <c r="C28" s="23"/>
    </row>
  </sheetData>
  <sheetProtection algorithmName="SHA-512" hashValue="MtTo7mHTm7lkzSLA898TkATxMRy17Hv6Zc9nQmEm3wlUHTG98LF8Xs563C93yCDdcdnP4TEzvgrNL9xXkGGyUg==" saltValue="m5VH7qeBHBiivH6w5KpIsQ==" spinCount="100000" sheet="1" objects="1" scenarios="1"/>
  <mergeCells count="7">
    <mergeCell ref="A27:C27"/>
    <mergeCell ref="A1:C1"/>
    <mergeCell ref="B12:C12"/>
    <mergeCell ref="B14:C14"/>
    <mergeCell ref="B20:C20"/>
    <mergeCell ref="A25:C25"/>
    <mergeCell ref="A26:C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6" zoomScaleNormal="86" workbookViewId="0">
      <selection activeCell="K29" sqref="K29:L29"/>
    </sheetView>
  </sheetViews>
  <sheetFormatPr defaultRowHeight="16.5"/>
  <cols>
    <col min="1" max="1" width="14.5" customWidth="1"/>
    <col min="2" max="2" width="30.5" customWidth="1"/>
    <col min="7" max="7" width="18.75" customWidth="1"/>
    <col min="17" max="17" width="9.25" hidden="1" customWidth="1"/>
    <col min="27" max="27" width="12" customWidth="1"/>
    <col min="257" max="257" width="14.5" customWidth="1"/>
    <col min="258" max="258" width="30.5" customWidth="1"/>
    <col min="263" max="263" width="18.75" customWidth="1"/>
    <col min="283" max="283" width="12" customWidth="1"/>
    <col min="513" max="513" width="14.5" customWidth="1"/>
    <col min="514" max="514" width="30.5" customWidth="1"/>
    <col min="519" max="519" width="18.75" customWidth="1"/>
    <col min="539" max="539" width="12" customWidth="1"/>
    <col min="769" max="769" width="14.5" customWidth="1"/>
    <col min="770" max="770" width="30.5" customWidth="1"/>
    <col min="775" max="775" width="18.75" customWidth="1"/>
    <col min="795" max="795" width="12" customWidth="1"/>
    <col min="1025" max="1025" width="14.5" customWidth="1"/>
    <col min="1026" max="1026" width="30.5" customWidth="1"/>
    <col min="1031" max="1031" width="18.75" customWidth="1"/>
    <col min="1051" max="1051" width="12" customWidth="1"/>
    <col min="1281" max="1281" width="14.5" customWidth="1"/>
    <col min="1282" max="1282" width="30.5" customWidth="1"/>
    <col min="1287" max="1287" width="18.75" customWidth="1"/>
    <col min="1307" max="1307" width="12" customWidth="1"/>
    <col min="1537" max="1537" width="14.5" customWidth="1"/>
    <col min="1538" max="1538" width="30.5" customWidth="1"/>
    <col min="1543" max="1543" width="18.75" customWidth="1"/>
    <col min="1563" max="1563" width="12" customWidth="1"/>
    <col min="1793" max="1793" width="14.5" customWidth="1"/>
    <col min="1794" max="1794" width="30.5" customWidth="1"/>
    <col min="1799" max="1799" width="18.75" customWidth="1"/>
    <col min="1819" max="1819" width="12" customWidth="1"/>
    <col min="2049" max="2049" width="14.5" customWidth="1"/>
    <col min="2050" max="2050" width="30.5" customWidth="1"/>
    <col min="2055" max="2055" width="18.75" customWidth="1"/>
    <col min="2075" max="2075" width="12" customWidth="1"/>
    <col min="2305" max="2305" width="14.5" customWidth="1"/>
    <col min="2306" max="2306" width="30.5" customWidth="1"/>
    <col min="2311" max="2311" width="18.75" customWidth="1"/>
    <col min="2331" max="2331" width="12" customWidth="1"/>
    <col min="2561" max="2561" width="14.5" customWidth="1"/>
    <col min="2562" max="2562" width="30.5" customWidth="1"/>
    <col min="2567" max="2567" width="18.75" customWidth="1"/>
    <col min="2587" max="2587" width="12" customWidth="1"/>
    <col min="2817" max="2817" width="14.5" customWidth="1"/>
    <col min="2818" max="2818" width="30.5" customWidth="1"/>
    <col min="2823" max="2823" width="18.75" customWidth="1"/>
    <col min="2843" max="2843" width="12" customWidth="1"/>
    <col min="3073" max="3073" width="14.5" customWidth="1"/>
    <col min="3074" max="3074" width="30.5" customWidth="1"/>
    <col min="3079" max="3079" width="18.75" customWidth="1"/>
    <col min="3099" max="3099" width="12" customWidth="1"/>
    <col min="3329" max="3329" width="14.5" customWidth="1"/>
    <col min="3330" max="3330" width="30.5" customWidth="1"/>
    <col min="3335" max="3335" width="18.75" customWidth="1"/>
    <col min="3355" max="3355" width="12" customWidth="1"/>
    <col min="3585" max="3585" width="14.5" customWidth="1"/>
    <col min="3586" max="3586" width="30.5" customWidth="1"/>
    <col min="3591" max="3591" width="18.75" customWidth="1"/>
    <col min="3611" max="3611" width="12" customWidth="1"/>
    <col min="3841" max="3841" width="14.5" customWidth="1"/>
    <col min="3842" max="3842" width="30.5" customWidth="1"/>
    <col min="3847" max="3847" width="18.75" customWidth="1"/>
    <col min="3867" max="3867" width="12" customWidth="1"/>
    <col min="4097" max="4097" width="14.5" customWidth="1"/>
    <col min="4098" max="4098" width="30.5" customWidth="1"/>
    <col min="4103" max="4103" width="18.75" customWidth="1"/>
    <col min="4123" max="4123" width="12" customWidth="1"/>
    <col min="4353" max="4353" width="14.5" customWidth="1"/>
    <col min="4354" max="4354" width="30.5" customWidth="1"/>
    <col min="4359" max="4359" width="18.75" customWidth="1"/>
    <col min="4379" max="4379" width="12" customWidth="1"/>
    <col min="4609" max="4609" width="14.5" customWidth="1"/>
    <col min="4610" max="4610" width="30.5" customWidth="1"/>
    <col min="4615" max="4615" width="18.75" customWidth="1"/>
    <col min="4635" max="4635" width="12" customWidth="1"/>
    <col min="4865" max="4865" width="14.5" customWidth="1"/>
    <col min="4866" max="4866" width="30.5" customWidth="1"/>
    <col min="4871" max="4871" width="18.75" customWidth="1"/>
    <col min="4891" max="4891" width="12" customWidth="1"/>
    <col min="5121" max="5121" width="14.5" customWidth="1"/>
    <col min="5122" max="5122" width="30.5" customWidth="1"/>
    <col min="5127" max="5127" width="18.75" customWidth="1"/>
    <col min="5147" max="5147" width="12" customWidth="1"/>
    <col min="5377" max="5377" width="14.5" customWidth="1"/>
    <col min="5378" max="5378" width="30.5" customWidth="1"/>
    <col min="5383" max="5383" width="18.75" customWidth="1"/>
    <col min="5403" max="5403" width="12" customWidth="1"/>
    <col min="5633" max="5633" width="14.5" customWidth="1"/>
    <col min="5634" max="5634" width="30.5" customWidth="1"/>
    <col min="5639" max="5639" width="18.75" customWidth="1"/>
    <col min="5659" max="5659" width="12" customWidth="1"/>
    <col min="5889" max="5889" width="14.5" customWidth="1"/>
    <col min="5890" max="5890" width="30.5" customWidth="1"/>
    <col min="5895" max="5895" width="18.75" customWidth="1"/>
    <col min="5915" max="5915" width="12" customWidth="1"/>
    <col min="6145" max="6145" width="14.5" customWidth="1"/>
    <col min="6146" max="6146" width="30.5" customWidth="1"/>
    <col min="6151" max="6151" width="18.75" customWidth="1"/>
    <col min="6171" max="6171" width="12" customWidth="1"/>
    <col min="6401" max="6401" width="14.5" customWidth="1"/>
    <col min="6402" max="6402" width="30.5" customWidth="1"/>
    <col min="6407" max="6407" width="18.75" customWidth="1"/>
    <col min="6427" max="6427" width="12" customWidth="1"/>
    <col min="6657" max="6657" width="14.5" customWidth="1"/>
    <col min="6658" max="6658" width="30.5" customWidth="1"/>
    <col min="6663" max="6663" width="18.75" customWidth="1"/>
    <col min="6683" max="6683" width="12" customWidth="1"/>
    <col min="6913" max="6913" width="14.5" customWidth="1"/>
    <col min="6914" max="6914" width="30.5" customWidth="1"/>
    <col min="6919" max="6919" width="18.75" customWidth="1"/>
    <col min="6939" max="6939" width="12" customWidth="1"/>
    <col min="7169" max="7169" width="14.5" customWidth="1"/>
    <col min="7170" max="7170" width="30.5" customWidth="1"/>
    <col min="7175" max="7175" width="18.75" customWidth="1"/>
    <col min="7195" max="7195" width="12" customWidth="1"/>
    <col min="7425" max="7425" width="14.5" customWidth="1"/>
    <col min="7426" max="7426" width="30.5" customWidth="1"/>
    <col min="7431" max="7431" width="18.75" customWidth="1"/>
    <col min="7451" max="7451" width="12" customWidth="1"/>
    <col min="7681" max="7681" width="14.5" customWidth="1"/>
    <col min="7682" max="7682" width="30.5" customWidth="1"/>
    <col min="7687" max="7687" width="18.75" customWidth="1"/>
    <col min="7707" max="7707" width="12" customWidth="1"/>
    <col min="7937" max="7937" width="14.5" customWidth="1"/>
    <col min="7938" max="7938" width="30.5" customWidth="1"/>
    <col min="7943" max="7943" width="18.75" customWidth="1"/>
    <col min="7963" max="7963" width="12" customWidth="1"/>
    <col min="8193" max="8193" width="14.5" customWidth="1"/>
    <col min="8194" max="8194" width="30.5" customWidth="1"/>
    <col min="8199" max="8199" width="18.75" customWidth="1"/>
    <col min="8219" max="8219" width="12" customWidth="1"/>
    <col min="8449" max="8449" width="14.5" customWidth="1"/>
    <col min="8450" max="8450" width="30.5" customWidth="1"/>
    <col min="8455" max="8455" width="18.75" customWidth="1"/>
    <col min="8475" max="8475" width="12" customWidth="1"/>
    <col min="8705" max="8705" width="14.5" customWidth="1"/>
    <col min="8706" max="8706" width="30.5" customWidth="1"/>
    <col min="8711" max="8711" width="18.75" customWidth="1"/>
    <col min="8731" max="8731" width="12" customWidth="1"/>
    <col min="8961" max="8961" width="14.5" customWidth="1"/>
    <col min="8962" max="8962" width="30.5" customWidth="1"/>
    <col min="8967" max="8967" width="18.75" customWidth="1"/>
    <col min="8987" max="8987" width="12" customWidth="1"/>
    <col min="9217" max="9217" width="14.5" customWidth="1"/>
    <col min="9218" max="9218" width="30.5" customWidth="1"/>
    <col min="9223" max="9223" width="18.75" customWidth="1"/>
    <col min="9243" max="9243" width="12" customWidth="1"/>
    <col min="9473" max="9473" width="14.5" customWidth="1"/>
    <col min="9474" max="9474" width="30.5" customWidth="1"/>
    <col min="9479" max="9479" width="18.75" customWidth="1"/>
    <col min="9499" max="9499" width="12" customWidth="1"/>
    <col min="9729" max="9729" width="14.5" customWidth="1"/>
    <col min="9730" max="9730" width="30.5" customWidth="1"/>
    <col min="9735" max="9735" width="18.75" customWidth="1"/>
    <col min="9755" max="9755" width="12" customWidth="1"/>
    <col min="9985" max="9985" width="14.5" customWidth="1"/>
    <col min="9986" max="9986" width="30.5" customWidth="1"/>
    <col min="9991" max="9991" width="18.75" customWidth="1"/>
    <col min="10011" max="10011" width="12" customWidth="1"/>
    <col min="10241" max="10241" width="14.5" customWidth="1"/>
    <col min="10242" max="10242" width="30.5" customWidth="1"/>
    <col min="10247" max="10247" width="18.75" customWidth="1"/>
    <col min="10267" max="10267" width="12" customWidth="1"/>
    <col min="10497" max="10497" width="14.5" customWidth="1"/>
    <col min="10498" max="10498" width="30.5" customWidth="1"/>
    <col min="10503" max="10503" width="18.75" customWidth="1"/>
    <col min="10523" max="10523" width="12" customWidth="1"/>
    <col min="10753" max="10753" width="14.5" customWidth="1"/>
    <col min="10754" max="10754" width="30.5" customWidth="1"/>
    <col min="10759" max="10759" width="18.75" customWidth="1"/>
    <col min="10779" max="10779" width="12" customWidth="1"/>
    <col min="11009" max="11009" width="14.5" customWidth="1"/>
    <col min="11010" max="11010" width="30.5" customWidth="1"/>
    <col min="11015" max="11015" width="18.75" customWidth="1"/>
    <col min="11035" max="11035" width="12" customWidth="1"/>
    <col min="11265" max="11265" width="14.5" customWidth="1"/>
    <col min="11266" max="11266" width="30.5" customWidth="1"/>
    <col min="11271" max="11271" width="18.75" customWidth="1"/>
    <col min="11291" max="11291" width="12" customWidth="1"/>
    <col min="11521" max="11521" width="14.5" customWidth="1"/>
    <col min="11522" max="11522" width="30.5" customWidth="1"/>
    <col min="11527" max="11527" width="18.75" customWidth="1"/>
    <col min="11547" max="11547" width="12" customWidth="1"/>
    <col min="11777" max="11777" width="14.5" customWidth="1"/>
    <col min="11778" max="11778" width="30.5" customWidth="1"/>
    <col min="11783" max="11783" width="18.75" customWidth="1"/>
    <col min="11803" max="11803" width="12" customWidth="1"/>
    <col min="12033" max="12033" width="14.5" customWidth="1"/>
    <col min="12034" max="12034" width="30.5" customWidth="1"/>
    <col min="12039" max="12039" width="18.75" customWidth="1"/>
    <col min="12059" max="12059" width="12" customWidth="1"/>
    <col min="12289" max="12289" width="14.5" customWidth="1"/>
    <col min="12290" max="12290" width="30.5" customWidth="1"/>
    <col min="12295" max="12295" width="18.75" customWidth="1"/>
    <col min="12315" max="12315" width="12" customWidth="1"/>
    <col min="12545" max="12545" width="14.5" customWidth="1"/>
    <col min="12546" max="12546" width="30.5" customWidth="1"/>
    <col min="12551" max="12551" width="18.75" customWidth="1"/>
    <col min="12571" max="12571" width="12" customWidth="1"/>
    <col min="12801" max="12801" width="14.5" customWidth="1"/>
    <col min="12802" max="12802" width="30.5" customWidth="1"/>
    <col min="12807" max="12807" width="18.75" customWidth="1"/>
    <col min="12827" max="12827" width="12" customWidth="1"/>
    <col min="13057" max="13057" width="14.5" customWidth="1"/>
    <col min="13058" max="13058" width="30.5" customWidth="1"/>
    <col min="13063" max="13063" width="18.75" customWidth="1"/>
    <col min="13083" max="13083" width="12" customWidth="1"/>
    <col min="13313" max="13313" width="14.5" customWidth="1"/>
    <col min="13314" max="13314" width="30.5" customWidth="1"/>
    <col min="13319" max="13319" width="18.75" customWidth="1"/>
    <col min="13339" max="13339" width="12" customWidth="1"/>
    <col min="13569" max="13569" width="14.5" customWidth="1"/>
    <col min="13570" max="13570" width="30.5" customWidth="1"/>
    <col min="13575" max="13575" width="18.75" customWidth="1"/>
    <col min="13595" max="13595" width="12" customWidth="1"/>
    <col min="13825" max="13825" width="14.5" customWidth="1"/>
    <col min="13826" max="13826" width="30.5" customWidth="1"/>
    <col min="13831" max="13831" width="18.75" customWidth="1"/>
    <col min="13851" max="13851" width="12" customWidth="1"/>
    <col min="14081" max="14081" width="14.5" customWidth="1"/>
    <col min="14082" max="14082" width="30.5" customWidth="1"/>
    <col min="14087" max="14087" width="18.75" customWidth="1"/>
    <col min="14107" max="14107" width="12" customWidth="1"/>
    <col min="14337" max="14337" width="14.5" customWidth="1"/>
    <col min="14338" max="14338" width="30.5" customWidth="1"/>
    <col min="14343" max="14343" width="18.75" customWidth="1"/>
    <col min="14363" max="14363" width="12" customWidth="1"/>
    <col min="14593" max="14593" width="14.5" customWidth="1"/>
    <col min="14594" max="14594" width="30.5" customWidth="1"/>
    <col min="14599" max="14599" width="18.75" customWidth="1"/>
    <col min="14619" max="14619" width="12" customWidth="1"/>
    <col min="14849" max="14849" width="14.5" customWidth="1"/>
    <col min="14850" max="14850" width="30.5" customWidth="1"/>
    <col min="14855" max="14855" width="18.75" customWidth="1"/>
    <col min="14875" max="14875" width="12" customWidth="1"/>
    <col min="15105" max="15105" width="14.5" customWidth="1"/>
    <col min="15106" max="15106" width="30.5" customWidth="1"/>
    <col min="15111" max="15111" width="18.75" customWidth="1"/>
    <col min="15131" max="15131" width="12" customWidth="1"/>
    <col min="15361" max="15361" width="14.5" customWidth="1"/>
    <col min="15362" max="15362" width="30.5" customWidth="1"/>
    <col min="15367" max="15367" width="18.75" customWidth="1"/>
    <col min="15387" max="15387" width="12" customWidth="1"/>
    <col min="15617" max="15617" width="14.5" customWidth="1"/>
    <col min="15618" max="15618" width="30.5" customWidth="1"/>
    <col min="15623" max="15623" width="18.75" customWidth="1"/>
    <col min="15643" max="15643" width="12" customWidth="1"/>
    <col min="15873" max="15873" width="14.5" customWidth="1"/>
    <col min="15874" max="15874" width="30.5" customWidth="1"/>
    <col min="15879" max="15879" width="18.75" customWidth="1"/>
    <col min="15899" max="15899" width="12" customWidth="1"/>
    <col min="16129" max="16129" width="14.5" customWidth="1"/>
    <col min="16130" max="16130" width="30.5" customWidth="1"/>
    <col min="16135" max="16135" width="18.75" customWidth="1"/>
    <col min="16155" max="16155" width="12" customWidth="1"/>
  </cols>
  <sheetData>
    <row r="1" spans="1:27">
      <c r="B1" s="155" t="s">
        <v>66</v>
      </c>
      <c r="C1" s="155"/>
      <c r="D1" s="155"/>
      <c r="E1" s="155"/>
      <c r="F1" s="155"/>
      <c r="G1" s="155"/>
    </row>
    <row r="2" spans="1:27" ht="48" customHeight="1">
      <c r="A2" s="57" t="s">
        <v>98</v>
      </c>
      <c r="B2" s="156" t="str">
        <f>Basic!B3</f>
        <v>Repairing and Renovation of control room and Switchyard fencing of 220/132 KV POWERGRID Sub-Station, Dimapur</v>
      </c>
      <c r="C2" s="156"/>
      <c r="D2" s="156"/>
      <c r="E2" s="156"/>
      <c r="F2" s="156"/>
      <c r="G2" s="156"/>
    </row>
    <row r="3" spans="1:27" ht="30.75">
      <c r="A3" s="58" t="s">
        <v>99</v>
      </c>
      <c r="B3" s="157" t="str">
        <f>Basic!B6</f>
        <v>NESH/CSM/GHY/400-165/(BPS-Vol-IC)</v>
      </c>
      <c r="C3" s="157"/>
      <c r="D3" s="157"/>
      <c r="E3" s="157"/>
      <c r="F3" s="157"/>
      <c r="G3" s="157"/>
      <c r="AA3" t="s">
        <v>6</v>
      </c>
    </row>
    <row r="4" spans="1:27">
      <c r="B4" s="158" t="s">
        <v>7</v>
      </c>
      <c r="C4" s="158"/>
      <c r="D4" s="158"/>
      <c r="E4" s="158"/>
      <c r="F4" s="158"/>
      <c r="G4" s="158"/>
      <c r="AA4" t="s">
        <v>100</v>
      </c>
    </row>
    <row r="5" spans="1:27">
      <c r="B5" s="2"/>
      <c r="C5" s="2"/>
      <c r="D5" s="1"/>
      <c r="E5" s="1"/>
      <c r="F5" s="1"/>
      <c r="G5" s="1"/>
    </row>
    <row r="6" spans="1:27" ht="33">
      <c r="B6" s="59" t="s">
        <v>101</v>
      </c>
      <c r="C6" s="4"/>
      <c r="D6" s="159" t="s">
        <v>6</v>
      </c>
      <c r="E6" s="159"/>
      <c r="F6" s="159"/>
      <c r="G6" s="159"/>
      <c r="Q6" t="s">
        <v>116</v>
      </c>
    </row>
    <row r="7" spans="1:27">
      <c r="B7" s="3" t="s">
        <v>102</v>
      </c>
      <c r="C7" s="6"/>
      <c r="D7" s="152"/>
      <c r="E7" s="153"/>
      <c r="F7" s="153"/>
      <c r="G7" s="154"/>
      <c r="Q7" t="s">
        <v>117</v>
      </c>
    </row>
    <row r="8" spans="1:27">
      <c r="B8" s="8"/>
      <c r="C8" s="8"/>
      <c r="D8" s="5"/>
      <c r="E8" s="1"/>
      <c r="F8" s="7"/>
      <c r="G8" s="7"/>
      <c r="Q8" t="s">
        <v>118</v>
      </c>
    </row>
    <row r="9" spans="1:27">
      <c r="B9" s="60" t="s">
        <v>103</v>
      </c>
      <c r="C9" s="9"/>
      <c r="D9" s="163"/>
      <c r="E9" s="164"/>
      <c r="F9" s="164"/>
      <c r="G9" s="165"/>
      <c r="Q9" t="s">
        <v>119</v>
      </c>
    </row>
    <row r="10" spans="1:27">
      <c r="B10" s="61" t="s">
        <v>104</v>
      </c>
      <c r="C10" s="10"/>
      <c r="D10" s="163"/>
      <c r="E10" s="164"/>
      <c r="F10" s="164"/>
      <c r="G10" s="165"/>
      <c r="Q10" t="s">
        <v>114</v>
      </c>
    </row>
    <row r="11" spans="1:27">
      <c r="B11" s="11"/>
      <c r="C11" s="12"/>
      <c r="D11" s="166"/>
      <c r="E11" s="167"/>
      <c r="F11" s="167"/>
      <c r="G11" s="168"/>
    </row>
    <row r="12" spans="1:27">
      <c r="B12" s="13"/>
      <c r="C12" s="14"/>
      <c r="D12" s="169"/>
      <c r="E12" s="170"/>
      <c r="F12" s="170"/>
      <c r="G12" s="171"/>
    </row>
    <row r="13" spans="1:27">
      <c r="B13" s="1"/>
      <c r="C13" s="1"/>
      <c r="D13" s="1"/>
      <c r="E13" s="1"/>
      <c r="F13" s="7"/>
      <c r="G13" s="7"/>
      <c r="Q13" t="s">
        <v>121</v>
      </c>
    </row>
    <row r="14" spans="1:27">
      <c r="B14" s="25" t="s">
        <v>105</v>
      </c>
      <c r="C14" s="26"/>
      <c r="D14" s="160"/>
      <c r="E14" s="161"/>
      <c r="F14" s="161"/>
      <c r="G14" s="162"/>
      <c r="Q14" t="s">
        <v>122</v>
      </c>
    </row>
    <row r="15" spans="1:27">
      <c r="B15" s="27" t="s">
        <v>106</v>
      </c>
      <c r="C15" s="28"/>
      <c r="D15" s="160"/>
      <c r="E15" s="161"/>
      <c r="F15" s="161"/>
      <c r="G15" s="162"/>
    </row>
    <row r="16" spans="1:27">
      <c r="B16" s="29"/>
      <c r="C16" s="30"/>
      <c r="D16" s="160"/>
      <c r="E16" s="161"/>
      <c r="F16" s="161"/>
      <c r="G16" s="162"/>
    </row>
    <row r="17" spans="2:7">
      <c r="B17" s="31"/>
      <c r="C17" s="32"/>
      <c r="D17" s="160"/>
      <c r="E17" s="161"/>
      <c r="F17" s="161"/>
      <c r="G17" s="162"/>
    </row>
    <row r="18" spans="2:7">
      <c r="B18" s="33"/>
      <c r="C18" s="33"/>
      <c r="D18" s="1"/>
      <c r="E18" s="1"/>
      <c r="F18" s="7"/>
      <c r="G18" s="7"/>
    </row>
    <row r="19" spans="2:7">
      <c r="B19" s="25" t="s">
        <v>34</v>
      </c>
      <c r="C19" s="26"/>
      <c r="D19" s="160"/>
      <c r="E19" s="161"/>
      <c r="F19" s="161"/>
      <c r="G19" s="162"/>
    </row>
    <row r="20" spans="2:7">
      <c r="B20" s="27" t="s">
        <v>35</v>
      </c>
      <c r="C20" s="28"/>
      <c r="D20" s="160"/>
      <c r="E20" s="161"/>
      <c r="F20" s="161"/>
      <c r="G20" s="162"/>
    </row>
    <row r="21" spans="2:7">
      <c r="B21" s="29"/>
      <c r="C21" s="30"/>
      <c r="D21" s="160"/>
      <c r="E21" s="161"/>
      <c r="F21" s="161"/>
      <c r="G21" s="162"/>
    </row>
    <row r="22" spans="2:7">
      <c r="B22" s="31"/>
      <c r="C22" s="32"/>
      <c r="D22" s="160"/>
      <c r="E22" s="161"/>
      <c r="F22" s="161"/>
      <c r="G22" s="162"/>
    </row>
    <row r="23" spans="2:7">
      <c r="B23" s="1"/>
      <c r="C23" s="1"/>
      <c r="D23" s="1"/>
      <c r="E23" s="1"/>
      <c r="F23" s="7"/>
      <c r="G23" s="7"/>
    </row>
    <row r="24" spans="2:7">
      <c r="B24" s="178" t="s">
        <v>107</v>
      </c>
      <c r="C24" s="179"/>
      <c r="D24" s="163"/>
      <c r="E24" s="164"/>
      <c r="F24" s="164"/>
      <c r="G24" s="165"/>
    </row>
    <row r="25" spans="2:7">
      <c r="B25" s="178" t="s">
        <v>8</v>
      </c>
      <c r="C25" s="179"/>
      <c r="D25" s="163"/>
      <c r="E25" s="164"/>
      <c r="F25" s="164"/>
      <c r="G25" s="165"/>
    </row>
    <row r="26" spans="2:7">
      <c r="B26" s="181" t="s">
        <v>115</v>
      </c>
      <c r="C26" s="181"/>
      <c r="D26" s="180"/>
      <c r="E26" s="180"/>
      <c r="F26" s="180"/>
      <c r="G26" s="180"/>
    </row>
    <row r="27" spans="2:7">
      <c r="B27" s="181" t="s">
        <v>113</v>
      </c>
      <c r="C27" s="181"/>
      <c r="D27" s="180"/>
      <c r="E27" s="180"/>
      <c r="F27" s="180"/>
      <c r="G27" s="180"/>
    </row>
    <row r="28" spans="2:7">
      <c r="B28" s="181" t="s">
        <v>120</v>
      </c>
      <c r="C28" s="181"/>
      <c r="D28" s="180"/>
      <c r="E28" s="180"/>
      <c r="F28" s="180"/>
      <c r="G28" s="180"/>
    </row>
    <row r="29" spans="2:7">
      <c r="B29" s="15"/>
      <c r="C29" s="15"/>
      <c r="D29" s="15"/>
      <c r="E29" s="1"/>
      <c r="F29" s="7"/>
      <c r="G29" s="7"/>
    </row>
    <row r="30" spans="2:7">
      <c r="B30" s="172" t="s">
        <v>9</v>
      </c>
      <c r="C30" s="173"/>
      <c r="D30" s="174"/>
      <c r="E30" s="174"/>
      <c r="F30" s="174"/>
      <c r="G30" s="174"/>
    </row>
    <row r="31" spans="2:7">
      <c r="B31" s="175" t="s">
        <v>10</v>
      </c>
      <c r="C31" s="176"/>
      <c r="D31" s="177"/>
      <c r="E31" s="177"/>
      <c r="F31" s="177"/>
      <c r="G31" s="177"/>
    </row>
  </sheetData>
  <sheetProtection algorithmName="SHA-512" hashValue="nEN7HK2r/NACFbFNcU6ytSCXIPbnINkwNFebJ+rjRDHpgzb4k5/C58Qe5FHa90MsUfLuzWcCi636A12QaRCy9A==" saltValue="PDHgcsJ7eW7uL5qKocHzig==" spinCount="100000" sheet="1" objects="1" scenarios="1"/>
  <mergeCells count="32">
    <mergeCell ref="B30:C30"/>
    <mergeCell ref="D30:G30"/>
    <mergeCell ref="B31:C31"/>
    <mergeCell ref="D31:G31"/>
    <mergeCell ref="B24:C24"/>
    <mergeCell ref="D24:G24"/>
    <mergeCell ref="B25:C25"/>
    <mergeCell ref="D25:G25"/>
    <mergeCell ref="D26:G26"/>
    <mergeCell ref="D27:G27"/>
    <mergeCell ref="B26:C26"/>
    <mergeCell ref="B27:C27"/>
    <mergeCell ref="B28:C28"/>
    <mergeCell ref="D28:G28"/>
    <mergeCell ref="D22:G22"/>
    <mergeCell ref="D9:G9"/>
    <mergeCell ref="D10:G10"/>
    <mergeCell ref="D11:G11"/>
    <mergeCell ref="D12:G12"/>
    <mergeCell ref="D14:G14"/>
    <mergeCell ref="D15:G15"/>
    <mergeCell ref="D16:G16"/>
    <mergeCell ref="D17:G17"/>
    <mergeCell ref="D19:G19"/>
    <mergeCell ref="D20:G20"/>
    <mergeCell ref="D21:G21"/>
    <mergeCell ref="D7:G7"/>
    <mergeCell ref="B1:G1"/>
    <mergeCell ref="B2:G2"/>
    <mergeCell ref="B3:G3"/>
    <mergeCell ref="B4:G4"/>
    <mergeCell ref="D6:G6"/>
  </mergeCells>
  <conditionalFormatting sqref="B14:C17">
    <cfRule type="expression" dxfId="3" priority="2" stopIfTrue="1">
      <formula>$AB$6&lt;1</formula>
    </cfRule>
  </conditionalFormatting>
  <conditionalFormatting sqref="B19:C22">
    <cfRule type="expression" dxfId="2" priority="1" stopIfTrue="1">
      <formula>$AB$6&lt;2</formula>
    </cfRule>
  </conditionalFormatting>
  <conditionalFormatting sqref="B7:G7">
    <cfRule type="expression" dxfId="1" priority="4" stopIfTrue="1">
      <formula>$E$6="Sole Bidder"</formula>
    </cfRule>
  </conditionalFormatting>
  <conditionalFormatting sqref="D8">
    <cfRule type="expression" dxfId="0" priority="3" stopIfTrue="1">
      <formula>$AB$6=0</formula>
    </cfRule>
  </conditionalFormatting>
  <dataValidations count="4">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formula1>$AA$3:$AA$4</formula1>
    </dataValidation>
    <dataValidation type="list" allowBlank="1" showInputMessage="1" showErrorMessage="1" sqref="D7:G7 IZ7:JC7 SV7:SY7 ACR7:ACU7 AMN7:AMQ7 AWJ7:AWM7 BGF7:BGI7 BQB7:BQE7 BZX7:CAA7 CJT7:CJW7 CTP7:CTS7 DDL7:DDO7 DNH7:DNK7 DXD7:DXG7 EGZ7:EHC7 EQV7:EQY7 FAR7:FAU7 FKN7:FKQ7 FUJ7:FUM7 GEF7:GEI7 GOB7:GOE7 GXX7:GYA7 HHT7:HHW7 HRP7:HRS7 IBL7:IBO7 ILH7:ILK7 IVD7:IVG7 JEZ7:JFC7 JOV7:JOY7 JYR7:JYU7 KIN7:KIQ7 KSJ7:KSM7 LCF7:LCI7 LMB7:LME7 LVX7:LWA7 MFT7:MFW7 MPP7:MPS7 MZL7:MZO7 NJH7:NJK7 NTD7:NTG7 OCZ7:ODC7 OMV7:OMY7 OWR7:OWU7 PGN7:PGQ7 PQJ7:PQM7 QAF7:QAI7 QKB7:QKE7 QTX7:QUA7 RDT7:RDW7 RNP7:RNS7 RXL7:RXO7 SHH7:SHK7 SRD7:SRG7 TAZ7:TBC7 TKV7:TKY7 TUR7:TUU7 UEN7:UEQ7 UOJ7:UOM7 UYF7:UYI7 VIB7:VIE7 VRX7:VSA7 WBT7:WBW7 WLP7:WLS7 WVL7:WVO7 D65545:G65545 IZ65545:JC65545 SV65545:SY65545 ACR65545:ACU65545 AMN65545:AMQ65545 AWJ65545:AWM65545 BGF65545:BGI65545 BQB65545:BQE65545 BZX65545:CAA65545 CJT65545:CJW65545 CTP65545:CTS65545 DDL65545:DDO65545 DNH65545:DNK65545 DXD65545:DXG65545 EGZ65545:EHC65545 EQV65545:EQY65545 FAR65545:FAU65545 FKN65545:FKQ65545 FUJ65545:FUM65545 GEF65545:GEI65545 GOB65545:GOE65545 GXX65545:GYA65545 HHT65545:HHW65545 HRP65545:HRS65545 IBL65545:IBO65545 ILH65545:ILK65545 IVD65545:IVG65545 JEZ65545:JFC65545 JOV65545:JOY65545 JYR65545:JYU65545 KIN65545:KIQ65545 KSJ65545:KSM65545 LCF65545:LCI65545 LMB65545:LME65545 LVX65545:LWA65545 MFT65545:MFW65545 MPP65545:MPS65545 MZL65545:MZO65545 NJH65545:NJK65545 NTD65545:NTG65545 OCZ65545:ODC65545 OMV65545:OMY65545 OWR65545:OWU65545 PGN65545:PGQ65545 PQJ65545:PQM65545 QAF65545:QAI65545 QKB65545:QKE65545 QTX65545:QUA65545 RDT65545:RDW65545 RNP65545:RNS65545 RXL65545:RXO65545 SHH65545:SHK65545 SRD65545:SRG65545 TAZ65545:TBC65545 TKV65545:TKY65545 TUR65545:TUU65545 UEN65545:UEQ65545 UOJ65545:UOM65545 UYF65545:UYI65545 VIB65545:VIE65545 VRX65545:VSA65545 WBT65545:WBW65545 WLP65545:WLS65545 WVL65545:WVO65545 D131081:G131081 IZ131081:JC131081 SV131081:SY131081 ACR131081:ACU131081 AMN131081:AMQ131081 AWJ131081:AWM131081 BGF131081:BGI131081 BQB131081:BQE131081 BZX131081:CAA131081 CJT131081:CJW131081 CTP131081:CTS131081 DDL131081:DDO131081 DNH131081:DNK131081 DXD131081:DXG131081 EGZ131081:EHC131081 EQV131081:EQY131081 FAR131081:FAU131081 FKN131081:FKQ131081 FUJ131081:FUM131081 GEF131081:GEI131081 GOB131081:GOE131081 GXX131081:GYA131081 HHT131081:HHW131081 HRP131081:HRS131081 IBL131081:IBO131081 ILH131081:ILK131081 IVD131081:IVG131081 JEZ131081:JFC131081 JOV131081:JOY131081 JYR131081:JYU131081 KIN131081:KIQ131081 KSJ131081:KSM131081 LCF131081:LCI131081 LMB131081:LME131081 LVX131081:LWA131081 MFT131081:MFW131081 MPP131081:MPS131081 MZL131081:MZO131081 NJH131081:NJK131081 NTD131081:NTG131081 OCZ131081:ODC131081 OMV131081:OMY131081 OWR131081:OWU131081 PGN131081:PGQ131081 PQJ131081:PQM131081 QAF131081:QAI131081 QKB131081:QKE131081 QTX131081:QUA131081 RDT131081:RDW131081 RNP131081:RNS131081 RXL131081:RXO131081 SHH131081:SHK131081 SRD131081:SRG131081 TAZ131081:TBC131081 TKV131081:TKY131081 TUR131081:TUU131081 UEN131081:UEQ131081 UOJ131081:UOM131081 UYF131081:UYI131081 VIB131081:VIE131081 VRX131081:VSA131081 WBT131081:WBW131081 WLP131081:WLS131081 WVL131081:WVO131081 D196617:G196617 IZ196617:JC196617 SV196617:SY196617 ACR196617:ACU196617 AMN196617:AMQ196617 AWJ196617:AWM196617 BGF196617:BGI196617 BQB196617:BQE196617 BZX196617:CAA196617 CJT196617:CJW196617 CTP196617:CTS196617 DDL196617:DDO196617 DNH196617:DNK196617 DXD196617:DXG196617 EGZ196617:EHC196617 EQV196617:EQY196617 FAR196617:FAU196617 FKN196617:FKQ196617 FUJ196617:FUM196617 GEF196617:GEI196617 GOB196617:GOE196617 GXX196617:GYA196617 HHT196617:HHW196617 HRP196617:HRS196617 IBL196617:IBO196617 ILH196617:ILK196617 IVD196617:IVG196617 JEZ196617:JFC196617 JOV196617:JOY196617 JYR196617:JYU196617 KIN196617:KIQ196617 KSJ196617:KSM196617 LCF196617:LCI196617 LMB196617:LME196617 LVX196617:LWA196617 MFT196617:MFW196617 MPP196617:MPS196617 MZL196617:MZO196617 NJH196617:NJK196617 NTD196617:NTG196617 OCZ196617:ODC196617 OMV196617:OMY196617 OWR196617:OWU196617 PGN196617:PGQ196617 PQJ196617:PQM196617 QAF196617:QAI196617 QKB196617:QKE196617 QTX196617:QUA196617 RDT196617:RDW196617 RNP196617:RNS196617 RXL196617:RXO196617 SHH196617:SHK196617 SRD196617:SRG196617 TAZ196617:TBC196617 TKV196617:TKY196617 TUR196617:TUU196617 UEN196617:UEQ196617 UOJ196617:UOM196617 UYF196617:UYI196617 VIB196617:VIE196617 VRX196617:VSA196617 WBT196617:WBW196617 WLP196617:WLS196617 WVL196617:WVO196617 D262153:G262153 IZ262153:JC262153 SV262153:SY262153 ACR262153:ACU262153 AMN262153:AMQ262153 AWJ262153:AWM262153 BGF262153:BGI262153 BQB262153:BQE262153 BZX262153:CAA262153 CJT262153:CJW262153 CTP262153:CTS262153 DDL262153:DDO262153 DNH262153:DNK262153 DXD262153:DXG262153 EGZ262153:EHC262153 EQV262153:EQY262153 FAR262153:FAU262153 FKN262153:FKQ262153 FUJ262153:FUM262153 GEF262153:GEI262153 GOB262153:GOE262153 GXX262153:GYA262153 HHT262153:HHW262153 HRP262153:HRS262153 IBL262153:IBO262153 ILH262153:ILK262153 IVD262153:IVG262153 JEZ262153:JFC262153 JOV262153:JOY262153 JYR262153:JYU262153 KIN262153:KIQ262153 KSJ262153:KSM262153 LCF262153:LCI262153 LMB262153:LME262153 LVX262153:LWA262153 MFT262153:MFW262153 MPP262153:MPS262153 MZL262153:MZO262153 NJH262153:NJK262153 NTD262153:NTG262153 OCZ262153:ODC262153 OMV262153:OMY262153 OWR262153:OWU262153 PGN262153:PGQ262153 PQJ262153:PQM262153 QAF262153:QAI262153 QKB262153:QKE262153 QTX262153:QUA262153 RDT262153:RDW262153 RNP262153:RNS262153 RXL262153:RXO262153 SHH262153:SHK262153 SRD262153:SRG262153 TAZ262153:TBC262153 TKV262153:TKY262153 TUR262153:TUU262153 UEN262153:UEQ262153 UOJ262153:UOM262153 UYF262153:UYI262153 VIB262153:VIE262153 VRX262153:VSA262153 WBT262153:WBW262153 WLP262153:WLS262153 WVL262153:WVO262153 D327689:G327689 IZ327689:JC327689 SV327689:SY327689 ACR327689:ACU327689 AMN327689:AMQ327689 AWJ327689:AWM327689 BGF327689:BGI327689 BQB327689:BQE327689 BZX327689:CAA327689 CJT327689:CJW327689 CTP327689:CTS327689 DDL327689:DDO327689 DNH327689:DNK327689 DXD327689:DXG327689 EGZ327689:EHC327689 EQV327689:EQY327689 FAR327689:FAU327689 FKN327689:FKQ327689 FUJ327689:FUM327689 GEF327689:GEI327689 GOB327689:GOE327689 GXX327689:GYA327689 HHT327689:HHW327689 HRP327689:HRS327689 IBL327689:IBO327689 ILH327689:ILK327689 IVD327689:IVG327689 JEZ327689:JFC327689 JOV327689:JOY327689 JYR327689:JYU327689 KIN327689:KIQ327689 KSJ327689:KSM327689 LCF327689:LCI327689 LMB327689:LME327689 LVX327689:LWA327689 MFT327689:MFW327689 MPP327689:MPS327689 MZL327689:MZO327689 NJH327689:NJK327689 NTD327689:NTG327689 OCZ327689:ODC327689 OMV327689:OMY327689 OWR327689:OWU327689 PGN327689:PGQ327689 PQJ327689:PQM327689 QAF327689:QAI327689 QKB327689:QKE327689 QTX327689:QUA327689 RDT327689:RDW327689 RNP327689:RNS327689 RXL327689:RXO327689 SHH327689:SHK327689 SRD327689:SRG327689 TAZ327689:TBC327689 TKV327689:TKY327689 TUR327689:TUU327689 UEN327689:UEQ327689 UOJ327689:UOM327689 UYF327689:UYI327689 VIB327689:VIE327689 VRX327689:VSA327689 WBT327689:WBW327689 WLP327689:WLS327689 WVL327689:WVO327689 D393225:G393225 IZ393225:JC393225 SV393225:SY393225 ACR393225:ACU393225 AMN393225:AMQ393225 AWJ393225:AWM393225 BGF393225:BGI393225 BQB393225:BQE393225 BZX393225:CAA393225 CJT393225:CJW393225 CTP393225:CTS393225 DDL393225:DDO393225 DNH393225:DNK393225 DXD393225:DXG393225 EGZ393225:EHC393225 EQV393225:EQY393225 FAR393225:FAU393225 FKN393225:FKQ393225 FUJ393225:FUM393225 GEF393225:GEI393225 GOB393225:GOE393225 GXX393225:GYA393225 HHT393225:HHW393225 HRP393225:HRS393225 IBL393225:IBO393225 ILH393225:ILK393225 IVD393225:IVG393225 JEZ393225:JFC393225 JOV393225:JOY393225 JYR393225:JYU393225 KIN393225:KIQ393225 KSJ393225:KSM393225 LCF393225:LCI393225 LMB393225:LME393225 LVX393225:LWA393225 MFT393225:MFW393225 MPP393225:MPS393225 MZL393225:MZO393225 NJH393225:NJK393225 NTD393225:NTG393225 OCZ393225:ODC393225 OMV393225:OMY393225 OWR393225:OWU393225 PGN393225:PGQ393225 PQJ393225:PQM393225 QAF393225:QAI393225 QKB393225:QKE393225 QTX393225:QUA393225 RDT393225:RDW393225 RNP393225:RNS393225 RXL393225:RXO393225 SHH393225:SHK393225 SRD393225:SRG393225 TAZ393225:TBC393225 TKV393225:TKY393225 TUR393225:TUU393225 UEN393225:UEQ393225 UOJ393225:UOM393225 UYF393225:UYI393225 VIB393225:VIE393225 VRX393225:VSA393225 WBT393225:WBW393225 WLP393225:WLS393225 WVL393225:WVO393225 D458761:G458761 IZ458761:JC458761 SV458761:SY458761 ACR458761:ACU458761 AMN458761:AMQ458761 AWJ458761:AWM458761 BGF458761:BGI458761 BQB458761:BQE458761 BZX458761:CAA458761 CJT458761:CJW458761 CTP458761:CTS458761 DDL458761:DDO458761 DNH458761:DNK458761 DXD458761:DXG458761 EGZ458761:EHC458761 EQV458761:EQY458761 FAR458761:FAU458761 FKN458761:FKQ458761 FUJ458761:FUM458761 GEF458761:GEI458761 GOB458761:GOE458761 GXX458761:GYA458761 HHT458761:HHW458761 HRP458761:HRS458761 IBL458761:IBO458761 ILH458761:ILK458761 IVD458761:IVG458761 JEZ458761:JFC458761 JOV458761:JOY458761 JYR458761:JYU458761 KIN458761:KIQ458761 KSJ458761:KSM458761 LCF458761:LCI458761 LMB458761:LME458761 LVX458761:LWA458761 MFT458761:MFW458761 MPP458761:MPS458761 MZL458761:MZO458761 NJH458761:NJK458761 NTD458761:NTG458761 OCZ458761:ODC458761 OMV458761:OMY458761 OWR458761:OWU458761 PGN458761:PGQ458761 PQJ458761:PQM458761 QAF458761:QAI458761 QKB458761:QKE458761 QTX458761:QUA458761 RDT458761:RDW458761 RNP458761:RNS458761 RXL458761:RXO458761 SHH458761:SHK458761 SRD458761:SRG458761 TAZ458761:TBC458761 TKV458761:TKY458761 TUR458761:TUU458761 UEN458761:UEQ458761 UOJ458761:UOM458761 UYF458761:UYI458761 VIB458761:VIE458761 VRX458761:VSA458761 WBT458761:WBW458761 WLP458761:WLS458761 WVL458761:WVO458761 D524297:G524297 IZ524297:JC524297 SV524297:SY524297 ACR524297:ACU524297 AMN524297:AMQ524297 AWJ524297:AWM524297 BGF524297:BGI524297 BQB524297:BQE524297 BZX524297:CAA524297 CJT524297:CJW524297 CTP524297:CTS524297 DDL524297:DDO524297 DNH524297:DNK524297 DXD524297:DXG524297 EGZ524297:EHC524297 EQV524297:EQY524297 FAR524297:FAU524297 FKN524297:FKQ524297 FUJ524297:FUM524297 GEF524297:GEI524297 GOB524297:GOE524297 GXX524297:GYA524297 HHT524297:HHW524297 HRP524297:HRS524297 IBL524297:IBO524297 ILH524297:ILK524297 IVD524297:IVG524297 JEZ524297:JFC524297 JOV524297:JOY524297 JYR524297:JYU524297 KIN524297:KIQ524297 KSJ524297:KSM524297 LCF524297:LCI524297 LMB524297:LME524297 LVX524297:LWA524297 MFT524297:MFW524297 MPP524297:MPS524297 MZL524297:MZO524297 NJH524297:NJK524297 NTD524297:NTG524297 OCZ524297:ODC524297 OMV524297:OMY524297 OWR524297:OWU524297 PGN524297:PGQ524297 PQJ524297:PQM524297 QAF524297:QAI524297 QKB524297:QKE524297 QTX524297:QUA524297 RDT524297:RDW524297 RNP524297:RNS524297 RXL524297:RXO524297 SHH524297:SHK524297 SRD524297:SRG524297 TAZ524297:TBC524297 TKV524297:TKY524297 TUR524297:TUU524297 UEN524297:UEQ524297 UOJ524297:UOM524297 UYF524297:UYI524297 VIB524297:VIE524297 VRX524297:VSA524297 WBT524297:WBW524297 WLP524297:WLS524297 WVL524297:WVO524297 D589833:G589833 IZ589833:JC589833 SV589833:SY589833 ACR589833:ACU589833 AMN589833:AMQ589833 AWJ589833:AWM589833 BGF589833:BGI589833 BQB589833:BQE589833 BZX589833:CAA589833 CJT589833:CJW589833 CTP589833:CTS589833 DDL589833:DDO589833 DNH589833:DNK589833 DXD589833:DXG589833 EGZ589833:EHC589833 EQV589833:EQY589833 FAR589833:FAU589833 FKN589833:FKQ589833 FUJ589833:FUM589833 GEF589833:GEI589833 GOB589833:GOE589833 GXX589833:GYA589833 HHT589833:HHW589833 HRP589833:HRS589833 IBL589833:IBO589833 ILH589833:ILK589833 IVD589833:IVG589833 JEZ589833:JFC589833 JOV589833:JOY589833 JYR589833:JYU589833 KIN589833:KIQ589833 KSJ589833:KSM589833 LCF589833:LCI589833 LMB589833:LME589833 LVX589833:LWA589833 MFT589833:MFW589833 MPP589833:MPS589833 MZL589833:MZO589833 NJH589833:NJK589833 NTD589833:NTG589833 OCZ589833:ODC589833 OMV589833:OMY589833 OWR589833:OWU589833 PGN589833:PGQ589833 PQJ589833:PQM589833 QAF589833:QAI589833 QKB589833:QKE589833 QTX589833:QUA589833 RDT589833:RDW589833 RNP589833:RNS589833 RXL589833:RXO589833 SHH589833:SHK589833 SRD589833:SRG589833 TAZ589833:TBC589833 TKV589833:TKY589833 TUR589833:TUU589833 UEN589833:UEQ589833 UOJ589833:UOM589833 UYF589833:UYI589833 VIB589833:VIE589833 VRX589833:VSA589833 WBT589833:WBW589833 WLP589833:WLS589833 WVL589833:WVO589833 D655369:G655369 IZ655369:JC655369 SV655369:SY655369 ACR655369:ACU655369 AMN655369:AMQ655369 AWJ655369:AWM655369 BGF655369:BGI655369 BQB655369:BQE655369 BZX655369:CAA655369 CJT655369:CJW655369 CTP655369:CTS655369 DDL655369:DDO655369 DNH655369:DNK655369 DXD655369:DXG655369 EGZ655369:EHC655369 EQV655369:EQY655369 FAR655369:FAU655369 FKN655369:FKQ655369 FUJ655369:FUM655369 GEF655369:GEI655369 GOB655369:GOE655369 GXX655369:GYA655369 HHT655369:HHW655369 HRP655369:HRS655369 IBL655369:IBO655369 ILH655369:ILK655369 IVD655369:IVG655369 JEZ655369:JFC655369 JOV655369:JOY655369 JYR655369:JYU655369 KIN655369:KIQ655369 KSJ655369:KSM655369 LCF655369:LCI655369 LMB655369:LME655369 LVX655369:LWA655369 MFT655369:MFW655369 MPP655369:MPS655369 MZL655369:MZO655369 NJH655369:NJK655369 NTD655369:NTG655369 OCZ655369:ODC655369 OMV655369:OMY655369 OWR655369:OWU655369 PGN655369:PGQ655369 PQJ655369:PQM655369 QAF655369:QAI655369 QKB655369:QKE655369 QTX655369:QUA655369 RDT655369:RDW655369 RNP655369:RNS655369 RXL655369:RXO655369 SHH655369:SHK655369 SRD655369:SRG655369 TAZ655369:TBC655369 TKV655369:TKY655369 TUR655369:TUU655369 UEN655369:UEQ655369 UOJ655369:UOM655369 UYF655369:UYI655369 VIB655369:VIE655369 VRX655369:VSA655369 WBT655369:WBW655369 WLP655369:WLS655369 WVL655369:WVO655369 D720905:G720905 IZ720905:JC720905 SV720905:SY720905 ACR720905:ACU720905 AMN720905:AMQ720905 AWJ720905:AWM720905 BGF720905:BGI720905 BQB720905:BQE720905 BZX720905:CAA720905 CJT720905:CJW720905 CTP720905:CTS720905 DDL720905:DDO720905 DNH720905:DNK720905 DXD720905:DXG720905 EGZ720905:EHC720905 EQV720905:EQY720905 FAR720905:FAU720905 FKN720905:FKQ720905 FUJ720905:FUM720905 GEF720905:GEI720905 GOB720905:GOE720905 GXX720905:GYA720905 HHT720905:HHW720905 HRP720905:HRS720905 IBL720905:IBO720905 ILH720905:ILK720905 IVD720905:IVG720905 JEZ720905:JFC720905 JOV720905:JOY720905 JYR720905:JYU720905 KIN720905:KIQ720905 KSJ720905:KSM720905 LCF720905:LCI720905 LMB720905:LME720905 LVX720905:LWA720905 MFT720905:MFW720905 MPP720905:MPS720905 MZL720905:MZO720905 NJH720905:NJK720905 NTD720905:NTG720905 OCZ720905:ODC720905 OMV720905:OMY720905 OWR720905:OWU720905 PGN720905:PGQ720905 PQJ720905:PQM720905 QAF720905:QAI720905 QKB720905:QKE720905 QTX720905:QUA720905 RDT720905:RDW720905 RNP720905:RNS720905 RXL720905:RXO720905 SHH720905:SHK720905 SRD720905:SRG720905 TAZ720905:TBC720905 TKV720905:TKY720905 TUR720905:TUU720905 UEN720905:UEQ720905 UOJ720905:UOM720905 UYF720905:UYI720905 VIB720905:VIE720905 VRX720905:VSA720905 WBT720905:WBW720905 WLP720905:WLS720905 WVL720905:WVO720905 D786441:G786441 IZ786441:JC786441 SV786441:SY786441 ACR786441:ACU786441 AMN786441:AMQ786441 AWJ786441:AWM786441 BGF786441:BGI786441 BQB786441:BQE786441 BZX786441:CAA786441 CJT786441:CJW786441 CTP786441:CTS786441 DDL786441:DDO786441 DNH786441:DNK786441 DXD786441:DXG786441 EGZ786441:EHC786441 EQV786441:EQY786441 FAR786441:FAU786441 FKN786441:FKQ786441 FUJ786441:FUM786441 GEF786441:GEI786441 GOB786441:GOE786441 GXX786441:GYA786441 HHT786441:HHW786441 HRP786441:HRS786441 IBL786441:IBO786441 ILH786441:ILK786441 IVD786441:IVG786441 JEZ786441:JFC786441 JOV786441:JOY786441 JYR786441:JYU786441 KIN786441:KIQ786441 KSJ786441:KSM786441 LCF786441:LCI786441 LMB786441:LME786441 LVX786441:LWA786441 MFT786441:MFW786441 MPP786441:MPS786441 MZL786441:MZO786441 NJH786441:NJK786441 NTD786441:NTG786441 OCZ786441:ODC786441 OMV786441:OMY786441 OWR786441:OWU786441 PGN786441:PGQ786441 PQJ786441:PQM786441 QAF786441:QAI786441 QKB786441:QKE786441 QTX786441:QUA786441 RDT786441:RDW786441 RNP786441:RNS786441 RXL786441:RXO786441 SHH786441:SHK786441 SRD786441:SRG786441 TAZ786441:TBC786441 TKV786441:TKY786441 TUR786441:TUU786441 UEN786441:UEQ786441 UOJ786441:UOM786441 UYF786441:UYI786441 VIB786441:VIE786441 VRX786441:VSA786441 WBT786441:WBW786441 WLP786441:WLS786441 WVL786441:WVO786441 D851977:G851977 IZ851977:JC851977 SV851977:SY851977 ACR851977:ACU851977 AMN851977:AMQ851977 AWJ851977:AWM851977 BGF851977:BGI851977 BQB851977:BQE851977 BZX851977:CAA851977 CJT851977:CJW851977 CTP851977:CTS851977 DDL851977:DDO851977 DNH851977:DNK851977 DXD851977:DXG851977 EGZ851977:EHC851977 EQV851977:EQY851977 FAR851977:FAU851977 FKN851977:FKQ851977 FUJ851977:FUM851977 GEF851977:GEI851977 GOB851977:GOE851977 GXX851977:GYA851977 HHT851977:HHW851977 HRP851977:HRS851977 IBL851977:IBO851977 ILH851977:ILK851977 IVD851977:IVG851977 JEZ851977:JFC851977 JOV851977:JOY851977 JYR851977:JYU851977 KIN851977:KIQ851977 KSJ851977:KSM851977 LCF851977:LCI851977 LMB851977:LME851977 LVX851977:LWA851977 MFT851977:MFW851977 MPP851977:MPS851977 MZL851977:MZO851977 NJH851977:NJK851977 NTD851977:NTG851977 OCZ851977:ODC851977 OMV851977:OMY851977 OWR851977:OWU851977 PGN851977:PGQ851977 PQJ851977:PQM851977 QAF851977:QAI851977 QKB851977:QKE851977 QTX851977:QUA851977 RDT851977:RDW851977 RNP851977:RNS851977 RXL851977:RXO851977 SHH851977:SHK851977 SRD851977:SRG851977 TAZ851977:TBC851977 TKV851977:TKY851977 TUR851977:TUU851977 UEN851977:UEQ851977 UOJ851977:UOM851977 UYF851977:UYI851977 VIB851977:VIE851977 VRX851977:VSA851977 WBT851977:WBW851977 WLP851977:WLS851977 WVL851977:WVO851977 D917513:G917513 IZ917513:JC917513 SV917513:SY917513 ACR917513:ACU917513 AMN917513:AMQ917513 AWJ917513:AWM917513 BGF917513:BGI917513 BQB917513:BQE917513 BZX917513:CAA917513 CJT917513:CJW917513 CTP917513:CTS917513 DDL917513:DDO917513 DNH917513:DNK917513 DXD917513:DXG917513 EGZ917513:EHC917513 EQV917513:EQY917513 FAR917513:FAU917513 FKN917513:FKQ917513 FUJ917513:FUM917513 GEF917513:GEI917513 GOB917513:GOE917513 GXX917513:GYA917513 HHT917513:HHW917513 HRP917513:HRS917513 IBL917513:IBO917513 ILH917513:ILK917513 IVD917513:IVG917513 JEZ917513:JFC917513 JOV917513:JOY917513 JYR917513:JYU917513 KIN917513:KIQ917513 KSJ917513:KSM917513 LCF917513:LCI917513 LMB917513:LME917513 LVX917513:LWA917513 MFT917513:MFW917513 MPP917513:MPS917513 MZL917513:MZO917513 NJH917513:NJK917513 NTD917513:NTG917513 OCZ917513:ODC917513 OMV917513:OMY917513 OWR917513:OWU917513 PGN917513:PGQ917513 PQJ917513:PQM917513 QAF917513:QAI917513 QKB917513:QKE917513 QTX917513:QUA917513 RDT917513:RDW917513 RNP917513:RNS917513 RXL917513:RXO917513 SHH917513:SHK917513 SRD917513:SRG917513 TAZ917513:TBC917513 TKV917513:TKY917513 TUR917513:TUU917513 UEN917513:UEQ917513 UOJ917513:UOM917513 UYF917513:UYI917513 VIB917513:VIE917513 VRX917513:VSA917513 WBT917513:WBW917513 WLP917513:WLS917513 WVL917513:WVO917513 D983049:G983049 IZ983049:JC983049 SV983049:SY983049 ACR983049:ACU983049 AMN983049:AMQ983049 AWJ983049:AWM983049 BGF983049:BGI983049 BQB983049:BQE983049 BZX983049:CAA983049 CJT983049:CJW983049 CTP983049:CTS983049 DDL983049:DDO983049 DNH983049:DNK983049 DXD983049:DXG983049 EGZ983049:EHC983049 EQV983049:EQY983049 FAR983049:FAU983049 FKN983049:FKQ983049 FUJ983049:FUM983049 GEF983049:GEI983049 GOB983049:GOE983049 GXX983049:GYA983049 HHT983049:HHW983049 HRP983049:HRS983049 IBL983049:IBO983049 ILH983049:ILK983049 IVD983049:IVG983049 JEZ983049:JFC983049 JOV983049:JOY983049 JYR983049:JYU983049 KIN983049:KIQ983049 KSJ983049:KSM983049 LCF983049:LCI983049 LMB983049:LME983049 LVX983049:LWA983049 MFT983049:MFW983049 MPP983049:MPS983049 MZL983049:MZO983049 NJH983049:NJK983049 NTD983049:NTG983049 OCZ983049:ODC983049 OMV983049:OMY983049 OWR983049:OWU983049 PGN983049:PGQ983049 PQJ983049:PQM983049 QAF983049:QAI983049 QKB983049:QKE983049 QTX983049:QUA983049 RDT983049:RDW983049 RNP983049:RNS983049 RXL983049:RXO983049 SHH983049:SHK983049 SRD983049:SRG983049 TAZ983049:TBC983049 TKV983049:TKY983049 TUR983049:TUU983049 UEN983049:UEQ983049 UOJ983049:UOM983049 UYF983049:UYI983049 VIB983049:VIE983049 VRX983049:VSA983049 WBT983049:WBW983049 WLP983049:WLS983049 WVL983049:WVO983049">
      <formula1>$AC$2:$AC$3</formula1>
    </dataValidation>
    <dataValidation type="list" allowBlank="1" showInputMessage="1" showErrorMessage="1" sqref="D26:G26">
      <formula1>$Q$5:$Q$10</formula1>
    </dataValidation>
    <dataValidation type="list" allowBlank="1" showInputMessage="1" showErrorMessage="1" sqref="D28">
      <formula1>$Q$13:$Q$14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zoomScaleSheetLayoutView="90" workbookViewId="0">
      <selection activeCell="I44" sqref="I44"/>
    </sheetView>
  </sheetViews>
  <sheetFormatPr defaultRowHeight="16.5"/>
  <cols>
    <col min="1" max="1" width="12.25" customWidth="1"/>
    <col min="2" max="2" width="11" customWidth="1"/>
    <col min="3" max="6" width="9.625" customWidth="1"/>
    <col min="7" max="7" width="12.375" customWidth="1"/>
    <col min="8" max="8" width="16.875" customWidth="1"/>
  </cols>
  <sheetData>
    <row r="1" spans="1:8">
      <c r="A1" s="187" t="s">
        <v>41</v>
      </c>
      <c r="B1" s="187"/>
      <c r="C1" s="187"/>
      <c r="D1" s="187"/>
      <c r="E1" s="187"/>
      <c r="F1" s="187"/>
      <c r="G1" s="187"/>
      <c r="H1" s="187"/>
    </row>
    <row r="2" spans="1:8">
      <c r="A2" s="187" t="s">
        <v>42</v>
      </c>
      <c r="B2" s="187"/>
      <c r="C2" s="187"/>
      <c r="D2" s="187"/>
      <c r="E2" s="187"/>
      <c r="F2" s="187"/>
      <c r="G2" s="187"/>
      <c r="H2" s="187"/>
    </row>
    <row r="3" spans="1:8">
      <c r="A3" s="187" t="s">
        <v>76</v>
      </c>
      <c r="B3" s="187"/>
      <c r="C3" s="187"/>
      <c r="D3" s="187"/>
      <c r="E3" s="187"/>
      <c r="F3" s="187"/>
      <c r="G3" s="187"/>
      <c r="H3" s="187"/>
    </row>
    <row r="4" spans="1:8" ht="57.75" customHeight="1">
      <c r="A4" s="201" t="s">
        <v>123</v>
      </c>
      <c r="B4" s="202"/>
      <c r="C4" s="202"/>
      <c r="D4" s="202"/>
      <c r="E4" s="202"/>
      <c r="F4" s="202"/>
      <c r="G4" s="202"/>
      <c r="H4" s="202"/>
    </row>
    <row r="5" spans="1:8">
      <c r="A5" s="52"/>
    </row>
    <row r="6" spans="1:8">
      <c r="A6" s="52"/>
    </row>
    <row r="7" spans="1:8">
      <c r="A7" s="183" t="s">
        <v>78</v>
      </c>
      <c r="B7" s="183"/>
      <c r="C7" s="183"/>
      <c r="D7" s="183"/>
      <c r="E7" s="183"/>
      <c r="F7" s="183"/>
      <c r="G7" s="183"/>
      <c r="H7" s="183"/>
    </row>
    <row r="8" spans="1:8">
      <c r="A8" s="187"/>
      <c r="B8" s="187"/>
      <c r="C8" s="187"/>
      <c r="D8" s="187"/>
      <c r="E8" s="187"/>
      <c r="F8" s="187"/>
      <c r="G8" s="187"/>
      <c r="H8" s="187"/>
    </row>
    <row r="9" spans="1:8" ht="24" customHeight="1">
      <c r="A9" s="203" t="str">
        <f xml:space="preserve"> "NIT NO.: "&amp;Basic!B5</f>
        <v>NIT NO.: NESH/CSM/GHY/400-165/NIT-410  Date: 05.01.2024</v>
      </c>
      <c r="B9" s="203"/>
      <c r="C9" s="203"/>
      <c r="D9" s="203"/>
      <c r="E9" s="203"/>
      <c r="F9" s="203"/>
      <c r="G9" s="203"/>
      <c r="H9" s="203"/>
    </row>
    <row r="10" spans="1:8" s="48" customFormat="1" ht="39.75" customHeight="1">
      <c r="A10" s="204" t="str">
        <f>"Document Code No.:"&amp;Basic!B6</f>
        <v>Document Code No.:NESH/CSM/GHY/400-165/(BPS-Vol-IC)</v>
      </c>
      <c r="B10" s="204"/>
      <c r="C10" s="204"/>
      <c r="D10" s="204"/>
      <c r="E10" s="204"/>
      <c r="F10" s="204"/>
      <c r="G10" s="204"/>
      <c r="H10" s="204"/>
    </row>
    <row r="11" spans="1:8" ht="54.75" customHeight="1">
      <c r="A11" s="200" t="str">
        <f>""&amp;Basic!B3</f>
        <v>Repairing and Renovation of control room and Switchyard fencing of 220/132 KV POWERGRID Sub-Station, Dimapur</v>
      </c>
      <c r="B11" s="200"/>
      <c r="C11" s="200"/>
      <c r="D11" s="200"/>
      <c r="E11" s="200"/>
      <c r="F11" s="200"/>
      <c r="G11" s="200"/>
      <c r="H11" s="200"/>
    </row>
    <row r="12" spans="1:8">
      <c r="A12" s="34"/>
    </row>
    <row r="13" spans="1:8">
      <c r="A13" s="36"/>
    </row>
    <row r="14" spans="1:8">
      <c r="A14" s="36"/>
    </row>
    <row r="15" spans="1:8">
      <c r="A15" s="183" t="s">
        <v>43</v>
      </c>
      <c r="B15" s="183"/>
      <c r="C15" s="183"/>
      <c r="D15" s="183"/>
      <c r="E15" s="183"/>
      <c r="F15" s="183"/>
      <c r="G15" s="183"/>
      <c r="H15" s="183"/>
    </row>
    <row r="16" spans="1:8">
      <c r="A16" s="36"/>
    </row>
    <row r="17" spans="1:8">
      <c r="A17" s="36"/>
    </row>
    <row r="18" spans="1:8">
      <c r="A18" s="36"/>
    </row>
    <row r="19" spans="1:8">
      <c r="A19" s="36"/>
    </row>
    <row r="20" spans="1:8">
      <c r="A20" s="205" t="s">
        <v>63</v>
      </c>
      <c r="B20" s="205"/>
      <c r="C20" s="205"/>
      <c r="D20" s="205"/>
      <c r="E20" s="205"/>
      <c r="F20" s="205"/>
      <c r="G20" s="205"/>
      <c r="H20" s="205"/>
    </row>
    <row r="21" spans="1:8">
      <c r="A21" s="35"/>
    </row>
    <row r="22" spans="1:8">
      <c r="A22" s="208" t="s">
        <v>44</v>
      </c>
      <c r="B22" s="208"/>
      <c r="C22" s="209" t="s">
        <v>94</v>
      </c>
      <c r="D22" s="209"/>
      <c r="E22" s="209"/>
      <c r="F22" s="209"/>
      <c r="G22" s="209"/>
      <c r="H22" s="209"/>
    </row>
    <row r="23" spans="1:8" ht="37.5" customHeight="1">
      <c r="A23" s="208"/>
      <c r="B23" s="208"/>
      <c r="C23" s="209"/>
      <c r="D23" s="209"/>
      <c r="E23" s="209"/>
      <c r="F23" s="209"/>
      <c r="G23" s="209"/>
      <c r="H23" s="209"/>
    </row>
    <row r="24" spans="1:8" ht="16.5" customHeight="1">
      <c r="A24" s="53"/>
      <c r="B24" s="53"/>
      <c r="C24" s="42"/>
      <c r="D24" s="42"/>
      <c r="E24" s="42"/>
      <c r="F24" s="42"/>
      <c r="G24" s="42"/>
      <c r="H24" s="42"/>
    </row>
    <row r="25" spans="1:8" ht="29.25" customHeight="1">
      <c r="A25" s="193" t="s">
        <v>50</v>
      </c>
      <c r="B25" s="193"/>
      <c r="C25" s="209" t="s">
        <v>94</v>
      </c>
      <c r="D25" s="209"/>
      <c r="E25" s="209"/>
      <c r="F25" s="209"/>
      <c r="G25" s="38" t="s">
        <v>49</v>
      </c>
      <c r="H25" s="47" t="s">
        <v>94</v>
      </c>
    </row>
    <row r="26" spans="1:8">
      <c r="A26" s="35"/>
    </row>
    <row r="27" spans="1:8" ht="37.5" customHeight="1">
      <c r="A27" s="210" t="s">
        <v>45</v>
      </c>
      <c r="B27" s="210"/>
      <c r="C27" s="182" t="s">
        <v>94</v>
      </c>
      <c r="D27" s="182"/>
      <c r="E27" s="182"/>
      <c r="F27" s="182"/>
      <c r="G27" s="182"/>
      <c r="H27" s="182"/>
    </row>
    <row r="28" spans="1:8">
      <c r="A28" s="35"/>
    </row>
    <row r="29" spans="1:8" ht="22.5" customHeight="1">
      <c r="A29" s="187" t="s">
        <v>51</v>
      </c>
      <c r="B29" s="187"/>
      <c r="C29" s="182" t="s">
        <v>94</v>
      </c>
      <c r="D29" s="182"/>
      <c r="E29" s="182"/>
      <c r="F29" s="182"/>
      <c r="G29" s="182"/>
      <c r="H29" s="182"/>
    </row>
    <row r="30" spans="1:8">
      <c r="A30" s="35"/>
    </row>
    <row r="31" spans="1:8">
      <c r="A31" s="187" t="s">
        <v>46</v>
      </c>
      <c r="B31" s="187"/>
      <c r="C31" s="182" t="s">
        <v>94</v>
      </c>
      <c r="D31" s="182"/>
      <c r="E31" s="182"/>
      <c r="F31" s="35" t="s">
        <v>47</v>
      </c>
      <c r="G31" s="182" t="s">
        <v>94</v>
      </c>
      <c r="H31" s="182"/>
    </row>
    <row r="32" spans="1:8">
      <c r="A32" s="37"/>
    </row>
    <row r="33" spans="1:8">
      <c r="A33" s="35" t="s">
        <v>52</v>
      </c>
    </row>
    <row r="34" spans="1:8">
      <c r="B34" s="38" t="s">
        <v>40</v>
      </c>
    </row>
    <row r="35" spans="1:8">
      <c r="B35" s="38" t="s">
        <v>25</v>
      </c>
    </row>
    <row r="36" spans="1:8">
      <c r="B36" s="38" t="str">
        <f>Basic!B10</f>
        <v>Dongtieh, Lower Nongrah, Lapalang.</v>
      </c>
    </row>
    <row r="37" spans="1:8">
      <c r="A37" s="39"/>
    </row>
    <row r="38" spans="1:8" ht="66" customHeight="1">
      <c r="A38" s="43" t="s">
        <v>48</v>
      </c>
      <c r="B38" s="206" t="str">
        <f>""&amp;Basic!B3</f>
        <v>Repairing and Renovation of control room and Switchyard fencing of 220/132 KV POWERGRID Sub-Station, Dimapur</v>
      </c>
      <c r="C38" s="207"/>
      <c r="D38" s="207"/>
      <c r="E38" s="207"/>
      <c r="F38" s="207"/>
      <c r="G38" s="207"/>
      <c r="H38" s="207"/>
    </row>
    <row r="39" spans="1:8">
      <c r="A39" s="40"/>
    </row>
    <row r="40" spans="1:8">
      <c r="A40" s="41"/>
    </row>
    <row r="41" spans="1:8">
      <c r="A41" s="197" t="s">
        <v>0</v>
      </c>
      <c r="B41" s="198"/>
      <c r="C41" s="198"/>
      <c r="D41" s="198"/>
      <c r="E41" s="198"/>
      <c r="F41" s="198"/>
      <c r="G41" s="198"/>
      <c r="H41" s="199"/>
    </row>
    <row r="42" spans="1:8" ht="94.5" customHeight="1">
      <c r="A42" s="109">
        <v>1</v>
      </c>
      <c r="B42" s="192" t="s">
        <v>133</v>
      </c>
      <c r="C42" s="192"/>
      <c r="D42" s="192"/>
      <c r="E42" s="192"/>
      <c r="F42" s="192"/>
      <c r="G42" s="192"/>
      <c r="H42" s="192"/>
    </row>
    <row r="43" spans="1:8" ht="21" customHeight="1">
      <c r="A43" s="110">
        <v>2</v>
      </c>
      <c r="B43" s="194" t="s">
        <v>53</v>
      </c>
      <c r="C43" s="194"/>
      <c r="D43" s="194"/>
      <c r="E43" s="194"/>
      <c r="F43" s="194"/>
      <c r="G43" s="194"/>
      <c r="H43" s="194"/>
    </row>
    <row r="44" spans="1:8" ht="38.25" customHeight="1">
      <c r="A44" s="111">
        <v>2.1</v>
      </c>
      <c r="B44" s="195" t="s">
        <v>1</v>
      </c>
      <c r="C44" s="195"/>
      <c r="D44" s="195"/>
      <c r="E44" s="195"/>
      <c r="F44" s="195"/>
      <c r="G44" s="195"/>
      <c r="H44" s="195"/>
    </row>
    <row r="45" spans="1:8" ht="38.25" customHeight="1">
      <c r="A45" s="112" t="s">
        <v>64</v>
      </c>
      <c r="B45" s="196" t="s">
        <v>71</v>
      </c>
      <c r="C45" s="196"/>
      <c r="D45" s="196"/>
      <c r="E45" s="196"/>
      <c r="F45" s="196"/>
      <c r="G45" s="196"/>
      <c r="H45" s="196"/>
    </row>
    <row r="46" spans="1:8" ht="116.25" customHeight="1">
      <c r="A46" s="111">
        <v>2.2000000000000002</v>
      </c>
      <c r="B46" s="192" t="s">
        <v>129</v>
      </c>
      <c r="C46" s="192"/>
      <c r="D46" s="192"/>
      <c r="E46" s="192"/>
      <c r="F46" s="192"/>
      <c r="G46" s="192"/>
      <c r="H46" s="192"/>
    </row>
    <row r="47" spans="1:8" ht="114.75" customHeight="1">
      <c r="A47" s="111">
        <v>2.2999999999999998</v>
      </c>
      <c r="B47" s="192" t="s">
        <v>81</v>
      </c>
      <c r="C47" s="192"/>
      <c r="D47" s="192"/>
      <c r="E47" s="192"/>
      <c r="F47" s="192"/>
      <c r="G47" s="192"/>
      <c r="H47" s="192"/>
    </row>
    <row r="48" spans="1:8" ht="34.5" customHeight="1">
      <c r="A48" s="111">
        <v>2.4</v>
      </c>
      <c r="B48" s="192" t="s">
        <v>90</v>
      </c>
      <c r="C48" s="192"/>
      <c r="D48" s="192"/>
      <c r="E48" s="192"/>
      <c r="F48" s="192"/>
      <c r="G48" s="192"/>
      <c r="H48" s="192"/>
    </row>
    <row r="49" spans="1:8" ht="35.25" customHeight="1">
      <c r="A49" s="111">
        <v>2.5</v>
      </c>
      <c r="B49" s="192" t="s">
        <v>79</v>
      </c>
      <c r="C49" s="192"/>
      <c r="D49" s="192"/>
      <c r="E49" s="192"/>
      <c r="F49" s="192"/>
      <c r="G49" s="192"/>
      <c r="H49" s="192"/>
    </row>
    <row r="50" spans="1:8" ht="103.5" customHeight="1">
      <c r="A50" s="111">
        <v>2.6</v>
      </c>
      <c r="B50" s="192" t="s">
        <v>82</v>
      </c>
      <c r="C50" s="192"/>
      <c r="D50" s="192"/>
      <c r="E50" s="192"/>
      <c r="F50" s="192"/>
      <c r="G50" s="192"/>
      <c r="H50" s="192"/>
    </row>
    <row r="51" spans="1:8" ht="81.75" customHeight="1">
      <c r="A51" s="111">
        <v>2.7</v>
      </c>
      <c r="B51" s="192" t="s">
        <v>80</v>
      </c>
      <c r="C51" s="192"/>
      <c r="D51" s="192"/>
      <c r="E51" s="192"/>
      <c r="F51" s="192"/>
      <c r="G51" s="192"/>
      <c r="H51" s="192"/>
    </row>
    <row r="52" spans="1:8" ht="97.5" customHeight="1">
      <c r="A52" s="109">
        <v>3</v>
      </c>
      <c r="B52" s="192" t="s">
        <v>65</v>
      </c>
      <c r="C52" s="192"/>
      <c r="D52" s="192"/>
      <c r="E52" s="192"/>
      <c r="F52" s="192"/>
      <c r="G52" s="192"/>
      <c r="H52" s="192"/>
    </row>
    <row r="53" spans="1:8">
      <c r="A53" s="193" t="s">
        <v>2</v>
      </c>
      <c r="B53" s="193"/>
      <c r="C53" s="193"/>
      <c r="D53" s="193"/>
      <c r="E53" s="193"/>
      <c r="F53" s="193"/>
      <c r="G53" s="193"/>
      <c r="H53" s="193"/>
    </row>
    <row r="54" spans="1:8">
      <c r="A54" s="54"/>
    </row>
    <row r="55" spans="1:8" ht="14.1" customHeight="1">
      <c r="B55" s="38"/>
      <c r="C55" s="38"/>
      <c r="D55" s="38"/>
      <c r="E55" s="38"/>
      <c r="F55" s="38"/>
      <c r="G55" s="187" t="s">
        <v>3</v>
      </c>
      <c r="H55" s="187"/>
    </row>
    <row r="56" spans="1:8" ht="21" customHeight="1">
      <c r="A56" s="35" t="s">
        <v>54</v>
      </c>
      <c r="B56" s="95">
        <f>'Name of Bidder'!D30</f>
        <v>0</v>
      </c>
    </row>
    <row r="57" spans="1:8" ht="21" customHeight="1">
      <c r="A57" s="35" t="s">
        <v>55</v>
      </c>
      <c r="B57" s="38">
        <f>'Name of Bidder'!D31</f>
        <v>0</v>
      </c>
      <c r="C57" s="38"/>
      <c r="D57" s="38"/>
      <c r="E57" s="185" t="s">
        <v>103</v>
      </c>
      <c r="F57" s="185"/>
      <c r="G57" s="190">
        <f>'Name of Bidder'!D9</f>
        <v>0</v>
      </c>
      <c r="H57" s="190"/>
    </row>
    <row r="58" spans="1:8" ht="35.25" customHeight="1">
      <c r="A58" s="35"/>
      <c r="B58" s="38"/>
      <c r="C58" s="38"/>
      <c r="D58" s="38"/>
      <c r="E58" s="184" t="s">
        <v>107</v>
      </c>
      <c r="F58" s="184"/>
      <c r="G58" s="190">
        <f>'Name of Bidder'!D24</f>
        <v>0</v>
      </c>
      <c r="H58" s="190"/>
    </row>
    <row r="59" spans="1:8" ht="16.5" customHeight="1">
      <c r="A59" s="186" t="s">
        <v>56</v>
      </c>
      <c r="B59" s="189"/>
      <c r="C59" s="189"/>
      <c r="D59" s="189"/>
      <c r="E59" s="185" t="s">
        <v>61</v>
      </c>
      <c r="F59" s="185"/>
      <c r="G59" s="190">
        <f>'Name of Bidder'!D25</f>
        <v>0</v>
      </c>
      <c r="H59" s="190"/>
    </row>
    <row r="60" spans="1:8">
      <c r="A60" s="186"/>
      <c r="B60" s="189"/>
      <c r="C60" s="189"/>
      <c r="D60" s="189"/>
      <c r="E60" s="185" t="s">
        <v>62</v>
      </c>
      <c r="F60" s="185"/>
      <c r="G60" s="191"/>
      <c r="H60" s="191"/>
    </row>
    <row r="61" spans="1:8">
      <c r="A61" s="186"/>
      <c r="B61" s="189"/>
      <c r="C61" s="189"/>
      <c r="D61" s="189"/>
    </row>
    <row r="62" spans="1:8">
      <c r="A62" s="186"/>
      <c r="B62" s="189"/>
      <c r="C62" s="189"/>
      <c r="D62" s="189"/>
    </row>
    <row r="63" spans="1:8">
      <c r="A63" s="186"/>
      <c r="B63" s="189"/>
      <c r="C63" s="189"/>
      <c r="D63" s="189"/>
    </row>
    <row r="64" spans="1:8" ht="10.5" customHeight="1">
      <c r="A64" s="35"/>
    </row>
    <row r="65" spans="1:8" ht="25.5" customHeight="1">
      <c r="A65" s="188" t="s">
        <v>57</v>
      </c>
      <c r="B65" s="188"/>
      <c r="C65" s="182" t="s">
        <v>94</v>
      </c>
      <c r="D65" s="182"/>
      <c r="E65" s="182"/>
      <c r="F65" s="182"/>
      <c r="G65" s="182"/>
      <c r="H65" s="182"/>
    </row>
    <row r="66" spans="1:8" ht="8.25" customHeight="1">
      <c r="A66" s="55"/>
      <c r="B66" s="55"/>
      <c r="C66" s="44"/>
      <c r="D66" s="44"/>
    </row>
    <row r="67" spans="1:8" ht="34.5" customHeight="1">
      <c r="A67" s="188" t="s">
        <v>58</v>
      </c>
      <c r="B67" s="188"/>
      <c r="C67" s="182" t="s">
        <v>94</v>
      </c>
      <c r="D67" s="182"/>
      <c r="E67" s="182"/>
      <c r="F67" s="182"/>
      <c r="G67" s="182"/>
      <c r="H67" s="182"/>
    </row>
    <row r="68" spans="1:8" ht="15.75" customHeight="1">
      <c r="A68" s="55"/>
      <c r="B68" s="45"/>
      <c r="C68" s="44"/>
      <c r="D68" s="44"/>
    </row>
    <row r="69" spans="1:8" ht="30.75" customHeight="1">
      <c r="A69" s="188" t="s">
        <v>59</v>
      </c>
      <c r="B69" s="188"/>
      <c r="C69" s="182" t="s">
        <v>94</v>
      </c>
      <c r="D69" s="182"/>
      <c r="E69" s="182"/>
      <c r="F69" s="182"/>
      <c r="G69" s="182"/>
      <c r="H69" s="182"/>
    </row>
    <row r="70" spans="1:8" ht="15.75" customHeight="1">
      <c r="A70" s="55"/>
      <c r="B70" s="45"/>
      <c r="C70" s="44"/>
      <c r="D70" s="44"/>
    </row>
    <row r="71" spans="1:8" ht="33" customHeight="1">
      <c r="A71" s="188" t="s">
        <v>60</v>
      </c>
      <c r="B71" s="188"/>
      <c r="C71" s="182" t="s">
        <v>94</v>
      </c>
      <c r="D71" s="182"/>
      <c r="E71" s="182"/>
      <c r="F71" s="182"/>
      <c r="G71" s="182"/>
      <c r="H71" s="182"/>
    </row>
    <row r="72" spans="1:8">
      <c r="A72" s="35"/>
    </row>
  </sheetData>
  <sheetProtection password="DF7B" sheet="1" objects="1" scenarios="1"/>
  <mergeCells count="55">
    <mergeCell ref="A20:H20"/>
    <mergeCell ref="B51:H51"/>
    <mergeCell ref="B46:H46"/>
    <mergeCell ref="B47:H47"/>
    <mergeCell ref="B48:H48"/>
    <mergeCell ref="B38:H38"/>
    <mergeCell ref="B50:H50"/>
    <mergeCell ref="B49:H49"/>
    <mergeCell ref="G31:H31"/>
    <mergeCell ref="C31:E31"/>
    <mergeCell ref="C27:H27"/>
    <mergeCell ref="A22:B23"/>
    <mergeCell ref="C22:H23"/>
    <mergeCell ref="A25:B25"/>
    <mergeCell ref="C25:F25"/>
    <mergeCell ref="A27:B27"/>
    <mergeCell ref="A1:H1"/>
    <mergeCell ref="A11:H11"/>
    <mergeCell ref="A15:H15"/>
    <mergeCell ref="A2:H2"/>
    <mergeCell ref="A3:H3"/>
    <mergeCell ref="A4:H4"/>
    <mergeCell ref="A8:H8"/>
    <mergeCell ref="A9:H9"/>
    <mergeCell ref="A10:H10"/>
    <mergeCell ref="G58:H58"/>
    <mergeCell ref="G59:H59"/>
    <mergeCell ref="G60:H60"/>
    <mergeCell ref="C29:H29"/>
    <mergeCell ref="A31:B31"/>
    <mergeCell ref="B42:H42"/>
    <mergeCell ref="A53:H53"/>
    <mergeCell ref="G57:H57"/>
    <mergeCell ref="A29:B29"/>
    <mergeCell ref="B43:H43"/>
    <mergeCell ref="B44:H44"/>
    <mergeCell ref="B45:H45"/>
    <mergeCell ref="B52:H52"/>
    <mergeCell ref="A41:H41"/>
    <mergeCell ref="C67:H67"/>
    <mergeCell ref="C69:H69"/>
    <mergeCell ref="C71:H71"/>
    <mergeCell ref="A7:H7"/>
    <mergeCell ref="E58:F58"/>
    <mergeCell ref="E59:F59"/>
    <mergeCell ref="E60:F60"/>
    <mergeCell ref="A59:A63"/>
    <mergeCell ref="G55:H55"/>
    <mergeCell ref="A65:B65"/>
    <mergeCell ref="A67:B67"/>
    <mergeCell ref="A69:B69"/>
    <mergeCell ref="A71:B71"/>
    <mergeCell ref="C65:H65"/>
    <mergeCell ref="E57:F57"/>
    <mergeCell ref="B59:D63"/>
  </mergeCells>
  <pageMargins left="0.70866141732283505" right="0.70866141732283505" top="0.74803149606299202" bottom="0.74803149606299202" header="0.31496062992126" footer="0.31496062992126"/>
  <pageSetup orientation="portrait" r:id="rId1"/>
  <headerFooter>
    <oddHeader>&amp;C&amp;"Book Antiqua,Bold"&amp;12BPS-VOL-IC: PRICE BID</oddHeader>
    <oddFooter>&amp;R&amp;"Book Antiqua,Bold"Page &amp;P of &amp;N</oddFooter>
  </headerFooter>
  <rowBreaks count="3" manualBreakCount="3">
    <brk id="32" max="7" man="1"/>
    <brk id="45" max="7" man="1"/>
    <brk id="5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zoomScale="85" zoomScaleNormal="85" zoomScaleSheetLayoutView="70" workbookViewId="0">
      <pane ySplit="11" topLeftCell="A12" activePane="bottomLeft" state="frozen"/>
      <selection pane="bottomLeft" activeCell="K12" sqref="K12:K194"/>
    </sheetView>
  </sheetViews>
  <sheetFormatPr defaultColWidth="9" defaultRowHeight="15"/>
  <cols>
    <col min="1" max="1" width="5" style="71" customWidth="1"/>
    <col min="2" max="2" width="11.875" style="71" customWidth="1"/>
    <col min="3" max="3" width="81.5" style="71" customWidth="1"/>
    <col min="4" max="4" width="12.25" style="90" customWidth="1"/>
    <col min="5" max="5" width="13.375" style="71" customWidth="1"/>
    <col min="6" max="6" width="9.375" style="71" customWidth="1"/>
    <col min="7" max="7" width="12.875" style="71" customWidth="1"/>
    <col min="8" max="8" width="6.625" style="71" customWidth="1"/>
    <col min="9" max="9" width="10.25" style="91" bestFit="1" customWidth="1"/>
    <col min="10" max="10" width="11.875" style="91" bestFit="1" customWidth="1"/>
    <col min="11" max="12" width="15" style="71" customWidth="1"/>
    <col min="13" max="13" width="17.5" style="71" customWidth="1"/>
    <col min="14" max="14" width="14" style="71" customWidth="1"/>
    <col min="15" max="15" width="13.25" style="71" customWidth="1"/>
    <col min="16" max="16384" width="9" style="71"/>
  </cols>
  <sheetData>
    <row r="1" spans="1:16">
      <c r="A1" s="68"/>
      <c r="B1" s="69"/>
      <c r="C1" s="69"/>
      <c r="D1" s="70"/>
      <c r="E1" s="69"/>
      <c r="F1" s="69"/>
      <c r="G1" s="220" t="s">
        <v>92</v>
      </c>
      <c r="H1" s="220"/>
      <c r="I1" s="220"/>
      <c r="J1" s="220"/>
      <c r="K1" s="220"/>
      <c r="L1" s="220"/>
      <c r="M1" s="220"/>
    </row>
    <row r="2" spans="1:16">
      <c r="A2" s="72"/>
      <c r="B2" s="115"/>
      <c r="C2" s="73"/>
      <c r="D2" s="74"/>
      <c r="E2" s="73"/>
      <c r="F2" s="73"/>
      <c r="G2" s="73"/>
      <c r="H2" s="73"/>
      <c r="I2" s="75"/>
      <c r="J2" s="75"/>
      <c r="K2" s="73"/>
      <c r="L2" s="73"/>
      <c r="M2" s="73"/>
    </row>
    <row r="3" spans="1:16" ht="20.25">
      <c r="A3" s="221" t="s">
        <v>96</v>
      </c>
      <c r="B3" s="222"/>
      <c r="C3" s="223"/>
      <c r="D3" s="223"/>
      <c r="E3" s="223"/>
      <c r="F3" s="223"/>
      <c r="G3" s="223"/>
      <c r="H3" s="223"/>
      <c r="I3" s="223"/>
      <c r="J3" s="223"/>
      <c r="K3" s="223"/>
      <c r="L3" s="223"/>
      <c r="M3" s="223"/>
    </row>
    <row r="4" spans="1:16">
      <c r="A4" s="72"/>
      <c r="B4" s="115"/>
      <c r="C4" s="73"/>
      <c r="D4" s="74"/>
      <c r="E4" s="73"/>
      <c r="F4" s="73"/>
      <c r="G4" s="73"/>
      <c r="H4" s="73"/>
      <c r="I4" s="75"/>
      <c r="J4" s="75"/>
      <c r="K4" s="73"/>
      <c r="L4" s="73"/>
      <c r="M4" s="73"/>
    </row>
    <row r="5" spans="1:16" s="76" customFormat="1">
      <c r="A5" s="226" t="str">
        <f>"Document Code No. " &amp;Basic!B6</f>
        <v>Document Code No. NESH/CSM/GHY/400-165/(BPS-Vol-IC)</v>
      </c>
      <c r="B5" s="227"/>
      <c r="C5" s="228"/>
      <c r="D5" s="228"/>
      <c r="E5" s="228"/>
      <c r="F5" s="228"/>
      <c r="G5" s="228"/>
      <c r="H5" s="228"/>
      <c r="I5" s="228"/>
      <c r="J5" s="228"/>
      <c r="K5" s="228"/>
      <c r="L5" s="228"/>
      <c r="M5" s="228"/>
    </row>
    <row r="6" spans="1:16">
      <c r="A6" s="72"/>
      <c r="B6" s="115"/>
      <c r="C6" s="73"/>
      <c r="D6" s="74"/>
      <c r="E6" s="73"/>
      <c r="F6" s="73"/>
      <c r="G6" s="73"/>
      <c r="H6" s="73"/>
      <c r="I6" s="77"/>
      <c r="J6" s="77"/>
      <c r="K6" s="73"/>
      <c r="L6" s="73"/>
      <c r="M6" s="73"/>
    </row>
    <row r="7" spans="1:16" s="76" customFormat="1">
      <c r="A7" s="229" t="str">
        <f>"Name of Work:  "&amp; Basic!B3</f>
        <v>Name of Work:  Repairing and Renovation of control room and Switchyard fencing of 220/132 KV POWERGRID Sub-Station, Dimapur</v>
      </c>
      <c r="B7" s="230"/>
      <c r="C7" s="231"/>
      <c r="D7" s="231"/>
      <c r="E7" s="231"/>
      <c r="F7" s="231"/>
      <c r="G7" s="231"/>
      <c r="H7" s="231"/>
      <c r="I7" s="231"/>
      <c r="J7" s="231"/>
      <c r="K7" s="231"/>
      <c r="L7" s="231"/>
      <c r="M7" s="231"/>
    </row>
    <row r="8" spans="1:16">
      <c r="A8" s="226" t="str">
        <f>"NIT NO:" &amp;Basic!B5</f>
        <v>NIT NO:NESH/CSM/GHY/400-165/NIT-410  Date: 05.01.2024</v>
      </c>
      <c r="B8" s="227"/>
      <c r="C8" s="228"/>
      <c r="D8" s="228"/>
      <c r="E8" s="228"/>
      <c r="F8" s="228"/>
      <c r="G8" s="228"/>
      <c r="H8" s="228"/>
      <c r="I8" s="228"/>
      <c r="J8" s="228"/>
      <c r="K8" s="228"/>
      <c r="L8" s="228"/>
      <c r="M8" s="228"/>
    </row>
    <row r="9" spans="1:16" ht="29.25" customHeight="1">
      <c r="A9" s="224"/>
      <c r="B9" s="225"/>
      <c r="C9" s="225"/>
      <c r="D9" s="225"/>
      <c r="E9" s="225"/>
      <c r="F9" s="225"/>
      <c r="G9" s="225"/>
      <c r="H9" s="225"/>
      <c r="I9" s="225"/>
      <c r="J9" s="225"/>
      <c r="K9" s="225"/>
      <c r="L9" s="225"/>
      <c r="M9" s="225"/>
    </row>
    <row r="10" spans="1:16" ht="99.75">
      <c r="A10" s="96" t="s">
        <v>84</v>
      </c>
      <c r="B10" s="96" t="s">
        <v>134</v>
      </c>
      <c r="C10" s="96" t="s">
        <v>85</v>
      </c>
      <c r="D10" s="98" t="s">
        <v>111</v>
      </c>
      <c r="E10" s="98" t="s">
        <v>109</v>
      </c>
      <c r="F10" s="98" t="s">
        <v>88</v>
      </c>
      <c r="G10" s="98" t="s">
        <v>97</v>
      </c>
      <c r="H10" s="99" t="s">
        <v>86</v>
      </c>
      <c r="I10" s="97" t="s">
        <v>112</v>
      </c>
      <c r="J10" s="97" t="s">
        <v>87</v>
      </c>
      <c r="K10" s="96" t="s">
        <v>108</v>
      </c>
      <c r="L10" s="97" t="s">
        <v>110</v>
      </c>
      <c r="M10" s="97" t="s">
        <v>93</v>
      </c>
    </row>
    <row r="11" spans="1:16">
      <c r="A11" s="78">
        <v>1</v>
      </c>
      <c r="B11" s="78"/>
      <c r="C11" s="78">
        <v>3</v>
      </c>
      <c r="D11" s="79">
        <v>4</v>
      </c>
      <c r="E11" s="78">
        <v>5</v>
      </c>
      <c r="F11" s="78">
        <v>6</v>
      </c>
      <c r="G11" s="78">
        <v>7</v>
      </c>
      <c r="H11" s="78">
        <v>8</v>
      </c>
      <c r="I11" s="80">
        <v>9</v>
      </c>
      <c r="J11" s="80">
        <v>10</v>
      </c>
      <c r="K11" s="80">
        <v>11</v>
      </c>
      <c r="L11" s="78">
        <v>12</v>
      </c>
      <c r="M11" s="78">
        <v>13</v>
      </c>
    </row>
    <row r="12" spans="1:16" s="86" customFormat="1" ht="30">
      <c r="A12" s="81">
        <v>1</v>
      </c>
      <c r="B12" s="117">
        <v>13.88</v>
      </c>
      <c r="C12" s="82" t="s">
        <v>219</v>
      </c>
      <c r="D12" s="83" t="s">
        <v>414</v>
      </c>
      <c r="E12" s="84"/>
      <c r="F12" s="113">
        <v>0.18</v>
      </c>
      <c r="G12" s="84"/>
      <c r="H12" s="85" t="s">
        <v>338</v>
      </c>
      <c r="I12" s="85">
        <v>1782.9739999999999</v>
      </c>
      <c r="J12" s="94">
        <v>20.71</v>
      </c>
      <c r="K12" s="219"/>
      <c r="L12" s="93">
        <f>ROUND(J12+($K$12*J12),2)</f>
        <v>20.71</v>
      </c>
      <c r="M12" s="93">
        <f>ROUND(I12*L12,2)</f>
        <v>36925.39</v>
      </c>
      <c r="O12" s="87"/>
      <c r="P12" s="88"/>
    </row>
    <row r="13" spans="1:16" s="86" customFormat="1" ht="30">
      <c r="A13" s="81"/>
      <c r="B13" s="117">
        <v>15.56</v>
      </c>
      <c r="C13" s="82" t="s">
        <v>220</v>
      </c>
      <c r="D13" s="83" t="s">
        <v>414</v>
      </c>
      <c r="E13" s="84"/>
      <c r="F13" s="113">
        <v>0.18</v>
      </c>
      <c r="G13" s="84"/>
      <c r="H13" s="85" t="s">
        <v>339</v>
      </c>
      <c r="I13" s="85">
        <v>153.9</v>
      </c>
      <c r="J13" s="94">
        <v>57.08</v>
      </c>
      <c r="K13" s="219"/>
      <c r="L13" s="93">
        <f t="shared" ref="L13:L76" si="0">ROUND(J13+($K$12*J13),2)</f>
        <v>57.08</v>
      </c>
      <c r="M13" s="93">
        <f t="shared" ref="M13:M76" si="1">ROUND(I13*L13,2)</f>
        <v>8784.61</v>
      </c>
      <c r="O13" s="87"/>
      <c r="P13" s="88"/>
    </row>
    <row r="14" spans="1:16" s="86" customFormat="1" ht="30">
      <c r="A14" s="81"/>
      <c r="B14" s="117">
        <v>14.79</v>
      </c>
      <c r="C14" s="82" t="s">
        <v>310</v>
      </c>
      <c r="D14" s="83">
        <v>995419</v>
      </c>
      <c r="E14" s="84"/>
      <c r="F14" s="113">
        <v>0.18</v>
      </c>
      <c r="G14" s="84"/>
      <c r="H14" s="85" t="s">
        <v>340</v>
      </c>
      <c r="I14" s="85">
        <v>1</v>
      </c>
      <c r="J14" s="94">
        <v>453</v>
      </c>
      <c r="K14" s="219"/>
      <c r="L14" s="93">
        <f t="shared" si="0"/>
        <v>453</v>
      </c>
      <c r="M14" s="93">
        <f t="shared" si="1"/>
        <v>453</v>
      </c>
      <c r="O14" s="87"/>
      <c r="P14" s="88"/>
    </row>
    <row r="15" spans="1:16" s="86" customFormat="1" ht="30">
      <c r="A15" s="81"/>
      <c r="B15" s="117">
        <v>14.82</v>
      </c>
      <c r="C15" s="82" t="s">
        <v>311</v>
      </c>
      <c r="D15" s="83">
        <v>995419</v>
      </c>
      <c r="E15" s="84"/>
      <c r="F15" s="113">
        <v>0.18</v>
      </c>
      <c r="G15" s="84"/>
      <c r="H15" s="85" t="s">
        <v>340</v>
      </c>
      <c r="I15" s="85">
        <v>1</v>
      </c>
      <c r="J15" s="94">
        <v>140.25</v>
      </c>
      <c r="K15" s="219"/>
      <c r="L15" s="93">
        <f t="shared" si="0"/>
        <v>140.25</v>
      </c>
      <c r="M15" s="93">
        <f t="shared" si="1"/>
        <v>140.25</v>
      </c>
      <c r="O15" s="87"/>
      <c r="P15" s="88"/>
    </row>
    <row r="16" spans="1:16" s="86" customFormat="1" ht="21" customHeight="1">
      <c r="A16" s="81"/>
      <c r="B16" s="117">
        <v>14.83</v>
      </c>
      <c r="C16" s="82" t="s">
        <v>312</v>
      </c>
      <c r="D16" s="83" t="s">
        <v>415</v>
      </c>
      <c r="E16" s="84"/>
      <c r="F16" s="113">
        <v>0.18</v>
      </c>
      <c r="G16" s="84"/>
      <c r="H16" s="85" t="s">
        <v>341</v>
      </c>
      <c r="I16" s="85">
        <v>513.67999999999995</v>
      </c>
      <c r="J16" s="94">
        <v>3.61</v>
      </c>
      <c r="K16" s="219"/>
      <c r="L16" s="93">
        <f t="shared" si="0"/>
        <v>3.61</v>
      </c>
      <c r="M16" s="93">
        <f t="shared" si="1"/>
        <v>1854.38</v>
      </c>
      <c r="O16" s="87"/>
      <c r="P16" s="88"/>
    </row>
    <row r="17" spans="1:16" s="86" customFormat="1" ht="30">
      <c r="A17" s="81"/>
      <c r="B17" s="117">
        <v>15.19</v>
      </c>
      <c r="C17" s="82" t="s">
        <v>221</v>
      </c>
      <c r="D17" s="83">
        <v>995419</v>
      </c>
      <c r="E17" s="84"/>
      <c r="F17" s="113">
        <v>0.18</v>
      </c>
      <c r="G17" s="84"/>
      <c r="H17" s="85" t="s">
        <v>342</v>
      </c>
      <c r="I17" s="85">
        <v>499.392</v>
      </c>
      <c r="J17" s="94">
        <v>4.05</v>
      </c>
      <c r="K17" s="219"/>
      <c r="L17" s="93">
        <f t="shared" si="0"/>
        <v>4.05</v>
      </c>
      <c r="M17" s="93">
        <f t="shared" si="1"/>
        <v>2022.54</v>
      </c>
      <c r="O17" s="87"/>
      <c r="P17" s="88"/>
    </row>
    <row r="18" spans="1:16" s="86" customFormat="1" ht="30">
      <c r="A18" s="81"/>
      <c r="B18" s="117">
        <v>15.3</v>
      </c>
      <c r="C18" s="82" t="s">
        <v>313</v>
      </c>
      <c r="D18" s="83">
        <v>995429</v>
      </c>
      <c r="E18" s="84"/>
      <c r="F18" s="113">
        <v>0.18</v>
      </c>
      <c r="G18" s="84"/>
      <c r="H18" s="85" t="s">
        <v>343</v>
      </c>
      <c r="I18" s="85">
        <v>1.5</v>
      </c>
      <c r="J18" s="94">
        <v>3709.79</v>
      </c>
      <c r="K18" s="219"/>
      <c r="L18" s="93">
        <f t="shared" si="0"/>
        <v>3709.79</v>
      </c>
      <c r="M18" s="93">
        <f t="shared" si="1"/>
        <v>5564.69</v>
      </c>
      <c r="O18" s="87"/>
      <c r="P18" s="88"/>
    </row>
    <row r="19" spans="1:16" s="86" customFormat="1" ht="36" customHeight="1">
      <c r="A19" s="81"/>
      <c r="B19" s="117">
        <v>15.7</v>
      </c>
      <c r="C19" s="82" t="s">
        <v>222</v>
      </c>
      <c r="D19" s="83"/>
      <c r="E19" s="84"/>
      <c r="F19" s="113"/>
      <c r="G19" s="84"/>
      <c r="H19" s="85"/>
      <c r="I19" s="85"/>
      <c r="J19" s="94">
        <v>0</v>
      </c>
      <c r="K19" s="219"/>
      <c r="L19" s="93">
        <f t="shared" si="0"/>
        <v>0</v>
      </c>
      <c r="M19" s="93">
        <f t="shared" si="1"/>
        <v>0</v>
      </c>
      <c r="O19" s="87"/>
      <c r="P19" s="88"/>
    </row>
    <row r="20" spans="1:16" s="86" customFormat="1" ht="16.5">
      <c r="A20" s="81"/>
      <c r="B20" s="117" t="s">
        <v>135</v>
      </c>
      <c r="C20" s="82" t="s">
        <v>223</v>
      </c>
      <c r="D20" s="83" t="s">
        <v>415</v>
      </c>
      <c r="E20" s="84"/>
      <c r="F20" s="113">
        <v>0.18</v>
      </c>
      <c r="G20" s="84"/>
      <c r="H20" s="85" t="s">
        <v>343</v>
      </c>
      <c r="I20" s="85">
        <v>7.0269999999999992</v>
      </c>
      <c r="J20" s="94">
        <v>2151.88</v>
      </c>
      <c r="K20" s="219"/>
      <c r="L20" s="93">
        <f t="shared" si="0"/>
        <v>2151.88</v>
      </c>
      <c r="M20" s="93">
        <f t="shared" si="1"/>
        <v>15121.26</v>
      </c>
      <c r="O20" s="87"/>
      <c r="P20" s="88"/>
    </row>
    <row r="21" spans="1:16" s="86" customFormat="1" ht="30">
      <c r="A21" s="81"/>
      <c r="B21" s="117">
        <v>15.12</v>
      </c>
      <c r="C21" s="82" t="s">
        <v>314</v>
      </c>
      <c r="D21" s="83"/>
      <c r="E21" s="84"/>
      <c r="F21" s="113"/>
      <c r="G21" s="84"/>
      <c r="H21" s="85"/>
      <c r="I21" s="85"/>
      <c r="J21" s="94">
        <v>0</v>
      </c>
      <c r="K21" s="219"/>
      <c r="L21" s="93">
        <f t="shared" si="0"/>
        <v>0</v>
      </c>
      <c r="M21" s="93">
        <f t="shared" si="1"/>
        <v>0</v>
      </c>
      <c r="O21" s="87"/>
      <c r="P21" s="88"/>
    </row>
    <row r="22" spans="1:16" s="86" customFormat="1" ht="16.5">
      <c r="A22" s="81"/>
      <c r="B22" s="117" t="s">
        <v>136</v>
      </c>
      <c r="C22" s="82" t="s">
        <v>224</v>
      </c>
      <c r="D22" s="83" t="s">
        <v>414</v>
      </c>
      <c r="E22" s="84"/>
      <c r="F22" s="113">
        <v>0.18</v>
      </c>
      <c r="G22" s="84"/>
      <c r="H22" s="85" t="s">
        <v>344</v>
      </c>
      <c r="I22" s="85">
        <v>33</v>
      </c>
      <c r="J22" s="94">
        <v>383.51</v>
      </c>
      <c r="K22" s="219"/>
      <c r="L22" s="93">
        <f t="shared" si="0"/>
        <v>383.51</v>
      </c>
      <c r="M22" s="93">
        <f t="shared" si="1"/>
        <v>12655.83</v>
      </c>
      <c r="O22" s="87"/>
      <c r="P22" s="88"/>
    </row>
    <row r="23" spans="1:16" s="86" customFormat="1" ht="18" customHeight="1">
      <c r="A23" s="81"/>
      <c r="B23" s="117">
        <v>15.36</v>
      </c>
      <c r="C23" s="82" t="s">
        <v>315</v>
      </c>
      <c r="D23" s="83"/>
      <c r="E23" s="84"/>
      <c r="F23" s="113"/>
      <c r="G23" s="84"/>
      <c r="H23" s="85" t="s">
        <v>342</v>
      </c>
      <c r="I23" s="85">
        <v>900</v>
      </c>
      <c r="J23" s="94">
        <v>38.46</v>
      </c>
      <c r="K23" s="219"/>
      <c r="L23" s="93">
        <f t="shared" si="0"/>
        <v>38.46</v>
      </c>
      <c r="M23" s="93">
        <f t="shared" si="1"/>
        <v>34614</v>
      </c>
      <c r="O23" s="87"/>
      <c r="P23" s="88"/>
    </row>
    <row r="24" spans="1:16" s="86" customFormat="1" ht="36" customHeight="1">
      <c r="A24" s="81"/>
      <c r="B24" s="117">
        <v>15.41</v>
      </c>
      <c r="C24" s="82" t="s">
        <v>317</v>
      </c>
      <c r="D24" s="83" t="s">
        <v>414</v>
      </c>
      <c r="E24" s="84"/>
      <c r="F24" s="113">
        <v>0.18</v>
      </c>
      <c r="G24" s="84"/>
      <c r="H24" s="85" t="s">
        <v>341</v>
      </c>
      <c r="I24" s="85">
        <v>13.759999999999998</v>
      </c>
      <c r="J24" s="94">
        <v>58.91</v>
      </c>
      <c r="K24" s="219"/>
      <c r="L24" s="93">
        <f t="shared" si="0"/>
        <v>58.91</v>
      </c>
      <c r="M24" s="93">
        <f t="shared" si="1"/>
        <v>810.6</v>
      </c>
      <c r="O24" s="87"/>
      <c r="P24" s="88"/>
    </row>
    <row r="25" spans="1:16" s="86" customFormat="1" ht="45">
      <c r="A25" s="81"/>
      <c r="B25" s="117">
        <v>15.44</v>
      </c>
      <c r="C25" s="82" t="s">
        <v>316</v>
      </c>
      <c r="D25" s="83"/>
      <c r="E25" s="84"/>
      <c r="F25" s="113"/>
      <c r="G25" s="84"/>
      <c r="H25" s="85"/>
      <c r="I25" s="85"/>
      <c r="J25" s="94">
        <v>0</v>
      </c>
      <c r="K25" s="219"/>
      <c r="L25" s="93">
        <f t="shared" si="0"/>
        <v>0</v>
      </c>
      <c r="M25" s="93">
        <f t="shared" si="1"/>
        <v>0</v>
      </c>
      <c r="O25" s="87"/>
      <c r="P25" s="88"/>
    </row>
    <row r="26" spans="1:16" s="86" customFormat="1" ht="16.5">
      <c r="A26" s="81"/>
      <c r="B26" s="117" t="s">
        <v>137</v>
      </c>
      <c r="C26" s="82" t="s">
        <v>225</v>
      </c>
      <c r="D26" s="83" t="s">
        <v>414</v>
      </c>
      <c r="E26" s="84"/>
      <c r="F26" s="113">
        <v>0.18</v>
      </c>
      <c r="G26" s="84"/>
      <c r="H26" s="85" t="s">
        <v>345</v>
      </c>
      <c r="I26" s="85">
        <v>10</v>
      </c>
      <c r="J26" s="94">
        <v>157.22999999999999</v>
      </c>
      <c r="K26" s="219"/>
      <c r="L26" s="93">
        <f t="shared" si="0"/>
        <v>157.22999999999999</v>
      </c>
      <c r="M26" s="93">
        <f t="shared" si="1"/>
        <v>1572.3</v>
      </c>
      <c r="O26" s="87"/>
      <c r="P26" s="88"/>
    </row>
    <row r="27" spans="1:16" s="86" customFormat="1" ht="23.25" customHeight="1">
      <c r="A27" s="81"/>
      <c r="B27" s="117">
        <v>13.1</v>
      </c>
      <c r="C27" s="82" t="s">
        <v>226</v>
      </c>
      <c r="D27" s="83"/>
      <c r="E27" s="84"/>
      <c r="F27" s="113"/>
      <c r="G27" s="84"/>
      <c r="H27" s="85"/>
      <c r="I27" s="85"/>
      <c r="J27" s="94">
        <v>0</v>
      </c>
      <c r="K27" s="219"/>
      <c r="L27" s="93">
        <f t="shared" si="0"/>
        <v>0</v>
      </c>
      <c r="M27" s="93">
        <f t="shared" si="1"/>
        <v>0</v>
      </c>
      <c r="O27" s="87"/>
      <c r="P27" s="88"/>
    </row>
    <row r="28" spans="1:16" s="86" customFormat="1" ht="16.5">
      <c r="A28" s="81"/>
      <c r="B28" s="117" t="s">
        <v>138</v>
      </c>
      <c r="C28" s="82" t="s">
        <v>227</v>
      </c>
      <c r="D28" s="83">
        <v>995472</v>
      </c>
      <c r="E28" s="84"/>
      <c r="F28" s="113">
        <v>0.18</v>
      </c>
      <c r="G28" s="84"/>
      <c r="H28" s="85" t="s">
        <v>341</v>
      </c>
      <c r="I28" s="85">
        <v>322.87099999999992</v>
      </c>
      <c r="J28" s="94">
        <v>357.29</v>
      </c>
      <c r="K28" s="219"/>
      <c r="L28" s="93">
        <f t="shared" si="0"/>
        <v>357.29</v>
      </c>
      <c r="M28" s="93">
        <f t="shared" si="1"/>
        <v>115358.58</v>
      </c>
      <c r="O28" s="87"/>
      <c r="P28" s="88"/>
    </row>
    <row r="29" spans="1:16" s="86" customFormat="1" ht="60">
      <c r="A29" s="81"/>
      <c r="B29" s="117" t="s">
        <v>139</v>
      </c>
      <c r="C29" s="82" t="s">
        <v>228</v>
      </c>
      <c r="D29" s="83">
        <v>995419</v>
      </c>
      <c r="E29" s="84"/>
      <c r="F29" s="113">
        <v>0.18</v>
      </c>
      <c r="G29" s="84"/>
      <c r="H29" s="85" t="s">
        <v>338</v>
      </c>
      <c r="I29" s="85">
        <v>20</v>
      </c>
      <c r="J29" s="94">
        <v>585.71</v>
      </c>
      <c r="K29" s="219"/>
      <c r="L29" s="93">
        <f t="shared" si="0"/>
        <v>585.71</v>
      </c>
      <c r="M29" s="93">
        <f t="shared" si="1"/>
        <v>11714.2</v>
      </c>
      <c r="O29" s="87"/>
      <c r="P29" s="88"/>
    </row>
    <row r="30" spans="1:16" s="86" customFormat="1" ht="30">
      <c r="A30" s="81"/>
      <c r="B30" s="117">
        <v>13.8</v>
      </c>
      <c r="C30" s="82" t="s">
        <v>229</v>
      </c>
      <c r="D30" s="83">
        <v>995472</v>
      </c>
      <c r="E30" s="84"/>
      <c r="F30" s="113">
        <v>0.18</v>
      </c>
      <c r="G30" s="84"/>
      <c r="H30" s="85" t="s">
        <v>341</v>
      </c>
      <c r="I30" s="85">
        <v>1782.9739999999999</v>
      </c>
      <c r="J30" s="94">
        <v>156.91</v>
      </c>
      <c r="K30" s="219"/>
      <c r="L30" s="93">
        <f t="shared" si="0"/>
        <v>156.91</v>
      </c>
      <c r="M30" s="93">
        <f t="shared" si="1"/>
        <v>279766.45</v>
      </c>
      <c r="O30" s="87"/>
      <c r="P30" s="88"/>
    </row>
    <row r="31" spans="1:16" s="86" customFormat="1" ht="30">
      <c r="A31" s="81"/>
      <c r="B31" s="117">
        <v>13.85</v>
      </c>
      <c r="C31" s="82" t="s">
        <v>318</v>
      </c>
      <c r="D31" s="83">
        <v>995473</v>
      </c>
      <c r="E31" s="84"/>
      <c r="F31" s="113">
        <v>0.18</v>
      </c>
      <c r="G31" s="84"/>
      <c r="H31" s="85"/>
      <c r="I31" s="85">
        <v>1782.9739999999999</v>
      </c>
      <c r="J31" s="94">
        <v>81.650000000000006</v>
      </c>
      <c r="K31" s="219"/>
      <c r="L31" s="93">
        <f t="shared" si="0"/>
        <v>81.650000000000006</v>
      </c>
      <c r="M31" s="93">
        <f t="shared" si="1"/>
        <v>145579.82999999999</v>
      </c>
      <c r="O31" s="87"/>
      <c r="P31" s="88"/>
    </row>
    <row r="32" spans="1:16" s="86" customFormat="1" ht="45">
      <c r="A32" s="81"/>
      <c r="B32" s="117">
        <v>13.82</v>
      </c>
      <c r="C32" s="82" t="s">
        <v>230</v>
      </c>
      <c r="D32" s="83"/>
      <c r="E32" s="84"/>
      <c r="F32" s="113"/>
      <c r="G32" s="84"/>
      <c r="H32" s="85"/>
      <c r="I32" s="85"/>
      <c r="J32" s="94">
        <v>0</v>
      </c>
      <c r="K32" s="219"/>
      <c r="L32" s="93">
        <f t="shared" si="0"/>
        <v>0</v>
      </c>
      <c r="M32" s="93">
        <f t="shared" si="1"/>
        <v>0</v>
      </c>
      <c r="O32" s="87"/>
      <c r="P32" s="88"/>
    </row>
    <row r="33" spans="1:16" s="86" customFormat="1" ht="16.5">
      <c r="A33" s="81"/>
      <c r="B33" s="117" t="s">
        <v>140</v>
      </c>
      <c r="C33" s="82" t="s">
        <v>231</v>
      </c>
      <c r="D33" s="83">
        <v>995473</v>
      </c>
      <c r="E33" s="84"/>
      <c r="F33" s="113">
        <v>0.18</v>
      </c>
      <c r="G33" s="84"/>
      <c r="H33" s="85" t="s">
        <v>341</v>
      </c>
      <c r="I33" s="85">
        <v>1392.89</v>
      </c>
      <c r="J33" s="94">
        <v>147.03</v>
      </c>
      <c r="K33" s="219"/>
      <c r="L33" s="93">
        <f t="shared" si="0"/>
        <v>147.03</v>
      </c>
      <c r="M33" s="93">
        <f t="shared" si="1"/>
        <v>204796.62</v>
      </c>
      <c r="O33" s="87"/>
      <c r="P33" s="88"/>
    </row>
    <row r="34" spans="1:16" s="86" customFormat="1" ht="16.5">
      <c r="A34" s="81"/>
      <c r="B34" s="117"/>
      <c r="C34" s="82"/>
      <c r="D34" s="83"/>
      <c r="E34" s="84"/>
      <c r="F34" s="113"/>
      <c r="G34" s="84"/>
      <c r="H34" s="85"/>
      <c r="I34" s="85"/>
      <c r="J34" s="94">
        <v>0</v>
      </c>
      <c r="K34" s="219"/>
      <c r="L34" s="93">
        <f t="shared" si="0"/>
        <v>0</v>
      </c>
      <c r="M34" s="93">
        <f t="shared" si="1"/>
        <v>0</v>
      </c>
      <c r="O34" s="87"/>
      <c r="P34" s="88"/>
    </row>
    <row r="35" spans="1:16" s="86" customFormat="1" ht="45">
      <c r="A35" s="81"/>
      <c r="B35" s="117">
        <v>13.47</v>
      </c>
      <c r="C35" s="82" t="s">
        <v>232</v>
      </c>
      <c r="D35" s="83">
        <v>995473</v>
      </c>
      <c r="E35" s="84"/>
      <c r="F35" s="113">
        <v>0.18</v>
      </c>
      <c r="G35" s="84"/>
      <c r="H35" s="85" t="s">
        <v>341</v>
      </c>
      <c r="I35" s="85">
        <v>668.38400000000013</v>
      </c>
      <c r="J35" s="94">
        <v>205.69</v>
      </c>
      <c r="K35" s="219"/>
      <c r="L35" s="93">
        <f t="shared" si="0"/>
        <v>205.69</v>
      </c>
      <c r="M35" s="93">
        <f t="shared" si="1"/>
        <v>137479.9</v>
      </c>
      <c r="O35" s="87"/>
      <c r="P35" s="88"/>
    </row>
    <row r="36" spans="1:16" s="86" customFormat="1" ht="213.75" customHeight="1">
      <c r="A36" s="81"/>
      <c r="B36" s="117">
        <v>12.52</v>
      </c>
      <c r="C36" s="82" t="s">
        <v>319</v>
      </c>
      <c r="D36" s="83"/>
      <c r="E36" s="84"/>
      <c r="F36" s="113"/>
      <c r="G36" s="84"/>
      <c r="H36" s="85"/>
      <c r="I36" s="85"/>
      <c r="J36" s="94">
        <v>0</v>
      </c>
      <c r="K36" s="219"/>
      <c r="L36" s="93">
        <f t="shared" si="0"/>
        <v>0</v>
      </c>
      <c r="M36" s="93">
        <f t="shared" si="1"/>
        <v>0</v>
      </c>
      <c r="O36" s="87"/>
      <c r="P36" s="88"/>
    </row>
    <row r="37" spans="1:16" s="86" customFormat="1" ht="77.25" customHeight="1">
      <c r="A37" s="81"/>
      <c r="B37" s="117" t="s">
        <v>141</v>
      </c>
      <c r="C37" s="82" t="s">
        <v>320</v>
      </c>
      <c r="D37" s="83">
        <v>995453</v>
      </c>
      <c r="E37" s="84"/>
      <c r="F37" s="113">
        <v>0.18</v>
      </c>
      <c r="G37" s="84"/>
      <c r="H37" s="85" t="s">
        <v>346</v>
      </c>
      <c r="I37" s="85">
        <v>236.00800000000001</v>
      </c>
      <c r="J37" s="94">
        <v>2212.44</v>
      </c>
      <c r="K37" s="219"/>
      <c r="L37" s="93">
        <f t="shared" si="0"/>
        <v>2212.44</v>
      </c>
      <c r="M37" s="93">
        <f t="shared" si="1"/>
        <v>522153.54</v>
      </c>
      <c r="O37" s="87"/>
      <c r="P37" s="88"/>
    </row>
    <row r="38" spans="1:16" s="86" customFormat="1" ht="30.75" customHeight="1">
      <c r="A38" s="81"/>
      <c r="B38" s="117" t="s">
        <v>142</v>
      </c>
      <c r="C38" s="82" t="s">
        <v>233</v>
      </c>
      <c r="D38" s="83">
        <v>995419</v>
      </c>
      <c r="E38" s="84"/>
      <c r="F38" s="113">
        <v>0.18</v>
      </c>
      <c r="G38" s="84"/>
      <c r="H38" s="85" t="s">
        <v>338</v>
      </c>
      <c r="I38" s="85">
        <v>976.38</v>
      </c>
      <c r="J38" s="94">
        <v>109.65</v>
      </c>
      <c r="K38" s="219"/>
      <c r="L38" s="93">
        <f t="shared" si="0"/>
        <v>109.65</v>
      </c>
      <c r="M38" s="93">
        <f t="shared" si="1"/>
        <v>107060.07</v>
      </c>
      <c r="O38" s="87"/>
      <c r="P38" s="88"/>
    </row>
    <row r="39" spans="1:16" s="86" customFormat="1" ht="108" customHeight="1">
      <c r="A39" s="81"/>
      <c r="B39" s="117">
        <v>21.1</v>
      </c>
      <c r="C39" s="82" t="s">
        <v>234</v>
      </c>
      <c r="D39" s="83"/>
      <c r="E39" s="84"/>
      <c r="F39" s="113"/>
      <c r="G39" s="84"/>
      <c r="H39" s="85"/>
      <c r="I39" s="85"/>
      <c r="J39" s="94">
        <v>0</v>
      </c>
      <c r="K39" s="219"/>
      <c r="L39" s="93">
        <f t="shared" si="0"/>
        <v>0</v>
      </c>
      <c r="M39" s="93">
        <f t="shared" si="1"/>
        <v>0</v>
      </c>
      <c r="O39" s="87"/>
      <c r="P39" s="88"/>
    </row>
    <row r="40" spans="1:16" s="86" customFormat="1" ht="20.25" customHeight="1">
      <c r="A40" s="81"/>
      <c r="B40" s="117" t="s">
        <v>143</v>
      </c>
      <c r="C40" s="82" t="s">
        <v>235</v>
      </c>
      <c r="D40" s="83"/>
      <c r="E40" s="84"/>
      <c r="F40" s="113"/>
      <c r="G40" s="84"/>
      <c r="H40" s="85"/>
      <c r="I40" s="85"/>
      <c r="J40" s="94">
        <v>0</v>
      </c>
      <c r="K40" s="219"/>
      <c r="L40" s="93">
        <f t="shared" si="0"/>
        <v>0</v>
      </c>
      <c r="M40" s="93">
        <f t="shared" si="1"/>
        <v>0</v>
      </c>
      <c r="O40" s="87"/>
      <c r="P40" s="88"/>
    </row>
    <row r="41" spans="1:16" s="86" customFormat="1" ht="30">
      <c r="A41" s="81"/>
      <c r="B41" s="117" t="s">
        <v>144</v>
      </c>
      <c r="C41" s="82" t="s">
        <v>236</v>
      </c>
      <c r="D41" s="83">
        <v>995476</v>
      </c>
      <c r="E41" s="84"/>
      <c r="F41" s="113">
        <v>0.18</v>
      </c>
      <c r="G41" s="84"/>
      <c r="H41" s="85" t="s">
        <v>342</v>
      </c>
      <c r="I41" s="85">
        <v>207.89400000000001</v>
      </c>
      <c r="J41" s="94">
        <v>549.79999999999995</v>
      </c>
      <c r="K41" s="219"/>
      <c r="L41" s="93">
        <f t="shared" si="0"/>
        <v>549.79999999999995</v>
      </c>
      <c r="M41" s="93">
        <f t="shared" si="1"/>
        <v>114300.12</v>
      </c>
      <c r="O41" s="87"/>
      <c r="P41" s="88"/>
    </row>
    <row r="42" spans="1:16" s="86" customFormat="1" ht="53.25" customHeight="1">
      <c r="A42" s="81"/>
      <c r="B42" s="117" t="s">
        <v>145</v>
      </c>
      <c r="C42" s="82" t="s">
        <v>237</v>
      </c>
      <c r="D42" s="83"/>
      <c r="E42" s="84"/>
      <c r="F42" s="113"/>
      <c r="G42" s="84"/>
      <c r="H42" s="85"/>
      <c r="I42" s="85"/>
      <c r="J42" s="94">
        <v>0</v>
      </c>
      <c r="K42" s="219"/>
      <c r="L42" s="93">
        <f t="shared" si="0"/>
        <v>0</v>
      </c>
      <c r="M42" s="93">
        <f t="shared" si="1"/>
        <v>0</v>
      </c>
      <c r="O42" s="87"/>
      <c r="P42" s="88"/>
    </row>
    <row r="43" spans="1:16" s="86" customFormat="1" ht="30">
      <c r="A43" s="81"/>
      <c r="B43" s="117" t="s">
        <v>146</v>
      </c>
      <c r="C43" s="82" t="s">
        <v>238</v>
      </c>
      <c r="D43" s="83">
        <v>995476</v>
      </c>
      <c r="E43" s="84"/>
      <c r="F43" s="113">
        <v>0.18</v>
      </c>
      <c r="G43" s="84"/>
      <c r="H43" s="85" t="s">
        <v>347</v>
      </c>
      <c r="I43" s="85">
        <v>144.96199999999999</v>
      </c>
      <c r="J43" s="94">
        <v>673.77</v>
      </c>
      <c r="K43" s="219"/>
      <c r="L43" s="93">
        <f t="shared" si="0"/>
        <v>673.77</v>
      </c>
      <c r="M43" s="93">
        <f t="shared" si="1"/>
        <v>97671.05</v>
      </c>
      <c r="O43" s="87"/>
      <c r="P43" s="88"/>
    </row>
    <row r="44" spans="1:16" s="86" customFormat="1" ht="48.75" customHeight="1">
      <c r="A44" s="81"/>
      <c r="B44" s="117">
        <v>21.3</v>
      </c>
      <c r="C44" s="82" t="s">
        <v>239</v>
      </c>
      <c r="D44" s="83"/>
      <c r="E44" s="84"/>
      <c r="F44" s="113"/>
      <c r="G44" s="84"/>
      <c r="H44" s="85"/>
      <c r="I44" s="85"/>
      <c r="J44" s="94">
        <v>0</v>
      </c>
      <c r="K44" s="219"/>
      <c r="L44" s="93">
        <f t="shared" si="0"/>
        <v>0</v>
      </c>
      <c r="M44" s="93">
        <f t="shared" si="1"/>
        <v>0</v>
      </c>
      <c r="O44" s="87"/>
      <c r="P44" s="88"/>
    </row>
    <row r="45" spans="1:16" s="86" customFormat="1" ht="16.5">
      <c r="A45" s="81"/>
      <c r="B45" s="117" t="s">
        <v>147</v>
      </c>
      <c r="C45" s="82" t="s">
        <v>240</v>
      </c>
      <c r="D45" s="83">
        <v>995476</v>
      </c>
      <c r="E45" s="84"/>
      <c r="F45" s="113">
        <v>0.18</v>
      </c>
      <c r="G45" s="84"/>
      <c r="H45" s="85" t="s">
        <v>348</v>
      </c>
      <c r="I45" s="85">
        <v>63.906999999999996</v>
      </c>
      <c r="J45" s="94">
        <v>1292.06</v>
      </c>
      <c r="K45" s="219"/>
      <c r="L45" s="93">
        <f t="shared" si="0"/>
        <v>1292.06</v>
      </c>
      <c r="M45" s="93">
        <f t="shared" si="1"/>
        <v>82571.679999999993</v>
      </c>
      <c r="O45" s="87"/>
      <c r="P45" s="88"/>
    </row>
    <row r="46" spans="1:16" s="86" customFormat="1" ht="33" customHeight="1">
      <c r="A46" s="81"/>
      <c r="B46" s="117">
        <v>9.9700000000000006</v>
      </c>
      <c r="C46" s="82" t="s">
        <v>241</v>
      </c>
      <c r="D46" s="83"/>
      <c r="E46" s="84"/>
      <c r="F46" s="113"/>
      <c r="G46" s="84"/>
      <c r="H46" s="85"/>
      <c r="I46" s="85"/>
      <c r="J46" s="94">
        <v>0</v>
      </c>
      <c r="K46" s="219"/>
      <c r="L46" s="93">
        <f t="shared" si="0"/>
        <v>0</v>
      </c>
      <c r="M46" s="93">
        <f t="shared" si="1"/>
        <v>0</v>
      </c>
      <c r="O46" s="87"/>
      <c r="P46" s="88"/>
    </row>
    <row r="47" spans="1:16" s="86" customFormat="1" ht="18" customHeight="1">
      <c r="A47" s="81"/>
      <c r="B47" s="117" t="s">
        <v>148</v>
      </c>
      <c r="C47" s="82" t="s">
        <v>242</v>
      </c>
      <c r="D47" s="83">
        <v>995476</v>
      </c>
      <c r="E47" s="84"/>
      <c r="F47" s="113">
        <v>0.18</v>
      </c>
      <c r="G47" s="84"/>
      <c r="H47" s="85" t="s">
        <v>340</v>
      </c>
      <c r="I47" s="85">
        <v>20</v>
      </c>
      <c r="J47" s="94">
        <v>95.72</v>
      </c>
      <c r="K47" s="219"/>
      <c r="L47" s="93">
        <f t="shared" si="0"/>
        <v>95.72</v>
      </c>
      <c r="M47" s="93">
        <f t="shared" si="1"/>
        <v>1914.4</v>
      </c>
      <c r="O47" s="87"/>
      <c r="P47" s="88"/>
    </row>
    <row r="48" spans="1:16" s="86" customFormat="1" ht="51.75" customHeight="1">
      <c r="A48" s="81"/>
      <c r="B48" s="117">
        <v>16.7</v>
      </c>
      <c r="C48" s="82" t="s">
        <v>243</v>
      </c>
      <c r="D48" s="83"/>
      <c r="E48" s="84"/>
      <c r="F48" s="113"/>
      <c r="G48" s="84"/>
      <c r="H48" s="85"/>
      <c r="I48" s="85"/>
      <c r="J48" s="94">
        <v>0</v>
      </c>
      <c r="K48" s="219"/>
      <c r="L48" s="93">
        <f t="shared" si="0"/>
        <v>0</v>
      </c>
      <c r="M48" s="93">
        <f t="shared" si="1"/>
        <v>0</v>
      </c>
      <c r="O48" s="87"/>
      <c r="P48" s="88"/>
    </row>
    <row r="49" spans="1:16" s="86" customFormat="1" ht="16.5">
      <c r="A49" s="81"/>
      <c r="B49" s="117" t="s">
        <v>149</v>
      </c>
      <c r="C49" s="82" t="s">
        <v>244</v>
      </c>
      <c r="D49" s="83">
        <v>995477</v>
      </c>
      <c r="E49" s="84"/>
      <c r="F49" s="113">
        <v>0.18</v>
      </c>
      <c r="G49" s="84"/>
      <c r="H49" s="85" t="s">
        <v>346</v>
      </c>
      <c r="I49" s="85">
        <v>312</v>
      </c>
      <c r="J49" s="94">
        <v>1088.96</v>
      </c>
      <c r="K49" s="219"/>
      <c r="L49" s="93">
        <f t="shared" si="0"/>
        <v>1088.96</v>
      </c>
      <c r="M49" s="93">
        <f t="shared" si="1"/>
        <v>339755.52000000002</v>
      </c>
      <c r="O49" s="87"/>
      <c r="P49" s="88"/>
    </row>
    <row r="50" spans="1:16" s="86" customFormat="1" ht="48" customHeight="1">
      <c r="A50" s="81"/>
      <c r="B50" s="117">
        <v>18.899999999999999</v>
      </c>
      <c r="C50" s="82" t="s">
        <v>245</v>
      </c>
      <c r="D50" s="83"/>
      <c r="E50" s="84"/>
      <c r="F50" s="113"/>
      <c r="G50" s="84"/>
      <c r="H50" s="85"/>
      <c r="I50" s="85"/>
      <c r="J50" s="94">
        <v>0</v>
      </c>
      <c r="K50" s="219"/>
      <c r="L50" s="93">
        <f t="shared" si="0"/>
        <v>0</v>
      </c>
      <c r="M50" s="93">
        <f t="shared" si="1"/>
        <v>0</v>
      </c>
      <c r="O50" s="87"/>
      <c r="P50" s="88"/>
    </row>
    <row r="51" spans="1:16" s="86" customFormat="1" ht="16.5">
      <c r="A51" s="81"/>
      <c r="B51" s="117" t="s">
        <v>150</v>
      </c>
      <c r="C51" s="82" t="s">
        <v>246</v>
      </c>
      <c r="D51" s="83">
        <v>995424</v>
      </c>
      <c r="E51" s="84"/>
      <c r="F51" s="113">
        <v>0.18</v>
      </c>
      <c r="G51" s="84"/>
      <c r="H51" s="85" t="s">
        <v>349</v>
      </c>
      <c r="I51" s="85">
        <v>20</v>
      </c>
      <c r="J51" s="94">
        <v>551.20000000000005</v>
      </c>
      <c r="K51" s="219"/>
      <c r="L51" s="93">
        <f t="shared" si="0"/>
        <v>551.20000000000005</v>
      </c>
      <c r="M51" s="93">
        <f t="shared" si="1"/>
        <v>11024</v>
      </c>
      <c r="O51" s="87"/>
      <c r="P51" s="88"/>
    </row>
    <row r="52" spans="1:16" s="86" customFormat="1" ht="81" customHeight="1">
      <c r="A52" s="81"/>
      <c r="B52" s="117">
        <v>18.8</v>
      </c>
      <c r="C52" s="82" t="s">
        <v>247</v>
      </c>
      <c r="D52" s="83"/>
      <c r="E52" s="84"/>
      <c r="F52" s="113"/>
      <c r="G52" s="84"/>
      <c r="H52" s="85"/>
      <c r="I52" s="85"/>
      <c r="J52" s="94">
        <v>0</v>
      </c>
      <c r="K52" s="219"/>
      <c r="L52" s="93">
        <f t="shared" si="0"/>
        <v>0</v>
      </c>
      <c r="M52" s="93">
        <f t="shared" si="1"/>
        <v>0</v>
      </c>
      <c r="O52" s="87"/>
      <c r="P52" s="88"/>
    </row>
    <row r="53" spans="1:16" s="86" customFormat="1" ht="16.5">
      <c r="A53" s="81"/>
      <c r="B53" s="117" t="s">
        <v>151</v>
      </c>
      <c r="C53" s="82" t="s">
        <v>248</v>
      </c>
      <c r="D53" s="83">
        <v>995424</v>
      </c>
      <c r="E53" s="84"/>
      <c r="F53" s="113">
        <v>0.18</v>
      </c>
      <c r="G53" s="84"/>
      <c r="H53" s="85" t="s">
        <v>349</v>
      </c>
      <c r="I53" s="85">
        <v>20</v>
      </c>
      <c r="J53" s="94">
        <v>793.18</v>
      </c>
      <c r="K53" s="219"/>
      <c r="L53" s="93">
        <f t="shared" si="0"/>
        <v>793.18</v>
      </c>
      <c r="M53" s="93">
        <f t="shared" si="1"/>
        <v>15863.6</v>
      </c>
      <c r="O53" s="87"/>
      <c r="P53" s="88"/>
    </row>
    <row r="54" spans="1:16" s="86" customFormat="1" ht="16.5">
      <c r="A54" s="81"/>
      <c r="B54" s="117" t="s">
        <v>152</v>
      </c>
      <c r="C54" s="82" t="s">
        <v>249</v>
      </c>
      <c r="D54" s="83">
        <v>995424</v>
      </c>
      <c r="E54" s="84"/>
      <c r="F54" s="113">
        <v>0.18</v>
      </c>
      <c r="G54" s="84"/>
      <c r="H54" s="85" t="s">
        <v>350</v>
      </c>
      <c r="I54" s="85">
        <v>10</v>
      </c>
      <c r="J54" s="94">
        <v>650.9</v>
      </c>
      <c r="K54" s="219"/>
      <c r="L54" s="93">
        <f t="shared" si="0"/>
        <v>650.9</v>
      </c>
      <c r="M54" s="93">
        <f t="shared" si="1"/>
        <v>6509</v>
      </c>
      <c r="O54" s="87"/>
      <c r="P54" s="88"/>
    </row>
    <row r="55" spans="1:16" s="86" customFormat="1" ht="45">
      <c r="A55" s="81"/>
      <c r="B55" s="117">
        <v>18.48</v>
      </c>
      <c r="C55" s="82" t="s">
        <v>250</v>
      </c>
      <c r="D55" s="83">
        <v>995424</v>
      </c>
      <c r="E55" s="84"/>
      <c r="F55" s="113">
        <v>0.18</v>
      </c>
      <c r="G55" s="84"/>
      <c r="H55" s="85" t="s">
        <v>351</v>
      </c>
      <c r="I55" s="85">
        <v>1000</v>
      </c>
      <c r="J55" s="94">
        <v>12.29</v>
      </c>
      <c r="K55" s="219"/>
      <c r="L55" s="93">
        <f t="shared" si="0"/>
        <v>12.29</v>
      </c>
      <c r="M55" s="93">
        <f t="shared" si="1"/>
        <v>12290</v>
      </c>
      <c r="O55" s="87"/>
      <c r="P55" s="88"/>
    </row>
    <row r="56" spans="1:16" s="86" customFormat="1" ht="18" customHeight="1">
      <c r="A56" s="81"/>
      <c r="B56" s="117">
        <v>18.18</v>
      </c>
      <c r="C56" s="82" t="s">
        <v>251</v>
      </c>
      <c r="D56" s="83"/>
      <c r="E56" s="84"/>
      <c r="F56" s="113"/>
      <c r="G56" s="84"/>
      <c r="H56" s="85"/>
      <c r="I56" s="85"/>
      <c r="J56" s="94">
        <v>0</v>
      </c>
      <c r="K56" s="219"/>
      <c r="L56" s="93">
        <f t="shared" si="0"/>
        <v>0</v>
      </c>
      <c r="M56" s="93">
        <f t="shared" si="1"/>
        <v>0</v>
      </c>
      <c r="O56" s="87"/>
      <c r="P56" s="88"/>
    </row>
    <row r="57" spans="1:16" s="86" customFormat="1" ht="16.5">
      <c r="A57" s="81"/>
      <c r="B57" s="117" t="s">
        <v>153</v>
      </c>
      <c r="C57" s="82" t="s">
        <v>252</v>
      </c>
      <c r="D57" s="83">
        <v>995424</v>
      </c>
      <c r="E57" s="84"/>
      <c r="F57" s="113">
        <v>0.18</v>
      </c>
      <c r="G57" s="84"/>
      <c r="H57" s="85" t="s">
        <v>344</v>
      </c>
      <c r="I57" s="85">
        <v>1</v>
      </c>
      <c r="J57" s="94">
        <v>503.55</v>
      </c>
      <c r="K57" s="219"/>
      <c r="L57" s="93">
        <f t="shared" si="0"/>
        <v>503.55</v>
      </c>
      <c r="M57" s="93">
        <f t="shared" si="1"/>
        <v>503.55</v>
      </c>
      <c r="O57" s="87"/>
      <c r="P57" s="88"/>
    </row>
    <row r="58" spans="1:16" s="86" customFormat="1" ht="36.75" customHeight="1">
      <c r="A58" s="81"/>
      <c r="B58" s="117">
        <v>17.7</v>
      </c>
      <c r="C58" s="82" t="s">
        <v>253</v>
      </c>
      <c r="D58" s="83"/>
      <c r="E58" s="84"/>
      <c r="F58" s="113"/>
      <c r="G58" s="84"/>
      <c r="H58" s="85"/>
      <c r="I58" s="85"/>
      <c r="J58" s="94">
        <v>0</v>
      </c>
      <c r="K58" s="219"/>
      <c r="L58" s="93">
        <f t="shared" si="0"/>
        <v>0</v>
      </c>
      <c r="M58" s="93">
        <f t="shared" si="1"/>
        <v>0</v>
      </c>
      <c r="O58" s="87"/>
      <c r="P58" s="88"/>
    </row>
    <row r="59" spans="1:16" s="86" customFormat="1" ht="16.5">
      <c r="A59" s="81"/>
      <c r="B59" s="117" t="s">
        <v>154</v>
      </c>
      <c r="C59" s="82" t="s">
        <v>254</v>
      </c>
      <c r="D59" s="83">
        <v>995478</v>
      </c>
      <c r="E59" s="84"/>
      <c r="F59" s="113">
        <v>0.18</v>
      </c>
      <c r="G59" s="84"/>
      <c r="H59" s="85" t="s">
        <v>344</v>
      </c>
      <c r="I59" s="85">
        <v>1</v>
      </c>
      <c r="J59" s="94">
        <v>2882.35</v>
      </c>
      <c r="K59" s="219"/>
      <c r="L59" s="93">
        <f t="shared" si="0"/>
        <v>2882.35</v>
      </c>
      <c r="M59" s="93">
        <f t="shared" si="1"/>
        <v>2882.35</v>
      </c>
      <c r="O59" s="87"/>
      <c r="P59" s="88"/>
    </row>
    <row r="60" spans="1:16" s="86" customFormat="1" ht="30">
      <c r="A60" s="81"/>
      <c r="B60" s="117">
        <v>17.8</v>
      </c>
      <c r="C60" s="82" t="s">
        <v>255</v>
      </c>
      <c r="D60" s="83">
        <v>995478</v>
      </c>
      <c r="E60" s="84"/>
      <c r="F60" s="113">
        <v>0.18</v>
      </c>
      <c r="G60" s="84"/>
      <c r="H60" s="85" t="s">
        <v>344</v>
      </c>
      <c r="I60" s="85">
        <v>1</v>
      </c>
      <c r="J60" s="94">
        <v>1900.51</v>
      </c>
      <c r="K60" s="219"/>
      <c r="L60" s="93">
        <f t="shared" si="0"/>
        <v>1900.51</v>
      </c>
      <c r="M60" s="93">
        <f t="shared" si="1"/>
        <v>1900.51</v>
      </c>
      <c r="O60" s="87"/>
      <c r="P60" s="88"/>
    </row>
    <row r="61" spans="1:16" s="86" customFormat="1" ht="16.5">
      <c r="A61" s="81"/>
      <c r="B61" s="117">
        <v>17.28</v>
      </c>
      <c r="C61" s="82" t="s">
        <v>256</v>
      </c>
      <c r="D61" s="83"/>
      <c r="E61" s="84"/>
      <c r="F61" s="113"/>
      <c r="G61" s="84"/>
      <c r="H61" s="85"/>
      <c r="I61" s="85"/>
      <c r="J61" s="94">
        <v>0</v>
      </c>
      <c r="K61" s="219"/>
      <c r="L61" s="93">
        <f t="shared" si="0"/>
        <v>0</v>
      </c>
      <c r="M61" s="93">
        <f t="shared" si="1"/>
        <v>0</v>
      </c>
      <c r="O61" s="87"/>
      <c r="P61" s="88"/>
    </row>
    <row r="62" spans="1:16" s="86" customFormat="1" ht="16.5">
      <c r="A62" s="81"/>
      <c r="B62" s="117" t="s">
        <v>155</v>
      </c>
      <c r="C62" s="82" t="s">
        <v>257</v>
      </c>
      <c r="D62" s="83"/>
      <c r="E62" s="84"/>
      <c r="F62" s="113"/>
      <c r="G62" s="84"/>
      <c r="H62" s="85"/>
      <c r="I62" s="85"/>
      <c r="J62" s="94">
        <v>0</v>
      </c>
      <c r="K62" s="219"/>
      <c r="L62" s="93">
        <f t="shared" si="0"/>
        <v>0</v>
      </c>
      <c r="M62" s="93">
        <f t="shared" si="1"/>
        <v>0</v>
      </c>
      <c r="O62" s="87"/>
      <c r="P62" s="88"/>
    </row>
    <row r="63" spans="1:16" s="86" customFormat="1" ht="16.5">
      <c r="A63" s="81"/>
      <c r="B63" s="117" t="s">
        <v>156</v>
      </c>
      <c r="C63" s="82" t="s">
        <v>258</v>
      </c>
      <c r="D63" s="83">
        <v>995478</v>
      </c>
      <c r="E63" s="84"/>
      <c r="F63" s="113">
        <v>0.18</v>
      </c>
      <c r="G63" s="84"/>
      <c r="H63" s="85" t="s">
        <v>344</v>
      </c>
      <c r="I63" s="85">
        <v>1</v>
      </c>
      <c r="J63" s="94">
        <v>132.21</v>
      </c>
      <c r="K63" s="219"/>
      <c r="L63" s="93">
        <f t="shared" si="0"/>
        <v>132.21</v>
      </c>
      <c r="M63" s="93">
        <f t="shared" si="1"/>
        <v>132.21</v>
      </c>
      <c r="O63" s="87"/>
      <c r="P63" s="88"/>
    </row>
    <row r="64" spans="1:16" s="86" customFormat="1" ht="60">
      <c r="A64" s="81"/>
      <c r="B64" s="117">
        <v>17.2</v>
      </c>
      <c r="C64" s="82" t="s">
        <v>259</v>
      </c>
      <c r="D64" s="83"/>
      <c r="E64" s="84"/>
      <c r="F64" s="113"/>
      <c r="G64" s="84"/>
      <c r="H64" s="85"/>
      <c r="I64" s="85"/>
      <c r="J64" s="94">
        <v>0</v>
      </c>
      <c r="K64" s="219"/>
      <c r="L64" s="93">
        <f t="shared" si="0"/>
        <v>0</v>
      </c>
      <c r="M64" s="93">
        <f t="shared" si="1"/>
        <v>0</v>
      </c>
      <c r="O64" s="87"/>
      <c r="P64" s="88"/>
    </row>
    <row r="65" spans="1:16" s="86" customFormat="1" ht="16.5">
      <c r="A65" s="81"/>
      <c r="B65" s="117" t="s">
        <v>157</v>
      </c>
      <c r="C65" s="82" t="s">
        <v>260</v>
      </c>
      <c r="D65" s="83">
        <v>995478</v>
      </c>
      <c r="E65" s="84"/>
      <c r="F65" s="113">
        <v>0.18</v>
      </c>
      <c r="G65" s="84"/>
      <c r="H65" s="85" t="s">
        <v>344</v>
      </c>
      <c r="I65" s="85">
        <v>1</v>
      </c>
      <c r="J65" s="94">
        <v>7019.68</v>
      </c>
      <c r="K65" s="219"/>
      <c r="L65" s="93">
        <f t="shared" si="0"/>
        <v>7019.68</v>
      </c>
      <c r="M65" s="93">
        <f t="shared" si="1"/>
        <v>7019.68</v>
      </c>
      <c r="O65" s="87"/>
      <c r="P65" s="88"/>
    </row>
    <row r="66" spans="1:16" s="86" customFormat="1" ht="45">
      <c r="A66" s="81"/>
      <c r="B66" s="117">
        <v>17.71</v>
      </c>
      <c r="C66" s="82" t="s">
        <v>261</v>
      </c>
      <c r="D66" s="83">
        <v>995478</v>
      </c>
      <c r="E66" s="84"/>
      <c r="F66" s="113">
        <v>0.18</v>
      </c>
      <c r="G66" s="84"/>
      <c r="H66" s="85" t="s">
        <v>344</v>
      </c>
      <c r="I66" s="85">
        <v>1</v>
      </c>
      <c r="J66" s="94">
        <v>185.36</v>
      </c>
      <c r="K66" s="219"/>
      <c r="L66" s="93">
        <f t="shared" si="0"/>
        <v>185.36</v>
      </c>
      <c r="M66" s="93">
        <f t="shared" si="1"/>
        <v>185.36</v>
      </c>
      <c r="O66" s="87"/>
      <c r="P66" s="88"/>
    </row>
    <row r="67" spans="1:16" s="86" customFormat="1" ht="33" customHeight="1">
      <c r="A67" s="81"/>
      <c r="B67" s="117">
        <v>17.329999999999998</v>
      </c>
      <c r="C67" s="82" t="s">
        <v>262</v>
      </c>
      <c r="D67" s="83">
        <v>995478</v>
      </c>
      <c r="E67" s="84"/>
      <c r="F67" s="113">
        <v>0.18</v>
      </c>
      <c r="G67" s="84"/>
      <c r="H67" s="85" t="s">
        <v>352</v>
      </c>
      <c r="I67" s="85">
        <v>1</v>
      </c>
      <c r="J67" s="94">
        <v>1193.67</v>
      </c>
      <c r="K67" s="219"/>
      <c r="L67" s="93">
        <f t="shared" si="0"/>
        <v>1193.67</v>
      </c>
      <c r="M67" s="93">
        <f t="shared" si="1"/>
        <v>1193.67</v>
      </c>
      <c r="O67" s="87"/>
      <c r="P67" s="88"/>
    </row>
    <row r="68" spans="1:16" s="86" customFormat="1" ht="16.5">
      <c r="A68" s="81"/>
      <c r="B68" s="117">
        <v>17.34</v>
      </c>
      <c r="C68" s="82" t="s">
        <v>263</v>
      </c>
      <c r="D68" s="83"/>
      <c r="E68" s="84"/>
      <c r="F68" s="113"/>
      <c r="G68" s="84"/>
      <c r="H68" s="85"/>
      <c r="I68" s="85"/>
      <c r="J68" s="94">
        <v>0</v>
      </c>
      <c r="K68" s="219"/>
      <c r="L68" s="93">
        <f t="shared" si="0"/>
        <v>0</v>
      </c>
      <c r="M68" s="93">
        <f t="shared" si="1"/>
        <v>0</v>
      </c>
      <c r="O68" s="87"/>
      <c r="P68" s="88"/>
    </row>
    <row r="69" spans="1:16" s="86" customFormat="1" ht="16.5">
      <c r="A69" s="81"/>
      <c r="B69" s="117" t="s">
        <v>158</v>
      </c>
      <c r="C69" s="82" t="s">
        <v>264</v>
      </c>
      <c r="D69" s="83">
        <v>995478</v>
      </c>
      <c r="E69" s="84"/>
      <c r="F69" s="113">
        <v>0.18</v>
      </c>
      <c r="G69" s="84"/>
      <c r="H69" s="85" t="s">
        <v>344</v>
      </c>
      <c r="I69" s="85">
        <v>1</v>
      </c>
      <c r="J69" s="94">
        <v>862.55</v>
      </c>
      <c r="K69" s="219"/>
      <c r="L69" s="93">
        <f t="shared" si="0"/>
        <v>862.55</v>
      </c>
      <c r="M69" s="93">
        <f t="shared" si="1"/>
        <v>862.55</v>
      </c>
      <c r="O69" s="87"/>
      <c r="P69" s="88"/>
    </row>
    <row r="70" spans="1:16" s="86" customFormat="1" ht="30">
      <c r="A70" s="81"/>
      <c r="B70" s="117">
        <v>17.73</v>
      </c>
      <c r="C70" s="82" t="s">
        <v>265</v>
      </c>
      <c r="D70" s="83"/>
      <c r="E70" s="84"/>
      <c r="F70" s="113"/>
      <c r="G70" s="84"/>
      <c r="H70" s="85"/>
      <c r="I70" s="85"/>
      <c r="J70" s="94">
        <v>0</v>
      </c>
      <c r="K70" s="219"/>
      <c r="L70" s="93">
        <f t="shared" si="0"/>
        <v>0</v>
      </c>
      <c r="M70" s="93">
        <f t="shared" si="1"/>
        <v>0</v>
      </c>
      <c r="O70" s="87"/>
      <c r="P70" s="88"/>
    </row>
    <row r="71" spans="1:16" s="86" customFormat="1" ht="30">
      <c r="A71" s="81"/>
      <c r="B71" s="117" t="s">
        <v>159</v>
      </c>
      <c r="C71" s="82" t="s">
        <v>266</v>
      </c>
      <c r="D71" s="83">
        <v>995478</v>
      </c>
      <c r="E71" s="84"/>
      <c r="F71" s="113">
        <v>0.18</v>
      </c>
      <c r="G71" s="84"/>
      <c r="H71" s="85" t="s">
        <v>344</v>
      </c>
      <c r="I71" s="85">
        <v>1</v>
      </c>
      <c r="J71" s="94">
        <v>760.63</v>
      </c>
      <c r="K71" s="219"/>
      <c r="L71" s="93">
        <f t="shared" si="0"/>
        <v>760.63</v>
      </c>
      <c r="M71" s="93">
        <f t="shared" si="1"/>
        <v>760.63</v>
      </c>
      <c r="O71" s="87"/>
      <c r="P71" s="88"/>
    </row>
    <row r="72" spans="1:16" s="86" customFormat="1" ht="30">
      <c r="A72" s="81"/>
      <c r="B72" s="117" t="s">
        <v>160</v>
      </c>
      <c r="C72" s="82" t="s">
        <v>267</v>
      </c>
      <c r="D72" s="83">
        <v>995478</v>
      </c>
      <c r="E72" s="84"/>
      <c r="F72" s="113">
        <v>0.18</v>
      </c>
      <c r="G72" s="84"/>
      <c r="H72" s="85" t="s">
        <v>344</v>
      </c>
      <c r="I72" s="85">
        <v>1</v>
      </c>
      <c r="J72" s="94">
        <v>379.27</v>
      </c>
      <c r="K72" s="219"/>
      <c r="L72" s="93">
        <f t="shared" si="0"/>
        <v>379.27</v>
      </c>
      <c r="M72" s="93">
        <f t="shared" si="1"/>
        <v>379.27</v>
      </c>
      <c r="O72" s="87"/>
      <c r="P72" s="88"/>
    </row>
    <row r="73" spans="1:16" s="86" customFormat="1" ht="16.5">
      <c r="A73" s="81"/>
      <c r="B73" s="117">
        <v>18.579999999999998</v>
      </c>
      <c r="C73" s="82" t="s">
        <v>268</v>
      </c>
      <c r="D73" s="83"/>
      <c r="E73" s="84"/>
      <c r="F73" s="113"/>
      <c r="G73" s="84"/>
      <c r="H73" s="85"/>
      <c r="I73" s="85"/>
      <c r="J73" s="94">
        <v>0</v>
      </c>
      <c r="K73" s="219"/>
      <c r="L73" s="93">
        <f t="shared" si="0"/>
        <v>0</v>
      </c>
      <c r="M73" s="93">
        <f t="shared" si="1"/>
        <v>0</v>
      </c>
      <c r="O73" s="87"/>
      <c r="P73" s="88"/>
    </row>
    <row r="74" spans="1:16" s="86" customFormat="1" ht="16.5">
      <c r="A74" s="81"/>
      <c r="B74" s="117" t="s">
        <v>161</v>
      </c>
      <c r="C74" s="82" t="s">
        <v>269</v>
      </c>
      <c r="D74" s="83"/>
      <c r="E74" s="84"/>
      <c r="F74" s="113"/>
      <c r="G74" s="84"/>
      <c r="H74" s="85"/>
      <c r="I74" s="85"/>
      <c r="J74" s="94">
        <v>0</v>
      </c>
      <c r="K74" s="219"/>
      <c r="L74" s="93">
        <f t="shared" si="0"/>
        <v>0</v>
      </c>
      <c r="M74" s="93">
        <f t="shared" si="1"/>
        <v>0</v>
      </c>
      <c r="O74" s="87"/>
      <c r="P74" s="88"/>
    </row>
    <row r="75" spans="1:16" s="86" customFormat="1" ht="16.5">
      <c r="A75" s="81"/>
      <c r="B75" s="117" t="s">
        <v>162</v>
      </c>
      <c r="C75" s="82" t="s">
        <v>270</v>
      </c>
      <c r="D75" s="83">
        <v>995424</v>
      </c>
      <c r="E75" s="84"/>
      <c r="F75" s="113">
        <v>0.18</v>
      </c>
      <c r="G75" s="84"/>
      <c r="H75" s="85" t="s">
        <v>344</v>
      </c>
      <c r="I75" s="85">
        <v>2</v>
      </c>
      <c r="J75" s="94">
        <v>42.06</v>
      </c>
      <c r="K75" s="219"/>
      <c r="L75" s="93">
        <f t="shared" si="0"/>
        <v>42.06</v>
      </c>
      <c r="M75" s="93">
        <f t="shared" si="1"/>
        <v>84.12</v>
      </c>
      <c r="O75" s="87"/>
      <c r="P75" s="88"/>
    </row>
    <row r="76" spans="1:16" s="86" customFormat="1" ht="16.5">
      <c r="A76" s="81"/>
      <c r="B76" s="117">
        <v>18.489999999999998</v>
      </c>
      <c r="C76" s="82" t="s">
        <v>271</v>
      </c>
      <c r="D76" s="83"/>
      <c r="E76" s="84"/>
      <c r="F76" s="113"/>
      <c r="G76" s="84"/>
      <c r="H76" s="85"/>
      <c r="I76" s="85"/>
      <c r="J76" s="94">
        <v>0</v>
      </c>
      <c r="K76" s="219"/>
      <c r="L76" s="93">
        <f t="shared" si="0"/>
        <v>0</v>
      </c>
      <c r="M76" s="93">
        <f t="shared" si="1"/>
        <v>0</v>
      </c>
      <c r="O76" s="87"/>
      <c r="P76" s="88"/>
    </row>
    <row r="77" spans="1:16" s="86" customFormat="1" ht="16.5">
      <c r="A77" s="81"/>
      <c r="B77" s="117" t="s">
        <v>163</v>
      </c>
      <c r="C77" s="82" t="s">
        <v>272</v>
      </c>
      <c r="D77" s="83">
        <v>995424</v>
      </c>
      <c r="E77" s="84"/>
      <c r="F77" s="113">
        <v>0.18</v>
      </c>
      <c r="G77" s="84"/>
      <c r="H77" s="85" t="s">
        <v>353</v>
      </c>
      <c r="I77" s="85">
        <v>3</v>
      </c>
      <c r="J77" s="94">
        <v>550.12</v>
      </c>
      <c r="K77" s="219"/>
      <c r="L77" s="93">
        <f t="shared" ref="L77:L131" si="2">ROUND(J77+($K$12*J77),2)</f>
        <v>550.12</v>
      </c>
      <c r="M77" s="93">
        <f t="shared" ref="M77:M131" si="3">ROUND(I77*L77,2)</f>
        <v>1650.36</v>
      </c>
      <c r="O77" s="87"/>
      <c r="P77" s="88"/>
    </row>
    <row r="78" spans="1:16" s="86" customFormat="1" ht="16.5">
      <c r="A78" s="81"/>
      <c r="B78" s="117">
        <v>18.21</v>
      </c>
      <c r="C78" s="82" t="s">
        <v>273</v>
      </c>
      <c r="D78" s="83"/>
      <c r="E78" s="84"/>
      <c r="F78" s="113"/>
      <c r="G78" s="84"/>
      <c r="H78" s="85"/>
      <c r="I78" s="85"/>
      <c r="J78" s="94">
        <v>0</v>
      </c>
      <c r="K78" s="219"/>
      <c r="L78" s="93">
        <f t="shared" si="2"/>
        <v>0</v>
      </c>
      <c r="M78" s="93">
        <f t="shared" si="3"/>
        <v>0</v>
      </c>
      <c r="O78" s="87"/>
      <c r="P78" s="88"/>
    </row>
    <row r="79" spans="1:16" s="86" customFormat="1" ht="16.5">
      <c r="A79" s="81"/>
      <c r="B79" s="117" t="s">
        <v>164</v>
      </c>
      <c r="C79" s="82" t="s">
        <v>274</v>
      </c>
      <c r="D79" s="83"/>
      <c r="E79" s="84"/>
      <c r="F79" s="113"/>
      <c r="G79" s="84"/>
      <c r="H79" s="85"/>
      <c r="I79" s="85"/>
      <c r="J79" s="94">
        <v>0</v>
      </c>
      <c r="K79" s="219"/>
      <c r="L79" s="93">
        <f t="shared" si="2"/>
        <v>0</v>
      </c>
      <c r="M79" s="93">
        <f t="shared" si="3"/>
        <v>0</v>
      </c>
      <c r="O79" s="87"/>
      <c r="P79" s="88"/>
    </row>
    <row r="80" spans="1:16" s="86" customFormat="1" ht="16.5">
      <c r="A80" s="81"/>
      <c r="B80" s="117" t="s">
        <v>165</v>
      </c>
      <c r="C80" s="82" t="s">
        <v>275</v>
      </c>
      <c r="D80" s="83">
        <v>995424</v>
      </c>
      <c r="E80" s="84"/>
      <c r="F80" s="113">
        <v>0.18</v>
      </c>
      <c r="G80" s="84"/>
      <c r="H80" s="85" t="s">
        <v>344</v>
      </c>
      <c r="I80" s="85">
        <v>1</v>
      </c>
      <c r="J80" s="94">
        <v>94.77</v>
      </c>
      <c r="K80" s="219"/>
      <c r="L80" s="93">
        <f t="shared" si="2"/>
        <v>94.77</v>
      </c>
      <c r="M80" s="93">
        <f t="shared" si="3"/>
        <v>94.77</v>
      </c>
      <c r="O80" s="87"/>
      <c r="P80" s="88"/>
    </row>
    <row r="81" spans="1:16" s="86" customFormat="1" ht="30">
      <c r="A81" s="81"/>
      <c r="B81" s="117">
        <v>18.53</v>
      </c>
      <c r="C81" s="82" t="s">
        <v>276</v>
      </c>
      <c r="D81" s="83"/>
      <c r="E81" s="84"/>
      <c r="F81" s="113"/>
      <c r="G81" s="84"/>
      <c r="H81" s="85"/>
      <c r="I81" s="85"/>
      <c r="J81" s="94">
        <v>0</v>
      </c>
      <c r="K81" s="219"/>
      <c r="L81" s="93">
        <f t="shared" si="2"/>
        <v>0</v>
      </c>
      <c r="M81" s="93">
        <f t="shared" si="3"/>
        <v>0</v>
      </c>
      <c r="O81" s="87"/>
      <c r="P81" s="88"/>
    </row>
    <row r="82" spans="1:16" s="86" customFormat="1" ht="16.5">
      <c r="A82" s="81"/>
      <c r="B82" s="117" t="s">
        <v>166</v>
      </c>
      <c r="C82" s="82" t="s">
        <v>277</v>
      </c>
      <c r="D82" s="83">
        <v>995424</v>
      </c>
      <c r="E82" s="84"/>
      <c r="F82" s="113">
        <v>0.18</v>
      </c>
      <c r="G82" s="84"/>
      <c r="H82" s="85" t="s">
        <v>344</v>
      </c>
      <c r="I82" s="85">
        <v>4</v>
      </c>
      <c r="J82" s="94">
        <v>633.92999999999995</v>
      </c>
      <c r="K82" s="219"/>
      <c r="L82" s="93">
        <f t="shared" si="2"/>
        <v>633.92999999999995</v>
      </c>
      <c r="M82" s="93">
        <f t="shared" si="3"/>
        <v>2535.7199999999998</v>
      </c>
      <c r="O82" s="87"/>
      <c r="P82" s="88"/>
    </row>
    <row r="83" spans="1:16" s="86" customFormat="1" ht="156.75" customHeight="1">
      <c r="A83" s="81"/>
      <c r="B83" s="117">
        <v>14.87</v>
      </c>
      <c r="C83" s="82" t="s">
        <v>309</v>
      </c>
      <c r="D83" s="83">
        <v>995453</v>
      </c>
      <c r="E83" s="84"/>
      <c r="F83" s="113">
        <v>0.18</v>
      </c>
      <c r="G83" s="84"/>
      <c r="H83" s="85" t="s">
        <v>341</v>
      </c>
      <c r="I83" s="85">
        <v>451.67999999999995</v>
      </c>
      <c r="J83" s="94">
        <v>576.21</v>
      </c>
      <c r="K83" s="219"/>
      <c r="L83" s="93">
        <f t="shared" si="2"/>
        <v>576.21</v>
      </c>
      <c r="M83" s="93">
        <f t="shared" si="3"/>
        <v>260262.53</v>
      </c>
      <c r="O83" s="87"/>
      <c r="P83" s="88"/>
    </row>
    <row r="84" spans="1:16" s="86" customFormat="1" ht="30">
      <c r="A84" s="81"/>
      <c r="B84" s="117">
        <v>22.14</v>
      </c>
      <c r="C84" s="82" t="s">
        <v>335</v>
      </c>
      <c r="D84" s="83"/>
      <c r="E84" s="84"/>
      <c r="F84" s="113"/>
      <c r="G84" s="84"/>
      <c r="H84" s="85"/>
      <c r="I84" s="85"/>
      <c r="J84" s="94">
        <v>0</v>
      </c>
      <c r="K84" s="219"/>
      <c r="L84" s="93">
        <f t="shared" si="2"/>
        <v>0</v>
      </c>
      <c r="M84" s="93">
        <f t="shared" si="3"/>
        <v>0</v>
      </c>
      <c r="O84" s="87"/>
      <c r="P84" s="88"/>
    </row>
    <row r="85" spans="1:16" s="86" customFormat="1" ht="16.5">
      <c r="A85" s="81"/>
      <c r="B85" s="117" t="s">
        <v>167</v>
      </c>
      <c r="C85" s="82" t="s">
        <v>278</v>
      </c>
      <c r="D85" s="83">
        <v>995453</v>
      </c>
      <c r="E85" s="84"/>
      <c r="F85" s="113">
        <v>0.18</v>
      </c>
      <c r="G85" s="84"/>
      <c r="H85" s="85" t="s">
        <v>343</v>
      </c>
      <c r="I85" s="85">
        <v>13.55</v>
      </c>
      <c r="J85" s="94">
        <v>9516.1299999999992</v>
      </c>
      <c r="K85" s="219"/>
      <c r="L85" s="93">
        <f t="shared" si="2"/>
        <v>9516.1299999999992</v>
      </c>
      <c r="M85" s="93">
        <f t="shared" si="3"/>
        <v>128943.56</v>
      </c>
      <c r="O85" s="87"/>
      <c r="P85" s="88"/>
    </row>
    <row r="86" spans="1:16" s="86" customFormat="1" ht="30">
      <c r="A86" s="81"/>
      <c r="B86" s="117">
        <v>6.12</v>
      </c>
      <c r="C86" s="82" t="s">
        <v>336</v>
      </c>
      <c r="D86" s="83"/>
      <c r="E86" s="84"/>
      <c r="F86" s="113"/>
      <c r="G86" s="84"/>
      <c r="H86" s="85"/>
      <c r="I86" s="85"/>
      <c r="J86" s="94">
        <v>0</v>
      </c>
      <c r="K86" s="219"/>
      <c r="L86" s="93">
        <f t="shared" si="2"/>
        <v>0</v>
      </c>
      <c r="M86" s="93">
        <f t="shared" si="3"/>
        <v>0</v>
      </c>
      <c r="O86" s="87"/>
      <c r="P86" s="88"/>
    </row>
    <row r="87" spans="1:16" s="86" customFormat="1" ht="16.5">
      <c r="A87" s="81"/>
      <c r="B87" s="117" t="s">
        <v>168</v>
      </c>
      <c r="C87" s="82" t="s">
        <v>337</v>
      </c>
      <c r="D87" s="83">
        <v>995456</v>
      </c>
      <c r="E87" s="84"/>
      <c r="F87" s="113">
        <v>0.18</v>
      </c>
      <c r="G87" s="84"/>
      <c r="H87" s="85" t="s">
        <v>341</v>
      </c>
      <c r="I87" s="85">
        <v>10</v>
      </c>
      <c r="J87" s="94">
        <v>1061.53</v>
      </c>
      <c r="K87" s="219"/>
      <c r="L87" s="93">
        <f t="shared" si="2"/>
        <v>1061.53</v>
      </c>
      <c r="M87" s="93">
        <f t="shared" si="3"/>
        <v>10615.3</v>
      </c>
      <c r="O87" s="87"/>
      <c r="P87" s="88"/>
    </row>
    <row r="88" spans="1:16" s="86" customFormat="1" ht="30">
      <c r="A88" s="81"/>
      <c r="B88" s="117">
        <v>4.0999999999999996</v>
      </c>
      <c r="C88" s="82" t="s">
        <v>334</v>
      </c>
      <c r="D88" s="83"/>
      <c r="E88" s="84"/>
      <c r="F88" s="113"/>
      <c r="G88" s="84"/>
      <c r="H88" s="85"/>
      <c r="I88" s="85"/>
      <c r="J88" s="94">
        <v>0</v>
      </c>
      <c r="K88" s="219"/>
      <c r="L88" s="93">
        <f t="shared" si="2"/>
        <v>0</v>
      </c>
      <c r="M88" s="93">
        <f t="shared" si="3"/>
        <v>0</v>
      </c>
      <c r="O88" s="87"/>
      <c r="P88" s="88"/>
    </row>
    <row r="89" spans="1:16" s="86" customFormat="1" ht="30">
      <c r="A89" s="81"/>
      <c r="B89" s="117" t="s">
        <v>169</v>
      </c>
      <c r="C89" s="82" t="s">
        <v>333</v>
      </c>
      <c r="D89" s="83">
        <v>995454</v>
      </c>
      <c r="E89" s="84"/>
      <c r="F89" s="113">
        <v>0.18</v>
      </c>
      <c r="G89" s="84"/>
      <c r="H89" s="85" t="s">
        <v>354</v>
      </c>
      <c r="I89" s="85">
        <v>0.46600000000000003</v>
      </c>
      <c r="J89" s="94">
        <v>8017.04</v>
      </c>
      <c r="K89" s="219"/>
      <c r="L89" s="93">
        <f t="shared" si="2"/>
        <v>8017.04</v>
      </c>
      <c r="M89" s="93">
        <f t="shared" si="3"/>
        <v>3735.94</v>
      </c>
      <c r="O89" s="87"/>
      <c r="P89" s="88"/>
    </row>
    <row r="90" spans="1:16" s="86" customFormat="1" ht="30">
      <c r="A90" s="81"/>
      <c r="B90" s="117" t="s">
        <v>170</v>
      </c>
      <c r="C90" s="82" t="s">
        <v>279</v>
      </c>
      <c r="D90" s="83">
        <v>995454</v>
      </c>
      <c r="E90" s="84"/>
      <c r="F90" s="113">
        <v>0.18</v>
      </c>
      <c r="G90" s="84"/>
      <c r="H90" s="85" t="s">
        <v>343</v>
      </c>
      <c r="I90" s="85">
        <v>6.2350000000000012</v>
      </c>
      <c r="J90" s="94">
        <v>9156.2900000000009</v>
      </c>
      <c r="K90" s="219"/>
      <c r="L90" s="93">
        <f t="shared" si="2"/>
        <v>9156.2900000000009</v>
      </c>
      <c r="M90" s="93">
        <f t="shared" si="3"/>
        <v>57089.47</v>
      </c>
      <c r="O90" s="87"/>
      <c r="P90" s="88"/>
    </row>
    <row r="91" spans="1:16" s="86" customFormat="1" ht="45">
      <c r="A91" s="81"/>
      <c r="B91" s="117">
        <v>6.1</v>
      </c>
      <c r="C91" s="82" t="s">
        <v>280</v>
      </c>
      <c r="D91" s="83"/>
      <c r="E91" s="84"/>
      <c r="F91" s="113"/>
      <c r="G91" s="84"/>
      <c r="H91" s="85"/>
      <c r="I91" s="85"/>
      <c r="J91" s="94">
        <v>0</v>
      </c>
      <c r="K91" s="219"/>
      <c r="L91" s="93">
        <f t="shared" si="2"/>
        <v>0</v>
      </c>
      <c r="M91" s="93">
        <f t="shared" si="3"/>
        <v>0</v>
      </c>
      <c r="O91" s="87"/>
      <c r="P91" s="88"/>
    </row>
    <row r="92" spans="1:16" s="86" customFormat="1" ht="16.5">
      <c r="A92" s="81"/>
      <c r="B92" s="117" t="s">
        <v>171</v>
      </c>
      <c r="C92" s="82" t="s">
        <v>281</v>
      </c>
      <c r="D92" s="83">
        <v>995456</v>
      </c>
      <c r="E92" s="84"/>
      <c r="F92" s="113">
        <v>0.18</v>
      </c>
      <c r="G92" s="84"/>
      <c r="H92" s="85" t="s">
        <v>354</v>
      </c>
      <c r="I92" s="85">
        <v>2.7600000000000002</v>
      </c>
      <c r="J92" s="94">
        <v>8435.77</v>
      </c>
      <c r="K92" s="219"/>
      <c r="L92" s="93">
        <f t="shared" si="2"/>
        <v>8435.77</v>
      </c>
      <c r="M92" s="93">
        <f t="shared" si="3"/>
        <v>23282.73</v>
      </c>
      <c r="O92" s="87"/>
      <c r="P92" s="88"/>
    </row>
    <row r="93" spans="1:16" s="86" customFormat="1" ht="30">
      <c r="A93" s="81"/>
      <c r="B93" s="117">
        <v>13.7</v>
      </c>
      <c r="C93" s="82" t="s">
        <v>282</v>
      </c>
      <c r="D93" s="83"/>
      <c r="E93" s="84"/>
      <c r="F93" s="113"/>
      <c r="G93" s="84"/>
      <c r="H93" s="85"/>
      <c r="I93" s="85"/>
      <c r="J93" s="94">
        <v>0</v>
      </c>
      <c r="K93" s="219"/>
      <c r="L93" s="93">
        <f t="shared" si="2"/>
        <v>0</v>
      </c>
      <c r="M93" s="93">
        <f t="shared" si="3"/>
        <v>0</v>
      </c>
      <c r="O93" s="87"/>
      <c r="P93" s="88"/>
    </row>
    <row r="94" spans="1:16" s="86" customFormat="1" ht="16.5">
      <c r="A94" s="81"/>
      <c r="B94" s="117" t="s">
        <v>172</v>
      </c>
      <c r="C94" s="82" t="s">
        <v>283</v>
      </c>
      <c r="D94" s="83">
        <v>995472</v>
      </c>
      <c r="E94" s="84"/>
      <c r="F94" s="113">
        <v>0.18</v>
      </c>
      <c r="G94" s="84"/>
      <c r="H94" s="85" t="s">
        <v>341</v>
      </c>
      <c r="I94" s="85">
        <v>156</v>
      </c>
      <c r="J94" s="94">
        <v>457.75</v>
      </c>
      <c r="K94" s="219"/>
      <c r="L94" s="93">
        <f t="shared" si="2"/>
        <v>457.75</v>
      </c>
      <c r="M94" s="93">
        <f t="shared" si="3"/>
        <v>71409</v>
      </c>
      <c r="O94" s="87"/>
      <c r="P94" s="88"/>
    </row>
    <row r="95" spans="1:16" s="86" customFormat="1" ht="60">
      <c r="A95" s="81"/>
      <c r="B95" s="117">
        <v>4.2</v>
      </c>
      <c r="C95" s="82" t="s">
        <v>284</v>
      </c>
      <c r="D95" s="83"/>
      <c r="E95" s="84"/>
      <c r="F95" s="113"/>
      <c r="G95" s="84"/>
      <c r="H95" s="85"/>
      <c r="I95" s="85"/>
      <c r="J95" s="94">
        <v>0</v>
      </c>
      <c r="K95" s="219"/>
      <c r="L95" s="93">
        <f t="shared" si="2"/>
        <v>0</v>
      </c>
      <c r="M95" s="93">
        <f t="shared" si="3"/>
        <v>0</v>
      </c>
      <c r="O95" s="87"/>
      <c r="P95" s="88"/>
    </row>
    <row r="96" spans="1:16" s="86" customFormat="1" ht="30">
      <c r="A96" s="81"/>
      <c r="B96" s="117" t="s">
        <v>173</v>
      </c>
      <c r="C96" s="82" t="s">
        <v>332</v>
      </c>
      <c r="D96" s="83">
        <v>995454</v>
      </c>
      <c r="E96" s="84"/>
      <c r="F96" s="113">
        <v>0.18</v>
      </c>
      <c r="G96" s="84"/>
      <c r="H96" s="85" t="s">
        <v>343</v>
      </c>
      <c r="I96" s="85">
        <v>0.75</v>
      </c>
      <c r="J96" s="94">
        <v>11878.04</v>
      </c>
      <c r="K96" s="219"/>
      <c r="L96" s="93">
        <f t="shared" si="2"/>
        <v>11878.04</v>
      </c>
      <c r="M96" s="93">
        <f t="shared" si="3"/>
        <v>8908.5300000000007</v>
      </c>
      <c r="O96" s="87"/>
      <c r="P96" s="88"/>
    </row>
    <row r="97" spans="1:16" s="86" customFormat="1" ht="16.5">
      <c r="A97" s="81"/>
      <c r="B97" s="117">
        <v>4.3</v>
      </c>
      <c r="C97" s="82" t="s">
        <v>285</v>
      </c>
      <c r="D97" s="83"/>
      <c r="E97" s="84"/>
      <c r="F97" s="113"/>
      <c r="G97" s="84"/>
      <c r="H97" s="85"/>
      <c r="I97" s="85"/>
      <c r="J97" s="94">
        <v>0</v>
      </c>
      <c r="K97" s="219"/>
      <c r="L97" s="93">
        <f t="shared" si="2"/>
        <v>0</v>
      </c>
      <c r="M97" s="93">
        <f t="shared" si="3"/>
        <v>0</v>
      </c>
      <c r="O97" s="87"/>
      <c r="P97" s="88"/>
    </row>
    <row r="98" spans="1:16" s="86" customFormat="1" ht="30">
      <c r="A98" s="81"/>
      <c r="B98" s="117" t="s">
        <v>174</v>
      </c>
      <c r="C98" s="82" t="s">
        <v>286</v>
      </c>
      <c r="D98" s="83">
        <v>995457</v>
      </c>
      <c r="E98" s="84"/>
      <c r="F98" s="113">
        <v>0.18</v>
      </c>
      <c r="G98" s="84"/>
      <c r="H98" s="85" t="s">
        <v>338</v>
      </c>
      <c r="I98" s="85">
        <v>40</v>
      </c>
      <c r="J98" s="94">
        <v>848.29</v>
      </c>
      <c r="K98" s="219"/>
      <c r="L98" s="93">
        <f t="shared" si="2"/>
        <v>848.29</v>
      </c>
      <c r="M98" s="93">
        <f t="shared" si="3"/>
        <v>33931.599999999999</v>
      </c>
      <c r="O98" s="87"/>
      <c r="P98" s="88"/>
    </row>
    <row r="99" spans="1:16" s="86" customFormat="1" ht="21" customHeight="1">
      <c r="A99" s="81"/>
      <c r="B99" s="117">
        <v>4.3</v>
      </c>
      <c r="C99" s="82" t="s">
        <v>331</v>
      </c>
      <c r="D99" s="83"/>
      <c r="E99" s="84"/>
      <c r="F99" s="113"/>
      <c r="G99" s="84"/>
      <c r="H99" s="85"/>
      <c r="I99" s="85"/>
      <c r="J99" s="94">
        <v>0</v>
      </c>
      <c r="K99" s="219"/>
      <c r="L99" s="93">
        <f t="shared" si="2"/>
        <v>0</v>
      </c>
      <c r="M99" s="93">
        <f t="shared" si="3"/>
        <v>0</v>
      </c>
      <c r="O99" s="87"/>
      <c r="P99" s="88"/>
    </row>
    <row r="100" spans="1:16" s="86" customFormat="1" ht="16.5">
      <c r="A100" s="81"/>
      <c r="B100" s="117" t="s">
        <v>175</v>
      </c>
      <c r="C100" s="82" t="s">
        <v>287</v>
      </c>
      <c r="D100" s="83">
        <v>995457</v>
      </c>
      <c r="E100" s="84"/>
      <c r="F100" s="113">
        <v>0.18</v>
      </c>
      <c r="G100" s="84"/>
      <c r="H100" s="85" t="s">
        <v>341</v>
      </c>
      <c r="I100" s="85">
        <v>0.99</v>
      </c>
      <c r="J100" s="94">
        <v>390.16</v>
      </c>
      <c r="K100" s="219"/>
      <c r="L100" s="93">
        <f t="shared" si="2"/>
        <v>390.16</v>
      </c>
      <c r="M100" s="93">
        <f t="shared" si="3"/>
        <v>386.26</v>
      </c>
      <c r="O100" s="87"/>
      <c r="P100" s="88"/>
    </row>
    <row r="101" spans="1:16" s="86" customFormat="1" ht="16.5">
      <c r="A101" s="81"/>
      <c r="B101" s="117" t="s">
        <v>176</v>
      </c>
      <c r="C101" s="82" t="s">
        <v>288</v>
      </c>
      <c r="D101" s="83">
        <v>995457</v>
      </c>
      <c r="E101" s="84"/>
      <c r="F101" s="113">
        <v>0.18</v>
      </c>
      <c r="G101" s="84"/>
      <c r="H101" s="85" t="s">
        <v>346</v>
      </c>
      <c r="I101" s="85">
        <v>11.520000000000001</v>
      </c>
      <c r="J101" s="94">
        <v>1018.96</v>
      </c>
      <c r="K101" s="219"/>
      <c r="L101" s="93">
        <f t="shared" si="2"/>
        <v>1018.96</v>
      </c>
      <c r="M101" s="93">
        <f t="shared" si="3"/>
        <v>11738.42</v>
      </c>
      <c r="O101" s="87"/>
      <c r="P101" s="88"/>
    </row>
    <row r="102" spans="1:16" s="86" customFormat="1" ht="50.25" customHeight="1">
      <c r="A102" s="81"/>
      <c r="B102" s="117">
        <v>12.41</v>
      </c>
      <c r="C102" s="82" t="s">
        <v>289</v>
      </c>
      <c r="D102" s="83"/>
      <c r="E102" s="84"/>
      <c r="F102" s="113"/>
      <c r="G102" s="84"/>
      <c r="H102" s="85"/>
      <c r="I102" s="85"/>
      <c r="J102" s="94">
        <v>0</v>
      </c>
      <c r="K102" s="219"/>
      <c r="L102" s="93">
        <f t="shared" si="2"/>
        <v>0</v>
      </c>
      <c r="M102" s="93">
        <f t="shared" si="3"/>
        <v>0</v>
      </c>
      <c r="O102" s="87"/>
      <c r="P102" s="88"/>
    </row>
    <row r="103" spans="1:16" s="86" customFormat="1" ht="20.25" customHeight="1">
      <c r="A103" s="81"/>
      <c r="B103" s="117" t="s">
        <v>177</v>
      </c>
      <c r="C103" s="82" t="s">
        <v>290</v>
      </c>
      <c r="D103" s="83">
        <v>995453</v>
      </c>
      <c r="E103" s="84"/>
      <c r="F103" s="113">
        <v>0.18</v>
      </c>
      <c r="G103" s="84"/>
      <c r="H103" s="85" t="s">
        <v>349</v>
      </c>
      <c r="I103" s="85">
        <v>10</v>
      </c>
      <c r="J103" s="94">
        <v>269.87</v>
      </c>
      <c r="K103" s="219"/>
      <c r="L103" s="93">
        <f t="shared" si="2"/>
        <v>269.87</v>
      </c>
      <c r="M103" s="93">
        <f t="shared" si="3"/>
        <v>2698.7</v>
      </c>
      <c r="O103" s="87"/>
      <c r="P103" s="88"/>
    </row>
    <row r="104" spans="1:16" s="86" customFormat="1" ht="16.5">
      <c r="A104" s="81"/>
      <c r="B104" s="117" t="s">
        <v>178</v>
      </c>
      <c r="C104" s="82" t="s">
        <v>291</v>
      </c>
      <c r="D104" s="83">
        <v>995453</v>
      </c>
      <c r="E104" s="84"/>
      <c r="F104" s="113">
        <v>0.18</v>
      </c>
      <c r="G104" s="84"/>
      <c r="H104" s="85" t="s">
        <v>345</v>
      </c>
      <c r="I104" s="85">
        <v>10</v>
      </c>
      <c r="J104" s="94">
        <v>405.12</v>
      </c>
      <c r="K104" s="219"/>
      <c r="L104" s="93">
        <f t="shared" si="2"/>
        <v>405.12</v>
      </c>
      <c r="M104" s="93">
        <f t="shared" si="3"/>
        <v>4051.2</v>
      </c>
      <c r="O104" s="87"/>
      <c r="P104" s="88"/>
    </row>
    <row r="105" spans="1:16" s="86" customFormat="1" ht="75">
      <c r="A105" s="81"/>
      <c r="B105" s="117">
        <v>8.31</v>
      </c>
      <c r="C105" s="82" t="s">
        <v>292</v>
      </c>
      <c r="D105" s="83" t="s">
        <v>416</v>
      </c>
      <c r="E105" s="84"/>
      <c r="F105" s="113">
        <v>0.18</v>
      </c>
      <c r="G105" s="84"/>
      <c r="H105" s="85" t="s">
        <v>338</v>
      </c>
      <c r="I105" s="85">
        <v>69.709999999999994</v>
      </c>
      <c r="J105" s="94">
        <v>1347.36</v>
      </c>
      <c r="K105" s="219"/>
      <c r="L105" s="93">
        <f t="shared" si="2"/>
        <v>1347.36</v>
      </c>
      <c r="M105" s="93">
        <f t="shared" si="3"/>
        <v>93924.47</v>
      </c>
      <c r="O105" s="87"/>
      <c r="P105" s="88"/>
    </row>
    <row r="106" spans="1:16" s="86" customFormat="1" ht="64.5" customHeight="1">
      <c r="A106" s="81"/>
      <c r="B106" s="117">
        <v>11.49</v>
      </c>
      <c r="C106" s="82" t="s">
        <v>293</v>
      </c>
      <c r="D106" s="83"/>
      <c r="E106" s="84"/>
      <c r="F106" s="113"/>
      <c r="G106" s="84"/>
      <c r="H106" s="85"/>
      <c r="I106" s="85"/>
      <c r="J106" s="94">
        <v>0</v>
      </c>
      <c r="K106" s="219"/>
      <c r="L106" s="93">
        <f t="shared" si="2"/>
        <v>0</v>
      </c>
      <c r="M106" s="93">
        <f t="shared" si="3"/>
        <v>0</v>
      </c>
      <c r="O106" s="87"/>
      <c r="P106" s="88"/>
    </row>
    <row r="107" spans="1:16" s="86" customFormat="1" ht="16.5">
      <c r="A107" s="81"/>
      <c r="B107" s="117" t="s">
        <v>179</v>
      </c>
      <c r="C107" s="82" t="s">
        <v>294</v>
      </c>
      <c r="D107" s="83">
        <v>995474</v>
      </c>
      <c r="E107" s="84"/>
      <c r="F107" s="113">
        <v>0.18</v>
      </c>
      <c r="G107" s="84"/>
      <c r="H107" s="85" t="s">
        <v>346</v>
      </c>
      <c r="I107" s="85">
        <v>10</v>
      </c>
      <c r="J107" s="94">
        <v>1947.83</v>
      </c>
      <c r="K107" s="219"/>
      <c r="L107" s="93">
        <f t="shared" si="2"/>
        <v>1947.83</v>
      </c>
      <c r="M107" s="93">
        <f t="shared" si="3"/>
        <v>19478.3</v>
      </c>
      <c r="O107" s="87"/>
      <c r="P107" s="88"/>
    </row>
    <row r="108" spans="1:16" s="86" customFormat="1" ht="45">
      <c r="A108" s="81"/>
      <c r="B108" s="117">
        <v>9.1199999999999992</v>
      </c>
      <c r="C108" s="82" t="s">
        <v>295</v>
      </c>
      <c r="D108" s="83">
        <v>995476</v>
      </c>
      <c r="E108" s="84"/>
      <c r="F108" s="113">
        <v>0.18</v>
      </c>
      <c r="G108" s="84"/>
      <c r="H108" s="85" t="s">
        <v>341</v>
      </c>
      <c r="I108" s="85">
        <v>2.5200000000000005</v>
      </c>
      <c r="J108" s="94">
        <v>188.14</v>
      </c>
      <c r="K108" s="219"/>
      <c r="L108" s="93">
        <f t="shared" si="2"/>
        <v>188.14</v>
      </c>
      <c r="M108" s="93">
        <f t="shared" si="3"/>
        <v>474.11</v>
      </c>
      <c r="O108" s="87"/>
      <c r="P108" s="88"/>
    </row>
    <row r="109" spans="1:16" s="86" customFormat="1" ht="35.25" customHeight="1">
      <c r="A109" s="81"/>
      <c r="B109" s="117">
        <v>21.13</v>
      </c>
      <c r="C109" s="82" t="s">
        <v>330</v>
      </c>
      <c r="D109" s="83">
        <v>995476</v>
      </c>
      <c r="E109" s="84"/>
      <c r="F109" s="113">
        <v>0.18</v>
      </c>
      <c r="G109" s="84"/>
      <c r="H109" s="85" t="s">
        <v>344</v>
      </c>
      <c r="I109" s="85">
        <v>10</v>
      </c>
      <c r="J109" s="94">
        <v>569.55999999999995</v>
      </c>
      <c r="K109" s="219"/>
      <c r="L109" s="93">
        <f t="shared" si="2"/>
        <v>569.55999999999995</v>
      </c>
      <c r="M109" s="93">
        <f t="shared" si="3"/>
        <v>5695.6</v>
      </c>
      <c r="O109" s="87"/>
      <c r="P109" s="88"/>
    </row>
    <row r="110" spans="1:16" s="86" customFormat="1" ht="34.5" customHeight="1">
      <c r="A110" s="81"/>
      <c r="B110" s="117">
        <v>21.16</v>
      </c>
      <c r="C110" s="82" t="s">
        <v>296</v>
      </c>
      <c r="D110" s="83"/>
      <c r="E110" s="84"/>
      <c r="F110" s="113"/>
      <c r="G110" s="84"/>
      <c r="H110" s="85"/>
      <c r="I110" s="85"/>
      <c r="J110" s="94">
        <v>0</v>
      </c>
      <c r="K110" s="219"/>
      <c r="L110" s="93">
        <f t="shared" si="2"/>
        <v>0</v>
      </c>
      <c r="M110" s="93">
        <f t="shared" si="3"/>
        <v>0</v>
      </c>
      <c r="O110" s="87"/>
      <c r="P110" s="88"/>
    </row>
    <row r="111" spans="1:16" s="86" customFormat="1" ht="16.5">
      <c r="A111" s="81"/>
      <c r="B111" s="117" t="s">
        <v>180</v>
      </c>
      <c r="C111" s="82" t="s">
        <v>297</v>
      </c>
      <c r="D111" s="83">
        <v>995476</v>
      </c>
      <c r="E111" s="84"/>
      <c r="F111" s="113">
        <v>0.18</v>
      </c>
      <c r="G111" s="84"/>
      <c r="H111" s="85" t="s">
        <v>340</v>
      </c>
      <c r="I111" s="85">
        <v>20</v>
      </c>
      <c r="J111" s="94">
        <v>112.45</v>
      </c>
      <c r="K111" s="219"/>
      <c r="L111" s="93">
        <f t="shared" si="2"/>
        <v>112.45</v>
      </c>
      <c r="M111" s="93">
        <f t="shared" si="3"/>
        <v>2249</v>
      </c>
      <c r="O111" s="87"/>
      <c r="P111" s="88"/>
    </row>
    <row r="112" spans="1:16" s="86" customFormat="1" ht="46.5" customHeight="1">
      <c r="A112" s="81"/>
      <c r="B112" s="117">
        <v>11.2</v>
      </c>
      <c r="C112" s="82" t="s">
        <v>329</v>
      </c>
      <c r="D112" s="83"/>
      <c r="E112" s="84"/>
      <c r="F112" s="113"/>
      <c r="G112" s="84"/>
      <c r="H112" s="85"/>
      <c r="I112" s="85"/>
      <c r="J112" s="94">
        <v>0</v>
      </c>
      <c r="K112" s="219"/>
      <c r="L112" s="93">
        <f t="shared" si="2"/>
        <v>0</v>
      </c>
      <c r="M112" s="93">
        <f t="shared" si="3"/>
        <v>0</v>
      </c>
      <c r="O112" s="87"/>
      <c r="P112" s="88"/>
    </row>
    <row r="113" spans="1:16" s="86" customFormat="1" ht="16.5">
      <c r="A113" s="81"/>
      <c r="B113" s="117" t="s">
        <v>181</v>
      </c>
      <c r="C113" s="82" t="s">
        <v>298</v>
      </c>
      <c r="D113" s="83">
        <v>995474</v>
      </c>
      <c r="E113" s="84"/>
      <c r="F113" s="113">
        <v>0.18</v>
      </c>
      <c r="G113" s="84"/>
      <c r="H113" s="85" t="s">
        <v>346</v>
      </c>
      <c r="I113" s="85">
        <v>96</v>
      </c>
      <c r="J113" s="94">
        <v>1562.23</v>
      </c>
      <c r="K113" s="219"/>
      <c r="L113" s="93">
        <f t="shared" si="2"/>
        <v>1562.23</v>
      </c>
      <c r="M113" s="93">
        <f t="shared" si="3"/>
        <v>149974.07999999999</v>
      </c>
      <c r="O113" s="87"/>
      <c r="P113" s="88"/>
    </row>
    <row r="114" spans="1:16" s="86" customFormat="1" ht="48" customHeight="1">
      <c r="A114" s="81"/>
      <c r="B114" s="117">
        <v>2.6</v>
      </c>
      <c r="C114" s="82" t="s">
        <v>299</v>
      </c>
      <c r="D114" s="83"/>
      <c r="E114" s="84"/>
      <c r="F114" s="113"/>
      <c r="G114" s="84"/>
      <c r="H114" s="85"/>
      <c r="I114" s="85"/>
      <c r="J114" s="94">
        <v>0</v>
      </c>
      <c r="K114" s="219"/>
      <c r="L114" s="93">
        <f t="shared" si="2"/>
        <v>0</v>
      </c>
      <c r="M114" s="93">
        <f t="shared" si="3"/>
        <v>0</v>
      </c>
      <c r="O114" s="87"/>
      <c r="P114" s="88"/>
    </row>
    <row r="115" spans="1:16" s="86" customFormat="1" ht="16.5">
      <c r="A115" s="81"/>
      <c r="B115" s="117" t="s">
        <v>182</v>
      </c>
      <c r="C115" s="82" t="s">
        <v>300</v>
      </c>
      <c r="D115" s="83">
        <v>995433</v>
      </c>
      <c r="E115" s="84"/>
      <c r="F115" s="113">
        <v>0.18</v>
      </c>
      <c r="G115" s="84"/>
      <c r="H115" s="85" t="s">
        <v>343</v>
      </c>
      <c r="I115" s="85">
        <v>22.416</v>
      </c>
      <c r="J115" s="94">
        <v>260.29000000000002</v>
      </c>
      <c r="K115" s="219"/>
      <c r="L115" s="93">
        <f t="shared" si="2"/>
        <v>260.29000000000002</v>
      </c>
      <c r="M115" s="93">
        <f t="shared" si="3"/>
        <v>5834.66</v>
      </c>
      <c r="O115" s="87"/>
      <c r="P115" s="88"/>
    </row>
    <row r="116" spans="1:16" s="86" customFormat="1" ht="30">
      <c r="A116" s="81"/>
      <c r="B116" s="117">
        <v>10.199999999999999</v>
      </c>
      <c r="C116" s="82" t="s">
        <v>301</v>
      </c>
      <c r="D116" s="83"/>
      <c r="E116" s="84"/>
      <c r="F116" s="113"/>
      <c r="G116" s="84"/>
      <c r="H116" s="85" t="s">
        <v>355</v>
      </c>
      <c r="I116" s="85">
        <v>1082.345</v>
      </c>
      <c r="J116" s="94">
        <v>141.84</v>
      </c>
      <c r="K116" s="219"/>
      <c r="L116" s="93">
        <f t="shared" si="2"/>
        <v>141.84</v>
      </c>
      <c r="M116" s="93">
        <f t="shared" si="3"/>
        <v>153519.81</v>
      </c>
      <c r="O116" s="87"/>
      <c r="P116" s="88"/>
    </row>
    <row r="117" spans="1:16" s="86" customFormat="1" ht="31.5" customHeight="1">
      <c r="A117" s="81"/>
      <c r="B117" s="117">
        <v>5.22</v>
      </c>
      <c r="C117" s="82" t="s">
        <v>328</v>
      </c>
      <c r="D117" s="83"/>
      <c r="E117" s="84"/>
      <c r="F117" s="113"/>
      <c r="G117" s="84"/>
      <c r="H117" s="85"/>
      <c r="I117" s="85"/>
      <c r="J117" s="94">
        <v>0</v>
      </c>
      <c r="K117" s="219"/>
      <c r="L117" s="93">
        <f t="shared" si="2"/>
        <v>0</v>
      </c>
      <c r="M117" s="93">
        <f t="shared" si="3"/>
        <v>0</v>
      </c>
      <c r="O117" s="87"/>
      <c r="P117" s="88"/>
    </row>
    <row r="118" spans="1:16" s="86" customFormat="1" ht="16.5">
      <c r="A118" s="81"/>
      <c r="B118" s="117" t="s">
        <v>183</v>
      </c>
      <c r="C118" s="82" t="s">
        <v>302</v>
      </c>
      <c r="D118" s="83">
        <v>995454</v>
      </c>
      <c r="E118" s="84"/>
      <c r="F118" s="113">
        <v>0.18</v>
      </c>
      <c r="G118" s="84"/>
      <c r="H118" s="85" t="s">
        <v>356</v>
      </c>
      <c r="I118" s="85">
        <v>17.04</v>
      </c>
      <c r="J118" s="94">
        <v>113.58</v>
      </c>
      <c r="K118" s="219"/>
      <c r="L118" s="93">
        <f t="shared" si="2"/>
        <v>113.58</v>
      </c>
      <c r="M118" s="93">
        <f t="shared" si="3"/>
        <v>1935.4</v>
      </c>
      <c r="O118" s="87"/>
      <c r="P118" s="88"/>
    </row>
    <row r="119" spans="1:16" s="86" customFormat="1" ht="19.5" customHeight="1">
      <c r="A119" s="81"/>
      <c r="B119" s="117">
        <v>15.23</v>
      </c>
      <c r="C119" s="82" t="s">
        <v>303</v>
      </c>
      <c r="D119" s="83"/>
      <c r="E119" s="84"/>
      <c r="F119" s="113"/>
      <c r="G119" s="84"/>
      <c r="H119" s="85"/>
      <c r="I119" s="85"/>
      <c r="J119" s="94">
        <v>0</v>
      </c>
      <c r="K119" s="219"/>
      <c r="L119" s="93">
        <f t="shared" si="2"/>
        <v>0</v>
      </c>
      <c r="M119" s="93">
        <f t="shared" si="3"/>
        <v>0</v>
      </c>
      <c r="O119" s="87"/>
      <c r="P119" s="88"/>
    </row>
    <row r="120" spans="1:16" s="86" customFormat="1" ht="16.5">
      <c r="A120" s="81"/>
      <c r="B120" s="117" t="s">
        <v>184</v>
      </c>
      <c r="C120" s="82" t="s">
        <v>304</v>
      </c>
      <c r="D120" s="83">
        <v>995419</v>
      </c>
      <c r="E120" s="84"/>
      <c r="F120" s="113">
        <v>0.18</v>
      </c>
      <c r="G120" s="84"/>
      <c r="H120" s="85" t="s">
        <v>339</v>
      </c>
      <c r="I120" s="85">
        <v>191.46100000000001</v>
      </c>
      <c r="J120" s="94">
        <v>76.650000000000006</v>
      </c>
      <c r="K120" s="219"/>
      <c r="L120" s="93">
        <f t="shared" si="2"/>
        <v>76.650000000000006</v>
      </c>
      <c r="M120" s="93">
        <f t="shared" si="3"/>
        <v>14675.49</v>
      </c>
      <c r="O120" s="87"/>
      <c r="P120" s="88"/>
    </row>
    <row r="121" spans="1:16" s="86" customFormat="1" ht="34.5" customHeight="1">
      <c r="A121" s="81"/>
      <c r="B121" s="117">
        <v>5.0999999999999996</v>
      </c>
      <c r="C121" s="82" t="s">
        <v>327</v>
      </c>
      <c r="D121" s="83"/>
      <c r="E121" s="84"/>
      <c r="F121" s="113"/>
      <c r="G121" s="84"/>
      <c r="H121" s="85"/>
      <c r="I121" s="85"/>
      <c r="J121" s="94">
        <v>0</v>
      </c>
      <c r="K121" s="219"/>
      <c r="L121" s="93">
        <f t="shared" si="2"/>
        <v>0</v>
      </c>
      <c r="M121" s="93">
        <f t="shared" si="3"/>
        <v>0</v>
      </c>
      <c r="O121" s="87"/>
      <c r="P121" s="88"/>
    </row>
    <row r="122" spans="1:16" s="86" customFormat="1" ht="30">
      <c r="A122" s="81"/>
      <c r="B122" s="117" t="s">
        <v>185</v>
      </c>
      <c r="C122" s="82" t="s">
        <v>326</v>
      </c>
      <c r="D122" s="83">
        <v>995454</v>
      </c>
      <c r="E122" s="84"/>
      <c r="F122" s="113">
        <v>0.18</v>
      </c>
      <c r="G122" s="84"/>
      <c r="H122" s="85" t="s">
        <v>343</v>
      </c>
      <c r="I122" s="85">
        <v>3.9659999999999997</v>
      </c>
      <c r="J122" s="94">
        <v>10597.14</v>
      </c>
      <c r="K122" s="219"/>
      <c r="L122" s="93">
        <f t="shared" si="2"/>
        <v>10597.14</v>
      </c>
      <c r="M122" s="93">
        <f t="shared" si="3"/>
        <v>42028.26</v>
      </c>
      <c r="O122" s="87"/>
      <c r="P122" s="88"/>
    </row>
    <row r="123" spans="1:16" s="86" customFormat="1" ht="16.5">
      <c r="A123" s="81"/>
      <c r="B123" s="117">
        <v>5.9</v>
      </c>
      <c r="C123" s="82" t="s">
        <v>325</v>
      </c>
      <c r="D123" s="83"/>
      <c r="E123" s="84"/>
      <c r="F123" s="113"/>
      <c r="G123" s="84"/>
      <c r="H123" s="85"/>
      <c r="I123" s="85"/>
      <c r="J123" s="94">
        <v>0</v>
      </c>
      <c r="K123" s="219"/>
      <c r="L123" s="93">
        <f t="shared" si="2"/>
        <v>0</v>
      </c>
      <c r="M123" s="93">
        <f t="shared" si="3"/>
        <v>0</v>
      </c>
      <c r="O123" s="87"/>
      <c r="P123" s="88"/>
    </row>
    <row r="124" spans="1:16" s="86" customFormat="1" ht="16.5">
      <c r="A124" s="81"/>
      <c r="B124" s="117" t="s">
        <v>186</v>
      </c>
      <c r="C124" s="82" t="s">
        <v>305</v>
      </c>
      <c r="D124" s="83">
        <v>995457</v>
      </c>
      <c r="E124" s="84"/>
      <c r="F124" s="113">
        <v>0.18</v>
      </c>
      <c r="G124" s="84"/>
      <c r="H124" s="85" t="s">
        <v>346</v>
      </c>
      <c r="I124" s="85">
        <v>2.4000000000000004</v>
      </c>
      <c r="J124" s="94">
        <v>390.16</v>
      </c>
      <c r="K124" s="219"/>
      <c r="L124" s="93">
        <f t="shared" si="2"/>
        <v>390.16</v>
      </c>
      <c r="M124" s="93">
        <f t="shared" si="3"/>
        <v>936.38</v>
      </c>
      <c r="O124" s="87"/>
      <c r="P124" s="88"/>
    </row>
    <row r="125" spans="1:16" s="86" customFormat="1" ht="16.5">
      <c r="A125" s="81"/>
      <c r="B125" s="117" t="s">
        <v>187</v>
      </c>
      <c r="C125" s="82" t="s">
        <v>324</v>
      </c>
      <c r="D125" s="83">
        <v>995457</v>
      </c>
      <c r="E125" s="84"/>
      <c r="F125" s="113">
        <v>0.18</v>
      </c>
      <c r="G125" s="84"/>
      <c r="H125" s="85" t="s">
        <v>346</v>
      </c>
      <c r="I125" s="85">
        <v>16.919999999999998</v>
      </c>
      <c r="J125" s="94">
        <v>1018.96</v>
      </c>
      <c r="K125" s="219"/>
      <c r="L125" s="93">
        <f t="shared" si="2"/>
        <v>1018.96</v>
      </c>
      <c r="M125" s="93">
        <f t="shared" si="3"/>
        <v>17240.8</v>
      </c>
      <c r="O125" s="87"/>
      <c r="P125" s="88"/>
    </row>
    <row r="126" spans="1:16" s="86" customFormat="1" ht="81.75" customHeight="1">
      <c r="A126" s="81"/>
      <c r="B126" s="117">
        <v>21.4</v>
      </c>
      <c r="C126" s="82" t="s">
        <v>321</v>
      </c>
      <c r="D126" s="83"/>
      <c r="E126" s="84"/>
      <c r="F126" s="113"/>
      <c r="G126" s="84"/>
      <c r="H126" s="85"/>
      <c r="I126" s="85"/>
      <c r="J126" s="94">
        <v>0</v>
      </c>
      <c r="K126" s="219"/>
      <c r="L126" s="93">
        <f t="shared" si="2"/>
        <v>0</v>
      </c>
      <c r="M126" s="93">
        <f t="shared" si="3"/>
        <v>0</v>
      </c>
      <c r="O126" s="87"/>
      <c r="P126" s="88"/>
    </row>
    <row r="127" spans="1:16" s="86" customFormat="1" ht="16.5">
      <c r="A127" s="81"/>
      <c r="B127" s="117" t="s">
        <v>188</v>
      </c>
      <c r="C127" s="82" t="s">
        <v>306</v>
      </c>
      <c r="D127" s="83">
        <v>995476</v>
      </c>
      <c r="E127" s="84"/>
      <c r="F127" s="113">
        <v>0.18</v>
      </c>
      <c r="G127" s="84"/>
      <c r="H127" s="85" t="s">
        <v>353</v>
      </c>
      <c r="I127" s="85">
        <v>9</v>
      </c>
      <c r="J127" s="94">
        <v>3102.61</v>
      </c>
      <c r="K127" s="219"/>
      <c r="L127" s="93">
        <f t="shared" si="2"/>
        <v>3102.61</v>
      </c>
      <c r="M127" s="93">
        <f t="shared" si="3"/>
        <v>27923.49</v>
      </c>
      <c r="O127" s="87"/>
      <c r="P127" s="88"/>
    </row>
    <row r="128" spans="1:16" s="86" customFormat="1" ht="19.5" customHeight="1">
      <c r="A128" s="81"/>
      <c r="B128" s="117">
        <v>13.61</v>
      </c>
      <c r="C128" s="82" t="s">
        <v>322</v>
      </c>
      <c r="D128" s="83"/>
      <c r="E128" s="84"/>
      <c r="F128" s="113"/>
      <c r="G128" s="84"/>
      <c r="H128" s="85"/>
      <c r="I128" s="85"/>
      <c r="J128" s="94">
        <v>0</v>
      </c>
      <c r="K128" s="219"/>
      <c r="L128" s="93">
        <f t="shared" si="2"/>
        <v>0</v>
      </c>
      <c r="M128" s="93">
        <f t="shared" si="3"/>
        <v>0</v>
      </c>
      <c r="O128" s="87"/>
      <c r="P128" s="88"/>
    </row>
    <row r="129" spans="1:16" s="86" customFormat="1" ht="16.5">
      <c r="A129" s="81"/>
      <c r="B129" s="117" t="s">
        <v>189</v>
      </c>
      <c r="C129" s="82" t="s">
        <v>307</v>
      </c>
      <c r="D129" s="83">
        <v>995473</v>
      </c>
      <c r="E129" s="84"/>
      <c r="F129" s="113">
        <v>0.18</v>
      </c>
      <c r="G129" s="84"/>
      <c r="H129" s="85" t="s">
        <v>341</v>
      </c>
      <c r="I129" s="85">
        <v>43.25</v>
      </c>
      <c r="J129" s="94">
        <v>166.54</v>
      </c>
      <c r="K129" s="219"/>
      <c r="L129" s="93">
        <f t="shared" si="2"/>
        <v>166.54</v>
      </c>
      <c r="M129" s="93">
        <f t="shared" si="3"/>
        <v>7202.86</v>
      </c>
      <c r="O129" s="87"/>
      <c r="P129" s="88"/>
    </row>
    <row r="130" spans="1:16" s="86" customFormat="1" ht="60">
      <c r="A130" s="81"/>
      <c r="B130" s="117">
        <v>28</v>
      </c>
      <c r="C130" s="82" t="s">
        <v>323</v>
      </c>
      <c r="D130" s="83">
        <v>997313</v>
      </c>
      <c r="E130" s="84"/>
      <c r="F130" s="113">
        <v>0.18</v>
      </c>
      <c r="G130" s="84"/>
      <c r="H130" s="85" t="s">
        <v>357</v>
      </c>
      <c r="I130" s="85">
        <v>2</v>
      </c>
      <c r="J130" s="94">
        <v>8868.75</v>
      </c>
      <c r="K130" s="219"/>
      <c r="L130" s="93">
        <f t="shared" si="2"/>
        <v>8868.75</v>
      </c>
      <c r="M130" s="93">
        <f t="shared" si="3"/>
        <v>17737.5</v>
      </c>
      <c r="O130" s="87"/>
      <c r="P130" s="88"/>
    </row>
    <row r="131" spans="1:16" s="86" customFormat="1" ht="30">
      <c r="A131" s="81"/>
      <c r="B131" s="117">
        <v>9.15</v>
      </c>
      <c r="C131" s="82" t="s">
        <v>308</v>
      </c>
      <c r="D131" s="83">
        <v>995476</v>
      </c>
      <c r="E131" s="84"/>
      <c r="F131" s="113">
        <v>0.18</v>
      </c>
      <c r="G131" s="84"/>
      <c r="H131" s="85" t="s">
        <v>358</v>
      </c>
      <c r="I131" s="85">
        <v>26</v>
      </c>
      <c r="J131" s="94">
        <v>211.78</v>
      </c>
      <c r="K131" s="219"/>
      <c r="L131" s="93">
        <f t="shared" si="2"/>
        <v>211.78</v>
      </c>
      <c r="M131" s="93">
        <f t="shared" si="3"/>
        <v>5506.28</v>
      </c>
      <c r="O131" s="87"/>
      <c r="P131" s="88"/>
    </row>
    <row r="132" spans="1:16" s="86" customFormat="1" ht="16.5">
      <c r="A132" s="121"/>
      <c r="B132" s="122"/>
      <c r="C132" s="123"/>
      <c r="D132" s="124"/>
      <c r="E132" s="125"/>
      <c r="F132" s="126"/>
      <c r="G132" s="125"/>
      <c r="H132" s="127"/>
      <c r="I132" s="128"/>
      <c r="J132" s="129"/>
      <c r="K132" s="219"/>
      <c r="L132" s="130"/>
      <c r="M132" s="130"/>
      <c r="N132" s="88"/>
      <c r="O132" s="87"/>
      <c r="P132" s="88"/>
    </row>
    <row r="133" spans="1:16" s="118" customFormat="1" ht="24" customHeight="1">
      <c r="A133" s="233" t="s">
        <v>190</v>
      </c>
      <c r="B133" s="234"/>
      <c r="C133" s="234"/>
      <c r="D133" s="234"/>
      <c r="E133" s="234"/>
      <c r="F133" s="234"/>
      <c r="G133" s="234"/>
      <c r="H133" s="234"/>
      <c r="I133" s="234"/>
      <c r="J133" s="235"/>
      <c r="K133" s="219"/>
    </row>
    <row r="134" spans="1:16" s="118" customFormat="1">
      <c r="A134" s="236" t="s">
        <v>191</v>
      </c>
      <c r="B134" s="237"/>
      <c r="C134" s="237"/>
      <c r="D134" s="237"/>
      <c r="E134" s="237"/>
      <c r="F134" s="237"/>
      <c r="G134" s="237"/>
      <c r="H134" s="237"/>
      <c r="I134" s="237"/>
      <c r="J134" s="238"/>
      <c r="K134" s="219"/>
    </row>
    <row r="135" spans="1:16" s="118" customFormat="1">
      <c r="A135" s="131"/>
      <c r="B135" s="136" t="s">
        <v>359</v>
      </c>
      <c r="C135" s="136"/>
      <c r="D135" s="136"/>
      <c r="E135" s="136"/>
      <c r="F135" s="136"/>
      <c r="G135" s="136"/>
      <c r="H135" s="136"/>
      <c r="I135" s="136"/>
      <c r="J135" s="137"/>
      <c r="K135" s="219"/>
    </row>
    <row r="136" spans="1:16" s="86" customFormat="1" ht="60">
      <c r="A136" s="81"/>
      <c r="B136" s="117" t="s">
        <v>192</v>
      </c>
      <c r="C136" s="82" t="s">
        <v>360</v>
      </c>
      <c r="D136" s="83">
        <v>995461</v>
      </c>
      <c r="E136" s="84"/>
      <c r="F136" s="113">
        <v>0.18</v>
      </c>
      <c r="G136" s="84"/>
      <c r="H136" s="85" t="s">
        <v>391</v>
      </c>
      <c r="I136" s="85">
        <v>166</v>
      </c>
      <c r="J136" s="94">
        <v>1309.82</v>
      </c>
      <c r="K136" s="219"/>
      <c r="L136" s="93">
        <f t="shared" ref="L136" si="4">ROUND(J136+($K$12*J136),2)</f>
        <v>1309.82</v>
      </c>
      <c r="M136" s="93">
        <f t="shared" ref="M136:M154" si="5">ROUND(I136*L136,2)</f>
        <v>217430.12</v>
      </c>
      <c r="O136" s="87"/>
      <c r="P136" s="88"/>
    </row>
    <row r="137" spans="1:16" s="86" customFormat="1" ht="45">
      <c r="A137" s="81"/>
      <c r="B137" s="140">
        <v>1.1200000000000001</v>
      </c>
      <c r="C137" s="82" t="s">
        <v>361</v>
      </c>
      <c r="D137" s="83">
        <v>995461</v>
      </c>
      <c r="E137" s="84"/>
      <c r="F137" s="113">
        <v>0.18</v>
      </c>
      <c r="G137" s="84"/>
      <c r="H137" s="85" t="s">
        <v>392</v>
      </c>
      <c r="I137" s="85">
        <v>500.00700000000001</v>
      </c>
      <c r="J137" s="94">
        <v>298.20999999999998</v>
      </c>
      <c r="K137" s="219"/>
      <c r="L137" s="93">
        <f t="shared" ref="L137:L166" si="6">ROUND(J137+($K$12*J137),2)</f>
        <v>298.20999999999998</v>
      </c>
      <c r="M137" s="93">
        <f t="shared" si="5"/>
        <v>149107.09</v>
      </c>
      <c r="N137" s="139"/>
      <c r="O137" s="87"/>
      <c r="P137" s="88"/>
    </row>
    <row r="138" spans="1:16" s="86" customFormat="1" ht="30">
      <c r="A138" s="81"/>
      <c r="B138" s="140">
        <v>1.1399999999999999</v>
      </c>
      <c r="C138" s="82" t="s">
        <v>362</v>
      </c>
      <c r="D138" s="83"/>
      <c r="E138" s="84"/>
      <c r="F138" s="113"/>
      <c r="G138" s="84"/>
      <c r="H138" s="85"/>
      <c r="I138" s="85"/>
      <c r="J138" s="94">
        <v>0</v>
      </c>
      <c r="K138" s="219"/>
      <c r="L138" s="93">
        <f t="shared" si="6"/>
        <v>0</v>
      </c>
      <c r="M138" s="93">
        <f t="shared" si="5"/>
        <v>0</v>
      </c>
      <c r="O138" s="87"/>
      <c r="P138" s="88"/>
    </row>
    <row r="139" spans="1:16" s="86" customFormat="1" ht="30">
      <c r="A139" s="81"/>
      <c r="B139" s="117" t="s">
        <v>193</v>
      </c>
      <c r="C139" s="82" t="s">
        <v>363</v>
      </c>
      <c r="D139" s="83">
        <v>995461</v>
      </c>
      <c r="E139" s="84"/>
      <c r="F139" s="113">
        <v>0.18</v>
      </c>
      <c r="G139" s="84"/>
      <c r="H139" s="85" t="s">
        <v>392</v>
      </c>
      <c r="I139" s="85">
        <v>350.00799999999998</v>
      </c>
      <c r="J139" s="94">
        <v>245.53</v>
      </c>
      <c r="K139" s="219"/>
      <c r="L139" s="93">
        <f t="shared" si="6"/>
        <v>245.53</v>
      </c>
      <c r="M139" s="93">
        <f t="shared" si="5"/>
        <v>85937.46</v>
      </c>
      <c r="O139" s="87"/>
      <c r="P139" s="88"/>
    </row>
    <row r="140" spans="1:16" s="86" customFormat="1" ht="16.5">
      <c r="A140" s="81"/>
      <c r="B140" s="117" t="s">
        <v>194</v>
      </c>
      <c r="C140" s="82" t="s">
        <v>364</v>
      </c>
      <c r="D140" s="83">
        <v>995461</v>
      </c>
      <c r="E140" s="84"/>
      <c r="F140" s="113">
        <v>0.18</v>
      </c>
      <c r="G140" s="84"/>
      <c r="H140" s="85" t="s">
        <v>392</v>
      </c>
      <c r="I140" s="85">
        <v>20</v>
      </c>
      <c r="J140" s="94">
        <v>897.32</v>
      </c>
      <c r="K140" s="219"/>
      <c r="L140" s="93">
        <f t="shared" si="6"/>
        <v>897.32</v>
      </c>
      <c r="M140" s="93">
        <f t="shared" si="5"/>
        <v>17946.400000000001</v>
      </c>
      <c r="O140" s="87"/>
      <c r="P140" s="88"/>
    </row>
    <row r="141" spans="1:16" s="86" customFormat="1" ht="16.5" customHeight="1">
      <c r="A141" s="81"/>
      <c r="B141" s="211" t="s">
        <v>365</v>
      </c>
      <c r="C141" s="212"/>
      <c r="D141" s="212"/>
      <c r="E141" s="212"/>
      <c r="F141" s="212"/>
      <c r="G141" s="212"/>
      <c r="H141" s="134"/>
      <c r="I141" s="134"/>
      <c r="J141" s="135"/>
      <c r="K141" s="219"/>
      <c r="L141" s="93">
        <f t="shared" si="6"/>
        <v>0</v>
      </c>
      <c r="M141" s="93">
        <f t="shared" si="5"/>
        <v>0</v>
      </c>
      <c r="O141" s="87"/>
      <c r="P141" s="88"/>
    </row>
    <row r="142" spans="1:16" s="86" customFormat="1" ht="30">
      <c r="A142" s="81"/>
      <c r="B142" s="140">
        <v>1.26</v>
      </c>
      <c r="C142" s="82" t="s">
        <v>366</v>
      </c>
      <c r="D142" s="83">
        <v>995461</v>
      </c>
      <c r="E142" s="84"/>
      <c r="F142" s="113">
        <v>0.18</v>
      </c>
      <c r="G142" s="84"/>
      <c r="H142" s="85" t="s">
        <v>358</v>
      </c>
      <c r="I142" s="85">
        <v>15</v>
      </c>
      <c r="J142" s="94">
        <v>35.71</v>
      </c>
      <c r="K142" s="219"/>
      <c r="L142" s="93">
        <f t="shared" si="6"/>
        <v>35.71</v>
      </c>
      <c r="M142" s="93">
        <f t="shared" si="5"/>
        <v>535.65</v>
      </c>
      <c r="O142" s="87"/>
      <c r="P142" s="88"/>
    </row>
    <row r="143" spans="1:16" s="86" customFormat="1" ht="30">
      <c r="A143" s="81"/>
      <c r="B143" s="140">
        <v>1.33</v>
      </c>
      <c r="C143" s="82" t="s">
        <v>367</v>
      </c>
      <c r="D143" s="83">
        <v>995461</v>
      </c>
      <c r="E143" s="84"/>
      <c r="F143" s="113">
        <v>0.18</v>
      </c>
      <c r="G143" s="84"/>
      <c r="H143" s="85" t="s">
        <v>358</v>
      </c>
      <c r="I143" s="85">
        <v>55</v>
      </c>
      <c r="J143" s="94">
        <v>77.680000000000007</v>
      </c>
      <c r="K143" s="219"/>
      <c r="L143" s="93">
        <f t="shared" si="6"/>
        <v>77.680000000000007</v>
      </c>
      <c r="M143" s="93">
        <f t="shared" si="5"/>
        <v>4272.3999999999996</v>
      </c>
      <c r="O143" s="87"/>
      <c r="P143" s="88"/>
    </row>
    <row r="144" spans="1:16" s="86" customFormat="1" ht="30">
      <c r="A144" s="81"/>
      <c r="B144" s="140">
        <v>1.24</v>
      </c>
      <c r="C144" s="82" t="s">
        <v>368</v>
      </c>
      <c r="D144" s="83"/>
      <c r="E144" s="84"/>
      <c r="F144" s="113"/>
      <c r="G144" s="84"/>
      <c r="H144" s="85"/>
      <c r="I144" s="85"/>
      <c r="J144" s="94">
        <v>0</v>
      </c>
      <c r="K144" s="219"/>
      <c r="L144" s="93">
        <f t="shared" si="6"/>
        <v>0</v>
      </c>
      <c r="M144" s="93">
        <f t="shared" si="5"/>
        <v>0</v>
      </c>
      <c r="O144" s="87"/>
      <c r="P144" s="88"/>
    </row>
    <row r="145" spans="1:16" s="86" customFormat="1" ht="16.5">
      <c r="A145" s="81"/>
      <c r="B145" s="117" t="s">
        <v>195</v>
      </c>
      <c r="C145" s="82" t="s">
        <v>369</v>
      </c>
      <c r="D145" s="83">
        <v>995461</v>
      </c>
      <c r="E145" s="84"/>
      <c r="F145" s="113">
        <v>0.18</v>
      </c>
      <c r="G145" s="84"/>
      <c r="H145" s="85" t="s">
        <v>358</v>
      </c>
      <c r="I145" s="85">
        <v>16</v>
      </c>
      <c r="J145" s="94">
        <v>91.96</v>
      </c>
      <c r="K145" s="219"/>
      <c r="L145" s="93">
        <f t="shared" si="6"/>
        <v>91.96</v>
      </c>
      <c r="M145" s="93">
        <f t="shared" si="5"/>
        <v>1471.36</v>
      </c>
      <c r="O145" s="87"/>
      <c r="P145" s="88"/>
    </row>
    <row r="146" spans="1:16" s="86" customFormat="1" ht="16.5">
      <c r="A146" s="81"/>
      <c r="B146" s="117" t="s">
        <v>196</v>
      </c>
      <c r="C146" s="82" t="s">
        <v>370</v>
      </c>
      <c r="D146" s="83">
        <v>995461</v>
      </c>
      <c r="E146" s="84"/>
      <c r="F146" s="113">
        <v>0.18</v>
      </c>
      <c r="G146" s="84"/>
      <c r="H146" s="85" t="s">
        <v>358</v>
      </c>
      <c r="I146" s="85">
        <v>16</v>
      </c>
      <c r="J146" s="94">
        <v>108.93</v>
      </c>
      <c r="K146" s="219"/>
      <c r="L146" s="93">
        <f t="shared" si="6"/>
        <v>108.93</v>
      </c>
      <c r="M146" s="93">
        <f t="shared" si="5"/>
        <v>1742.88</v>
      </c>
      <c r="O146" s="87"/>
      <c r="P146" s="88"/>
    </row>
    <row r="147" spans="1:16" s="86" customFormat="1" ht="30">
      <c r="A147" s="81"/>
      <c r="B147" s="140">
        <v>1.27</v>
      </c>
      <c r="C147" s="82" t="s">
        <v>371</v>
      </c>
      <c r="D147" s="83"/>
      <c r="E147" s="84"/>
      <c r="F147" s="113"/>
      <c r="G147" s="84"/>
      <c r="H147" s="85"/>
      <c r="I147" s="85"/>
      <c r="J147" s="94">
        <v>0</v>
      </c>
      <c r="K147" s="219"/>
      <c r="L147" s="93">
        <f t="shared" si="6"/>
        <v>0</v>
      </c>
      <c r="M147" s="93">
        <f t="shared" si="5"/>
        <v>0</v>
      </c>
      <c r="O147" s="87"/>
      <c r="P147" s="88"/>
    </row>
    <row r="148" spans="1:16" s="86" customFormat="1" ht="16.5">
      <c r="A148" s="81"/>
      <c r="B148" s="117" t="s">
        <v>197</v>
      </c>
      <c r="C148" s="82" t="s">
        <v>372</v>
      </c>
      <c r="D148" s="83">
        <v>995461</v>
      </c>
      <c r="E148" s="84"/>
      <c r="F148" s="113">
        <v>0.18</v>
      </c>
      <c r="G148" s="84"/>
      <c r="H148" s="85" t="s">
        <v>358</v>
      </c>
      <c r="I148" s="85">
        <v>1</v>
      </c>
      <c r="J148" s="94">
        <v>306.24999999999994</v>
      </c>
      <c r="K148" s="219"/>
      <c r="L148" s="93">
        <f t="shared" si="6"/>
        <v>306.25</v>
      </c>
      <c r="M148" s="93">
        <f t="shared" si="5"/>
        <v>306.25</v>
      </c>
      <c r="O148" s="87"/>
      <c r="P148" s="88"/>
    </row>
    <row r="149" spans="1:16" s="86" customFormat="1" ht="16.5">
      <c r="A149" s="81"/>
      <c r="B149" s="117" t="s">
        <v>198</v>
      </c>
      <c r="C149" s="82" t="s">
        <v>373</v>
      </c>
      <c r="D149" s="83">
        <v>995461</v>
      </c>
      <c r="E149" s="84"/>
      <c r="F149" s="113">
        <v>0.18</v>
      </c>
      <c r="G149" s="84"/>
      <c r="H149" s="85" t="s">
        <v>358</v>
      </c>
      <c r="I149" s="85">
        <v>3</v>
      </c>
      <c r="J149" s="94">
        <v>405.36</v>
      </c>
      <c r="K149" s="219"/>
      <c r="L149" s="93">
        <f t="shared" si="6"/>
        <v>405.36</v>
      </c>
      <c r="M149" s="93">
        <f t="shared" si="5"/>
        <v>1216.08</v>
      </c>
      <c r="O149" s="87"/>
      <c r="P149" s="88"/>
    </row>
    <row r="150" spans="1:16" s="86" customFormat="1" ht="16.5">
      <c r="A150" s="81"/>
      <c r="B150" s="117" t="s">
        <v>199</v>
      </c>
      <c r="C150" s="82" t="s">
        <v>374</v>
      </c>
      <c r="D150" s="83">
        <v>995461</v>
      </c>
      <c r="E150" s="84"/>
      <c r="F150" s="113">
        <v>0.18</v>
      </c>
      <c r="G150" s="84"/>
      <c r="H150" s="85" t="s">
        <v>358</v>
      </c>
      <c r="I150" s="85">
        <v>13</v>
      </c>
      <c r="J150" s="94">
        <v>488.4</v>
      </c>
      <c r="K150" s="219"/>
      <c r="L150" s="93">
        <f t="shared" si="6"/>
        <v>488.4</v>
      </c>
      <c r="M150" s="93">
        <f t="shared" si="5"/>
        <v>6349.2</v>
      </c>
      <c r="O150" s="87"/>
      <c r="P150" s="88"/>
    </row>
    <row r="151" spans="1:16" s="86" customFormat="1" ht="45">
      <c r="A151" s="81"/>
      <c r="B151" s="117" t="s">
        <v>200</v>
      </c>
      <c r="C151" s="82" t="s">
        <v>375</v>
      </c>
      <c r="D151" s="83">
        <v>995461</v>
      </c>
      <c r="E151" s="84"/>
      <c r="F151" s="113">
        <v>0.18</v>
      </c>
      <c r="G151" s="84"/>
      <c r="H151" s="85" t="s">
        <v>358</v>
      </c>
      <c r="I151" s="85">
        <v>28</v>
      </c>
      <c r="J151" s="94">
        <v>523.22</v>
      </c>
      <c r="K151" s="219"/>
      <c r="L151" s="93">
        <f t="shared" si="6"/>
        <v>523.22</v>
      </c>
      <c r="M151" s="93">
        <f t="shared" si="5"/>
        <v>14650.16</v>
      </c>
      <c r="O151" s="87"/>
      <c r="P151" s="88"/>
    </row>
    <row r="152" spans="1:16" s="86" customFormat="1" ht="30">
      <c r="A152" s="81"/>
      <c r="B152" s="117" t="s">
        <v>201</v>
      </c>
      <c r="C152" s="82" t="s">
        <v>376</v>
      </c>
      <c r="D152" s="83">
        <v>995461</v>
      </c>
      <c r="E152" s="84"/>
      <c r="F152" s="113">
        <v>0.18</v>
      </c>
      <c r="G152" s="84"/>
      <c r="H152" s="85" t="s">
        <v>358</v>
      </c>
      <c r="I152" s="85">
        <v>41</v>
      </c>
      <c r="J152" s="94">
        <v>106.24999999999999</v>
      </c>
      <c r="K152" s="219"/>
      <c r="L152" s="93">
        <f t="shared" si="6"/>
        <v>106.25</v>
      </c>
      <c r="M152" s="93">
        <f t="shared" si="5"/>
        <v>4356.25</v>
      </c>
      <c r="O152" s="87"/>
      <c r="P152" s="88"/>
    </row>
    <row r="153" spans="1:16" s="86" customFormat="1" ht="45">
      <c r="A153" s="81"/>
      <c r="B153" s="117" t="s">
        <v>202</v>
      </c>
      <c r="C153" s="82" t="s">
        <v>377</v>
      </c>
      <c r="D153" s="83">
        <v>995461</v>
      </c>
      <c r="E153" s="84"/>
      <c r="F153" s="113">
        <v>0.18</v>
      </c>
      <c r="G153" s="84"/>
      <c r="H153" s="85" t="s">
        <v>358</v>
      </c>
      <c r="I153" s="85">
        <v>36</v>
      </c>
      <c r="J153" s="94">
        <v>183.93</v>
      </c>
      <c r="K153" s="219"/>
      <c r="L153" s="93">
        <f t="shared" si="6"/>
        <v>183.93</v>
      </c>
      <c r="M153" s="93">
        <f t="shared" si="5"/>
        <v>6621.48</v>
      </c>
      <c r="O153" s="87"/>
      <c r="P153" s="88"/>
    </row>
    <row r="154" spans="1:16" s="86" customFormat="1" ht="30">
      <c r="A154" s="81"/>
      <c r="B154" s="117" t="s">
        <v>203</v>
      </c>
      <c r="C154" s="82" t="s">
        <v>378</v>
      </c>
      <c r="D154" s="83">
        <v>995461</v>
      </c>
      <c r="E154" s="84"/>
      <c r="F154" s="113">
        <v>0.18</v>
      </c>
      <c r="G154" s="84"/>
      <c r="H154" s="85" t="s">
        <v>358</v>
      </c>
      <c r="I154" s="85">
        <v>6</v>
      </c>
      <c r="J154" s="94">
        <v>401.79</v>
      </c>
      <c r="K154" s="219"/>
      <c r="L154" s="93">
        <f t="shared" si="6"/>
        <v>401.79</v>
      </c>
      <c r="M154" s="93">
        <f t="shared" si="5"/>
        <v>2410.7399999999998</v>
      </c>
      <c r="O154" s="87"/>
      <c r="P154" s="88"/>
    </row>
    <row r="155" spans="1:16" s="86" customFormat="1" ht="16.5" customHeight="1">
      <c r="A155" s="81"/>
      <c r="B155" s="133" t="s">
        <v>379</v>
      </c>
      <c r="C155" s="134"/>
      <c r="D155" s="134"/>
      <c r="E155" s="134"/>
      <c r="F155" s="134"/>
      <c r="G155" s="134"/>
      <c r="H155" s="134"/>
      <c r="I155" s="134"/>
      <c r="J155" s="135"/>
      <c r="K155" s="219"/>
      <c r="L155" s="93">
        <f t="shared" si="6"/>
        <v>0</v>
      </c>
      <c r="M155" s="93">
        <f t="shared" ref="M155:M166" si="7">ROUND(I155*L155,2)</f>
        <v>0</v>
      </c>
      <c r="O155" s="87"/>
      <c r="P155" s="88"/>
    </row>
    <row r="156" spans="1:16" s="86" customFormat="1" ht="60">
      <c r="A156" s="81"/>
      <c r="B156" s="117">
        <v>2.5</v>
      </c>
      <c r="C156" s="82" t="s">
        <v>380</v>
      </c>
      <c r="D156" s="83"/>
      <c r="E156" s="84"/>
      <c r="F156" s="113"/>
      <c r="G156" s="84"/>
      <c r="H156" s="85"/>
      <c r="I156" s="85"/>
      <c r="J156" s="94">
        <v>0</v>
      </c>
      <c r="K156" s="219"/>
      <c r="L156" s="93">
        <f t="shared" si="6"/>
        <v>0</v>
      </c>
      <c r="M156" s="93">
        <f t="shared" si="7"/>
        <v>0</v>
      </c>
      <c r="O156" s="87"/>
      <c r="P156" s="88"/>
    </row>
    <row r="157" spans="1:16" s="86" customFormat="1" ht="16.5">
      <c r="A157" s="81"/>
      <c r="B157" s="117" t="s">
        <v>204</v>
      </c>
      <c r="C157" s="82" t="s">
        <v>381</v>
      </c>
      <c r="D157" s="83">
        <v>998736</v>
      </c>
      <c r="E157" s="84"/>
      <c r="F157" s="113">
        <v>0.18</v>
      </c>
      <c r="G157" s="84"/>
      <c r="H157" s="85" t="s">
        <v>358</v>
      </c>
      <c r="I157" s="85">
        <v>2</v>
      </c>
      <c r="J157" s="94">
        <v>9075.8928571428569</v>
      </c>
      <c r="K157" s="219"/>
      <c r="L157" s="93">
        <f t="shared" si="6"/>
        <v>9075.89</v>
      </c>
      <c r="M157" s="93">
        <f t="shared" si="7"/>
        <v>18151.78</v>
      </c>
      <c r="O157" s="87"/>
      <c r="P157" s="88"/>
    </row>
    <row r="158" spans="1:16" s="86" customFormat="1" ht="45">
      <c r="A158" s="81"/>
      <c r="B158" s="117">
        <v>2.1</v>
      </c>
      <c r="C158" s="82" t="s">
        <v>382</v>
      </c>
      <c r="D158" s="83"/>
      <c r="E158" s="84"/>
      <c r="F158" s="113"/>
      <c r="G158" s="84"/>
      <c r="H158" s="85"/>
      <c r="I158" s="85"/>
      <c r="J158" s="94">
        <v>0</v>
      </c>
      <c r="K158" s="219"/>
      <c r="L158" s="93">
        <f t="shared" si="6"/>
        <v>0</v>
      </c>
      <c r="M158" s="93">
        <f t="shared" si="7"/>
        <v>0</v>
      </c>
      <c r="O158" s="87"/>
      <c r="P158" s="88"/>
    </row>
    <row r="159" spans="1:16" s="86" customFormat="1" ht="16.5">
      <c r="A159" s="81"/>
      <c r="B159" s="117" t="s">
        <v>205</v>
      </c>
      <c r="C159" s="82" t="s">
        <v>383</v>
      </c>
      <c r="D159" s="83">
        <v>998736</v>
      </c>
      <c r="E159" s="84"/>
      <c r="F159" s="113">
        <v>0.18</v>
      </c>
      <c r="G159" s="84"/>
      <c r="H159" s="85" t="s">
        <v>358</v>
      </c>
      <c r="I159" s="85">
        <v>48</v>
      </c>
      <c r="J159" s="94">
        <v>228.57142857142856</v>
      </c>
      <c r="K159" s="219"/>
      <c r="L159" s="93">
        <f t="shared" si="6"/>
        <v>228.57</v>
      </c>
      <c r="M159" s="93">
        <f t="shared" si="7"/>
        <v>10971.36</v>
      </c>
      <c r="O159" s="87"/>
      <c r="P159" s="88"/>
    </row>
    <row r="160" spans="1:16" s="86" customFormat="1" ht="45">
      <c r="A160" s="81"/>
      <c r="B160" s="117">
        <v>2.15</v>
      </c>
      <c r="C160" s="82" t="s">
        <v>384</v>
      </c>
      <c r="D160" s="83"/>
      <c r="E160" s="84"/>
      <c r="F160" s="113"/>
      <c r="G160" s="84"/>
      <c r="H160" s="85"/>
      <c r="I160" s="85"/>
      <c r="J160" s="94">
        <v>0</v>
      </c>
      <c r="K160" s="219"/>
      <c r="L160" s="93">
        <f t="shared" si="6"/>
        <v>0</v>
      </c>
      <c r="M160" s="93">
        <f t="shared" si="7"/>
        <v>0</v>
      </c>
      <c r="O160" s="87"/>
      <c r="P160" s="88"/>
    </row>
    <row r="161" spans="1:16" s="86" customFormat="1" ht="16.5">
      <c r="A161" s="81"/>
      <c r="B161" s="117" t="s">
        <v>206</v>
      </c>
      <c r="C161" s="82" t="s">
        <v>385</v>
      </c>
      <c r="D161" s="83">
        <v>998736</v>
      </c>
      <c r="E161" s="84"/>
      <c r="F161" s="113">
        <v>0.18</v>
      </c>
      <c r="G161" s="84"/>
      <c r="H161" s="85" t="s">
        <v>358</v>
      </c>
      <c r="I161" s="85">
        <v>2</v>
      </c>
      <c r="J161" s="94">
        <v>2564.2857142857142</v>
      </c>
      <c r="K161" s="219"/>
      <c r="L161" s="93">
        <f t="shared" si="6"/>
        <v>2564.29</v>
      </c>
      <c r="M161" s="93">
        <f t="shared" si="7"/>
        <v>5128.58</v>
      </c>
      <c r="O161" s="87"/>
      <c r="P161" s="88"/>
    </row>
    <row r="162" spans="1:16" s="86" customFormat="1" ht="16.5">
      <c r="A162" s="81"/>
      <c r="B162" s="117">
        <v>2.11</v>
      </c>
      <c r="C162" s="82" t="s">
        <v>386</v>
      </c>
      <c r="D162" s="83">
        <v>998736</v>
      </c>
      <c r="E162" s="84"/>
      <c r="F162" s="113">
        <v>0.18</v>
      </c>
      <c r="G162" s="84"/>
      <c r="H162" s="85" t="s">
        <v>358</v>
      </c>
      <c r="I162" s="85">
        <v>8</v>
      </c>
      <c r="J162" s="94">
        <v>11.607142857142856</v>
      </c>
      <c r="K162" s="219"/>
      <c r="L162" s="93">
        <f t="shared" si="6"/>
        <v>11.61</v>
      </c>
      <c r="M162" s="93">
        <f t="shared" si="7"/>
        <v>92.88</v>
      </c>
      <c r="O162" s="87"/>
      <c r="P162" s="88"/>
    </row>
    <row r="163" spans="1:16" s="86" customFormat="1" ht="45">
      <c r="A163" s="81"/>
      <c r="B163" s="117">
        <v>2.13</v>
      </c>
      <c r="C163" s="82" t="s">
        <v>387</v>
      </c>
      <c r="D163" s="83"/>
      <c r="E163" s="84"/>
      <c r="F163" s="113"/>
      <c r="G163" s="84"/>
      <c r="H163" s="85"/>
      <c r="I163" s="85"/>
      <c r="J163" s="94">
        <v>0</v>
      </c>
      <c r="K163" s="219"/>
      <c r="L163" s="93">
        <f t="shared" si="6"/>
        <v>0</v>
      </c>
      <c r="M163" s="93">
        <f t="shared" si="7"/>
        <v>0</v>
      </c>
      <c r="O163" s="87"/>
      <c r="P163" s="88"/>
    </row>
    <row r="164" spans="1:16" s="86" customFormat="1" ht="16.5">
      <c r="A164" s="81"/>
      <c r="B164" s="117" t="s">
        <v>207</v>
      </c>
      <c r="C164" s="82" t="s">
        <v>388</v>
      </c>
      <c r="D164" s="83">
        <v>998736</v>
      </c>
      <c r="E164" s="84"/>
      <c r="F164" s="113">
        <v>0.18</v>
      </c>
      <c r="G164" s="84"/>
      <c r="H164" s="85" t="s">
        <v>358</v>
      </c>
      <c r="I164" s="85">
        <v>2</v>
      </c>
      <c r="J164" s="94">
        <v>1095.5357142857142</v>
      </c>
      <c r="K164" s="219"/>
      <c r="L164" s="93">
        <f t="shared" si="6"/>
        <v>1095.54</v>
      </c>
      <c r="M164" s="93">
        <f t="shared" si="7"/>
        <v>2191.08</v>
      </c>
      <c r="O164" s="87"/>
      <c r="P164" s="88"/>
    </row>
    <row r="165" spans="1:16" s="86" customFormat="1" ht="45">
      <c r="A165" s="81"/>
      <c r="B165" s="117">
        <v>5.2</v>
      </c>
      <c r="C165" s="82" t="s">
        <v>389</v>
      </c>
      <c r="D165" s="83"/>
      <c r="E165" s="84"/>
      <c r="F165" s="113"/>
      <c r="G165" s="84"/>
      <c r="H165" s="85" t="s">
        <v>358</v>
      </c>
      <c r="I165" s="85">
        <v>1</v>
      </c>
      <c r="J165" s="94">
        <v>6120.5357142857138</v>
      </c>
      <c r="K165" s="219"/>
      <c r="L165" s="93">
        <f t="shared" si="6"/>
        <v>6120.54</v>
      </c>
      <c r="M165" s="93">
        <f t="shared" si="7"/>
        <v>6120.54</v>
      </c>
      <c r="O165" s="87"/>
      <c r="P165" s="88"/>
    </row>
    <row r="166" spans="1:16" s="86" customFormat="1" ht="30">
      <c r="A166" s="81"/>
      <c r="B166" s="117">
        <v>5.1100000000000003</v>
      </c>
      <c r="C166" s="82" t="s">
        <v>390</v>
      </c>
      <c r="D166" s="83">
        <v>998739</v>
      </c>
      <c r="E166" s="84"/>
      <c r="F166" s="113">
        <v>0.18</v>
      </c>
      <c r="G166" s="84"/>
      <c r="H166" s="85" t="s">
        <v>345</v>
      </c>
      <c r="I166" s="85">
        <v>25</v>
      </c>
      <c r="J166" s="94">
        <v>630.35714285714278</v>
      </c>
      <c r="K166" s="219"/>
      <c r="L166" s="93">
        <f t="shared" si="6"/>
        <v>630.36</v>
      </c>
      <c r="M166" s="93">
        <f t="shared" si="7"/>
        <v>15759</v>
      </c>
      <c r="O166" s="87"/>
      <c r="P166" s="88"/>
    </row>
    <row r="167" spans="1:16" s="86" customFormat="1" ht="16.5">
      <c r="A167" s="81"/>
      <c r="B167" s="117"/>
      <c r="C167" s="82"/>
      <c r="D167" s="83"/>
      <c r="E167" s="84"/>
      <c r="F167" s="113"/>
      <c r="G167" s="84"/>
      <c r="H167" s="85"/>
      <c r="I167" s="85"/>
      <c r="J167" s="94"/>
      <c r="K167" s="219"/>
      <c r="L167" s="93"/>
      <c r="M167" s="93"/>
      <c r="O167" s="87"/>
      <c r="P167" s="88"/>
    </row>
    <row r="168" spans="1:16" s="120" customFormat="1" ht="18.75">
      <c r="A168" s="232" t="s">
        <v>208</v>
      </c>
      <c r="B168" s="232"/>
      <c r="C168" s="232"/>
      <c r="D168" s="232"/>
      <c r="E168" s="232"/>
      <c r="F168" s="232"/>
      <c r="G168" s="232"/>
      <c r="H168" s="232"/>
      <c r="I168" s="119"/>
      <c r="K168" s="219"/>
    </row>
    <row r="169" spans="1:16" s="86" customFormat="1" ht="16.5">
      <c r="A169" s="81"/>
      <c r="B169" s="117"/>
      <c r="C169" s="138" t="s">
        <v>393</v>
      </c>
      <c r="D169" s="83"/>
      <c r="E169" s="84"/>
      <c r="F169" s="113"/>
      <c r="G169" s="84"/>
      <c r="H169" s="85"/>
      <c r="I169" s="85"/>
      <c r="J169" s="94"/>
      <c r="K169" s="219"/>
      <c r="L169" s="93"/>
      <c r="M169" s="93"/>
      <c r="O169" s="87"/>
      <c r="P169" s="88"/>
    </row>
    <row r="170" spans="1:16" s="86" customFormat="1" ht="30">
      <c r="A170" s="81"/>
      <c r="B170" s="117" t="s">
        <v>209</v>
      </c>
      <c r="C170" s="82" t="s">
        <v>394</v>
      </c>
      <c r="D170" s="83">
        <v>995461</v>
      </c>
      <c r="E170" s="84"/>
      <c r="F170" s="113">
        <v>0.18</v>
      </c>
      <c r="G170" s="84"/>
      <c r="H170" s="85" t="s">
        <v>358</v>
      </c>
      <c r="I170" s="85">
        <v>45</v>
      </c>
      <c r="J170" s="94">
        <v>1029.4642857142856</v>
      </c>
      <c r="K170" s="219"/>
      <c r="L170" s="93">
        <f t="shared" ref="L170" si="8">ROUND(J170+($K$12*J170),2)</f>
        <v>1029.46</v>
      </c>
      <c r="M170" s="93">
        <f t="shared" ref="M170" si="9">ROUND(I170*L170,2)</f>
        <v>46325.7</v>
      </c>
      <c r="O170" s="87"/>
      <c r="P170" s="88"/>
    </row>
    <row r="171" spans="1:16" s="86" customFormat="1" ht="30">
      <c r="A171" s="81"/>
      <c r="B171" s="117" t="s">
        <v>210</v>
      </c>
      <c r="C171" s="82" t="s">
        <v>395</v>
      </c>
      <c r="D171" s="83">
        <v>995461</v>
      </c>
      <c r="E171" s="84"/>
      <c r="F171" s="113">
        <v>0.18</v>
      </c>
      <c r="G171" s="84"/>
      <c r="H171" s="85" t="s">
        <v>358</v>
      </c>
      <c r="I171" s="85">
        <v>2</v>
      </c>
      <c r="J171" s="94">
        <v>423.21428571428567</v>
      </c>
      <c r="K171" s="219"/>
      <c r="L171" s="93">
        <f t="shared" ref="L171:L176" si="10">ROUND(J171+($K$12*J171),2)</f>
        <v>423.21</v>
      </c>
      <c r="M171" s="93">
        <f t="shared" ref="M171:M176" si="11">ROUND(I171*L171,2)</f>
        <v>846.42</v>
      </c>
      <c r="O171" s="87"/>
      <c r="P171" s="88"/>
    </row>
    <row r="172" spans="1:16" s="86" customFormat="1" ht="30">
      <c r="A172" s="81"/>
      <c r="B172" s="117" t="s">
        <v>211</v>
      </c>
      <c r="C172" s="82" t="s">
        <v>396</v>
      </c>
      <c r="D172" s="83">
        <v>995461</v>
      </c>
      <c r="E172" s="84"/>
      <c r="F172" s="113">
        <v>0.18</v>
      </c>
      <c r="G172" s="84"/>
      <c r="H172" s="85" t="s">
        <v>358</v>
      </c>
      <c r="I172" s="85">
        <v>15</v>
      </c>
      <c r="J172" s="94">
        <v>174.99999999999997</v>
      </c>
      <c r="K172" s="219"/>
      <c r="L172" s="93">
        <f t="shared" si="10"/>
        <v>175</v>
      </c>
      <c r="M172" s="93">
        <f t="shared" si="11"/>
        <v>2625</v>
      </c>
      <c r="O172" s="87"/>
      <c r="P172" s="88"/>
    </row>
    <row r="173" spans="1:16" s="86" customFormat="1" ht="45">
      <c r="A173" s="81"/>
      <c r="B173" s="117" t="s">
        <v>212</v>
      </c>
      <c r="C173" s="82" t="s">
        <v>397</v>
      </c>
      <c r="D173" s="83">
        <v>995461</v>
      </c>
      <c r="E173" s="84"/>
      <c r="F173" s="113">
        <v>0.18</v>
      </c>
      <c r="G173" s="84"/>
      <c r="H173" s="85" t="s">
        <v>358</v>
      </c>
      <c r="I173" s="85">
        <v>2</v>
      </c>
      <c r="J173" s="94">
        <v>497.32</v>
      </c>
      <c r="K173" s="219"/>
      <c r="L173" s="93">
        <f t="shared" si="10"/>
        <v>497.32</v>
      </c>
      <c r="M173" s="93">
        <f t="shared" si="11"/>
        <v>994.64</v>
      </c>
      <c r="O173" s="87"/>
      <c r="P173" s="88"/>
    </row>
    <row r="174" spans="1:16" s="86" customFormat="1" ht="60">
      <c r="A174" s="81"/>
      <c r="B174" s="117" t="s">
        <v>213</v>
      </c>
      <c r="C174" s="82" t="s">
        <v>398</v>
      </c>
      <c r="D174" s="83"/>
      <c r="E174" s="84"/>
      <c r="F174" s="113"/>
      <c r="G174" s="84"/>
      <c r="H174" s="85" t="s">
        <v>358</v>
      </c>
      <c r="I174" s="85"/>
      <c r="J174" s="94"/>
      <c r="K174" s="219"/>
      <c r="L174" s="93">
        <f t="shared" si="10"/>
        <v>0</v>
      </c>
      <c r="M174" s="93">
        <f t="shared" si="11"/>
        <v>0</v>
      </c>
      <c r="O174" s="87"/>
      <c r="P174" s="88"/>
    </row>
    <row r="175" spans="1:16" s="86" customFormat="1" ht="16.5">
      <c r="A175" s="81"/>
      <c r="B175" s="117" t="s">
        <v>214</v>
      </c>
      <c r="C175" s="82" t="s">
        <v>399</v>
      </c>
      <c r="D175" s="83">
        <v>995461</v>
      </c>
      <c r="E175" s="84"/>
      <c r="F175" s="113">
        <v>0.18</v>
      </c>
      <c r="G175" s="84"/>
      <c r="H175" s="85" t="s">
        <v>358</v>
      </c>
      <c r="I175" s="85">
        <v>1</v>
      </c>
      <c r="J175" s="94">
        <v>10873.21</v>
      </c>
      <c r="K175" s="219"/>
      <c r="L175" s="93">
        <f t="shared" si="10"/>
        <v>10873.21</v>
      </c>
      <c r="M175" s="93">
        <f t="shared" si="11"/>
        <v>10873.21</v>
      </c>
      <c r="O175" s="87"/>
      <c r="P175" s="88"/>
    </row>
    <row r="176" spans="1:16" s="86" customFormat="1" ht="16.5">
      <c r="A176" s="81"/>
      <c r="B176" s="117" t="s">
        <v>215</v>
      </c>
      <c r="C176" s="82" t="s">
        <v>400</v>
      </c>
      <c r="D176" s="83">
        <v>995461</v>
      </c>
      <c r="E176" s="84"/>
      <c r="F176" s="113">
        <v>0.18</v>
      </c>
      <c r="G176" s="84"/>
      <c r="H176" s="85" t="s">
        <v>401</v>
      </c>
      <c r="I176" s="85">
        <v>399.99400000000003</v>
      </c>
      <c r="J176" s="94">
        <v>255.2</v>
      </c>
      <c r="K176" s="219"/>
      <c r="L176" s="93">
        <f t="shared" si="10"/>
        <v>255.2</v>
      </c>
      <c r="M176" s="93">
        <f t="shared" si="11"/>
        <v>102078.47</v>
      </c>
      <c r="O176" s="87"/>
      <c r="P176" s="88"/>
    </row>
    <row r="177" spans="1:16" s="86" customFormat="1" ht="16.5">
      <c r="A177" s="81"/>
      <c r="B177" s="117"/>
      <c r="C177" s="82"/>
      <c r="D177" s="83"/>
      <c r="E177" s="84"/>
      <c r="F177" s="113"/>
      <c r="G177" s="84"/>
      <c r="H177" s="85"/>
      <c r="I177" s="85"/>
      <c r="J177" s="94"/>
      <c r="K177" s="219"/>
      <c r="L177" s="93"/>
      <c r="M177" s="93"/>
      <c r="O177" s="87"/>
      <c r="P177" s="88"/>
    </row>
    <row r="178" spans="1:16" s="120" customFormat="1" ht="18" customHeight="1">
      <c r="A178" s="232" t="s">
        <v>216</v>
      </c>
      <c r="B178" s="232"/>
      <c r="C178" s="232"/>
      <c r="D178" s="232"/>
      <c r="E178" s="232"/>
      <c r="F178" s="232"/>
      <c r="G178" s="232"/>
      <c r="H178" s="232"/>
      <c r="I178" s="119"/>
      <c r="K178" s="219"/>
    </row>
    <row r="179" spans="1:16" s="86" customFormat="1" ht="16.5">
      <c r="A179" s="81"/>
      <c r="B179" s="117"/>
      <c r="C179" s="82"/>
      <c r="D179" s="83"/>
      <c r="E179" s="84"/>
      <c r="F179" s="113"/>
      <c r="G179" s="84"/>
      <c r="H179" s="83"/>
      <c r="I179" s="85"/>
      <c r="J179" s="94"/>
      <c r="K179" s="219"/>
      <c r="L179" s="93"/>
      <c r="M179" s="93"/>
      <c r="O179" s="87"/>
      <c r="P179" s="88"/>
    </row>
    <row r="180" spans="1:16" s="86" customFormat="1" ht="16.5">
      <c r="A180" s="81"/>
      <c r="B180" s="117"/>
      <c r="C180" s="132" t="s">
        <v>402</v>
      </c>
      <c r="D180" s="83"/>
      <c r="E180" s="84"/>
      <c r="F180" s="113"/>
      <c r="G180" s="84"/>
      <c r="H180" s="83"/>
      <c r="I180" s="85"/>
      <c r="J180" s="94"/>
      <c r="K180" s="219"/>
      <c r="L180" s="93"/>
      <c r="M180" s="93"/>
      <c r="O180" s="87"/>
      <c r="P180" s="88"/>
    </row>
    <row r="181" spans="1:16" s="86" customFormat="1" ht="16.5">
      <c r="A181" s="81"/>
      <c r="B181" s="117" t="s">
        <v>215</v>
      </c>
      <c r="C181" s="82" t="s">
        <v>412</v>
      </c>
      <c r="D181" s="83">
        <v>995461</v>
      </c>
      <c r="E181" s="84"/>
      <c r="F181" s="113">
        <v>0.18</v>
      </c>
      <c r="G181" s="84"/>
      <c r="H181" s="83" t="s">
        <v>358</v>
      </c>
      <c r="I181" s="85">
        <v>20</v>
      </c>
      <c r="J181" s="94">
        <v>531.25</v>
      </c>
      <c r="K181" s="219"/>
      <c r="L181" s="93">
        <f t="shared" ref="L181" si="12">ROUND(J181+($K$12*J181),2)</f>
        <v>531.25</v>
      </c>
      <c r="M181" s="93">
        <f t="shared" ref="M181" si="13">ROUND(I181*L181,2)</f>
        <v>10625</v>
      </c>
      <c r="O181" s="87"/>
      <c r="P181" s="88"/>
    </row>
    <row r="182" spans="1:16" s="86" customFormat="1" ht="16.5">
      <c r="A182" s="81"/>
      <c r="B182" s="117" t="s">
        <v>215</v>
      </c>
      <c r="C182" s="82" t="s">
        <v>403</v>
      </c>
      <c r="D182" s="83">
        <v>995461</v>
      </c>
      <c r="E182" s="84"/>
      <c r="F182" s="113">
        <v>0.18</v>
      </c>
      <c r="G182" s="84"/>
      <c r="H182" s="83" t="s">
        <v>358</v>
      </c>
      <c r="I182" s="85">
        <v>12</v>
      </c>
      <c r="J182" s="94">
        <v>1910.71</v>
      </c>
      <c r="K182" s="219"/>
      <c r="L182" s="93">
        <f t="shared" ref="L182:L190" si="14">ROUND(J182+($K$12*J182),2)</f>
        <v>1910.71</v>
      </c>
      <c r="M182" s="93">
        <f t="shared" ref="M182:M190" si="15">ROUND(I182*L182,2)</f>
        <v>22928.52</v>
      </c>
      <c r="O182" s="87"/>
      <c r="P182" s="88"/>
    </row>
    <row r="183" spans="1:16" s="86" customFormat="1" ht="16.5">
      <c r="A183" s="81"/>
      <c r="B183" s="117" t="s">
        <v>215</v>
      </c>
      <c r="C183" s="82" t="s">
        <v>404</v>
      </c>
      <c r="D183" s="83">
        <v>995461</v>
      </c>
      <c r="E183" s="84"/>
      <c r="F183" s="113">
        <v>0.18</v>
      </c>
      <c r="G183" s="84"/>
      <c r="H183" s="83" t="s">
        <v>358</v>
      </c>
      <c r="I183" s="85">
        <v>10</v>
      </c>
      <c r="J183" s="94">
        <v>3927.67</v>
      </c>
      <c r="K183" s="219"/>
      <c r="L183" s="93">
        <f t="shared" si="14"/>
        <v>3927.67</v>
      </c>
      <c r="M183" s="93">
        <f t="shared" si="15"/>
        <v>39276.699999999997</v>
      </c>
      <c r="O183" s="87"/>
      <c r="P183" s="88"/>
    </row>
    <row r="184" spans="1:16" s="86" customFormat="1" ht="16.5">
      <c r="A184" s="81"/>
      <c r="B184" s="117" t="s">
        <v>215</v>
      </c>
      <c r="C184" s="82" t="s">
        <v>405</v>
      </c>
      <c r="D184" s="83">
        <v>995461</v>
      </c>
      <c r="E184" s="84"/>
      <c r="F184" s="113">
        <v>0.18</v>
      </c>
      <c r="G184" s="84"/>
      <c r="H184" s="83" t="s">
        <v>358</v>
      </c>
      <c r="I184" s="85">
        <v>32</v>
      </c>
      <c r="J184" s="94">
        <v>3034</v>
      </c>
      <c r="K184" s="219"/>
      <c r="L184" s="93">
        <f t="shared" si="14"/>
        <v>3034</v>
      </c>
      <c r="M184" s="93">
        <f t="shared" si="15"/>
        <v>97088</v>
      </c>
      <c r="O184" s="87"/>
      <c r="P184" s="88"/>
    </row>
    <row r="185" spans="1:16" s="86" customFormat="1" ht="16.5">
      <c r="A185" s="81"/>
      <c r="B185" s="117" t="s">
        <v>215</v>
      </c>
      <c r="C185" s="82" t="s">
        <v>406</v>
      </c>
      <c r="D185" s="83">
        <v>995461</v>
      </c>
      <c r="E185" s="84"/>
      <c r="F185" s="113">
        <v>0.18</v>
      </c>
      <c r="G185" s="84"/>
      <c r="H185" s="83" t="s">
        <v>358</v>
      </c>
      <c r="I185" s="85">
        <v>16</v>
      </c>
      <c r="J185" s="94">
        <v>1678</v>
      </c>
      <c r="K185" s="219"/>
      <c r="L185" s="93">
        <f t="shared" si="14"/>
        <v>1678</v>
      </c>
      <c r="M185" s="93">
        <f t="shared" si="15"/>
        <v>26848</v>
      </c>
      <c r="O185" s="87"/>
      <c r="P185" s="88"/>
    </row>
    <row r="186" spans="1:16" s="86" customFormat="1" ht="16.5">
      <c r="A186" s="81"/>
      <c r="B186" s="117" t="s">
        <v>215</v>
      </c>
      <c r="C186" s="82" t="s">
        <v>407</v>
      </c>
      <c r="D186" s="83">
        <v>995461</v>
      </c>
      <c r="E186" s="84"/>
      <c r="F186" s="113">
        <v>0.18</v>
      </c>
      <c r="G186" s="84"/>
      <c r="H186" s="83" t="s">
        <v>358</v>
      </c>
      <c r="I186" s="85">
        <v>19</v>
      </c>
      <c r="J186" s="94">
        <v>849.1</v>
      </c>
      <c r="K186" s="219"/>
      <c r="L186" s="93">
        <f t="shared" si="14"/>
        <v>849.1</v>
      </c>
      <c r="M186" s="93">
        <f t="shared" si="15"/>
        <v>16132.9</v>
      </c>
      <c r="O186" s="87"/>
      <c r="P186" s="88"/>
    </row>
    <row r="187" spans="1:16" s="86" customFormat="1" ht="16.5">
      <c r="A187" s="81"/>
      <c r="B187" s="117" t="s">
        <v>215</v>
      </c>
      <c r="C187" s="82" t="s">
        <v>408</v>
      </c>
      <c r="D187" s="83">
        <v>995461</v>
      </c>
      <c r="E187" s="84"/>
      <c r="F187" s="113">
        <v>0.18</v>
      </c>
      <c r="G187" s="84"/>
      <c r="H187" s="83" t="s">
        <v>358</v>
      </c>
      <c r="I187" s="85">
        <v>6</v>
      </c>
      <c r="J187" s="94">
        <v>1511.6</v>
      </c>
      <c r="K187" s="219"/>
      <c r="L187" s="93">
        <f t="shared" si="14"/>
        <v>1511.6</v>
      </c>
      <c r="M187" s="93">
        <f t="shared" si="15"/>
        <v>9069.6</v>
      </c>
      <c r="O187" s="87"/>
      <c r="P187" s="88"/>
    </row>
    <row r="188" spans="1:16" s="86" customFormat="1" ht="16.5">
      <c r="A188" s="81"/>
      <c r="B188" s="117" t="s">
        <v>215</v>
      </c>
      <c r="C188" s="82" t="s">
        <v>409</v>
      </c>
      <c r="D188" s="83">
        <v>995461</v>
      </c>
      <c r="E188" s="84"/>
      <c r="F188" s="113">
        <v>0.18</v>
      </c>
      <c r="G188" s="84"/>
      <c r="H188" s="83" t="s">
        <v>358</v>
      </c>
      <c r="I188" s="85">
        <v>29</v>
      </c>
      <c r="J188" s="94">
        <v>2391.96</v>
      </c>
      <c r="K188" s="219"/>
      <c r="L188" s="93">
        <f t="shared" si="14"/>
        <v>2391.96</v>
      </c>
      <c r="M188" s="93">
        <f t="shared" si="15"/>
        <v>69366.84</v>
      </c>
      <c r="O188" s="87"/>
      <c r="P188" s="88"/>
    </row>
    <row r="189" spans="1:16" s="86" customFormat="1" ht="16.5">
      <c r="A189" s="81"/>
      <c r="B189" s="117" t="s">
        <v>215</v>
      </c>
      <c r="C189" s="82" t="s">
        <v>410</v>
      </c>
      <c r="D189" s="83">
        <v>995461</v>
      </c>
      <c r="E189" s="84"/>
      <c r="F189" s="113">
        <v>0.18</v>
      </c>
      <c r="G189" s="84"/>
      <c r="H189" s="83" t="s">
        <v>358</v>
      </c>
      <c r="I189" s="85">
        <v>12</v>
      </c>
      <c r="J189" s="94">
        <v>1695.53</v>
      </c>
      <c r="K189" s="219"/>
      <c r="L189" s="93">
        <f t="shared" si="14"/>
        <v>1695.53</v>
      </c>
      <c r="M189" s="93">
        <f t="shared" si="15"/>
        <v>20346.36</v>
      </c>
      <c r="O189" s="87"/>
      <c r="P189" s="88"/>
    </row>
    <row r="190" spans="1:16" s="86" customFormat="1" ht="16.5">
      <c r="A190" s="81"/>
      <c r="B190" s="117" t="s">
        <v>215</v>
      </c>
      <c r="C190" s="82" t="s">
        <v>411</v>
      </c>
      <c r="D190" s="83">
        <v>995461</v>
      </c>
      <c r="E190" s="84"/>
      <c r="F190" s="113">
        <v>0.18</v>
      </c>
      <c r="G190" s="84"/>
      <c r="H190" s="83" t="s">
        <v>358</v>
      </c>
      <c r="I190" s="85">
        <v>10</v>
      </c>
      <c r="J190" s="94">
        <v>464</v>
      </c>
      <c r="K190" s="219"/>
      <c r="L190" s="93">
        <f t="shared" si="14"/>
        <v>464</v>
      </c>
      <c r="M190" s="93">
        <f t="shared" si="15"/>
        <v>4640</v>
      </c>
      <c r="O190" s="87"/>
      <c r="P190" s="88"/>
    </row>
    <row r="191" spans="1:16" s="86" customFormat="1" ht="16.5">
      <c r="A191" s="81"/>
      <c r="B191" s="117"/>
      <c r="C191" s="82"/>
      <c r="D191" s="83"/>
      <c r="E191" s="84"/>
      <c r="F191" s="113"/>
      <c r="G191" s="84"/>
      <c r="H191" s="83"/>
      <c r="I191" s="85"/>
      <c r="J191" s="94"/>
      <c r="K191" s="219"/>
      <c r="L191" s="93"/>
      <c r="M191" s="93"/>
      <c r="O191" s="87"/>
      <c r="P191" s="88"/>
    </row>
    <row r="192" spans="1:16" s="120" customFormat="1" ht="18" customHeight="1">
      <c r="A192" s="232" t="s">
        <v>217</v>
      </c>
      <c r="B192" s="232"/>
      <c r="C192" s="232"/>
      <c r="D192" s="232"/>
      <c r="E192" s="232"/>
      <c r="F192" s="232"/>
      <c r="G192" s="232"/>
      <c r="H192" s="232"/>
      <c r="I192" s="232"/>
      <c r="K192" s="219"/>
    </row>
    <row r="193" spans="1:16" s="86" customFormat="1" ht="16.5">
      <c r="A193" s="81"/>
      <c r="B193" s="117"/>
      <c r="C193" s="82"/>
      <c r="D193" s="83"/>
      <c r="E193" s="84"/>
      <c r="F193" s="113"/>
      <c r="G193" s="84"/>
      <c r="H193" s="85"/>
      <c r="I193" s="85"/>
      <c r="J193" s="94"/>
      <c r="K193" s="219"/>
      <c r="L193" s="93"/>
      <c r="M193" s="93"/>
      <c r="O193" s="87"/>
      <c r="P193" s="88"/>
    </row>
    <row r="194" spans="1:16" s="86" customFormat="1" ht="27.75" customHeight="1">
      <c r="A194" s="81"/>
      <c r="B194" s="83">
        <v>1000014549</v>
      </c>
      <c r="C194" s="82" t="s">
        <v>218</v>
      </c>
      <c r="D194" s="83">
        <v>995461</v>
      </c>
      <c r="E194" s="84"/>
      <c r="F194" s="113">
        <v>0.18</v>
      </c>
      <c r="G194" s="84"/>
      <c r="H194" s="85" t="s">
        <v>340</v>
      </c>
      <c r="I194" s="85">
        <v>1</v>
      </c>
      <c r="J194" s="94">
        <v>24395.66</v>
      </c>
      <c r="K194" s="219"/>
      <c r="L194" s="93">
        <f t="shared" ref="L194" si="16">ROUND(J194+($K$12*J194),2)</f>
        <v>24395.66</v>
      </c>
      <c r="M194" s="93">
        <f t="shared" ref="M194" si="17">ROUND(I194*L194,2)</f>
        <v>24395.66</v>
      </c>
      <c r="O194" s="87"/>
      <c r="P194" s="88"/>
    </row>
    <row r="195" spans="1:16" s="86" customFormat="1" ht="30.75" customHeight="1">
      <c r="A195" s="89"/>
      <c r="B195" s="116"/>
      <c r="C195" s="217" t="s">
        <v>130</v>
      </c>
      <c r="D195" s="217"/>
      <c r="E195" s="217"/>
      <c r="F195" s="217"/>
      <c r="G195" s="217"/>
      <c r="H195" s="217"/>
      <c r="I195" s="217"/>
      <c r="J195" s="217"/>
      <c r="K195" s="217"/>
      <c r="L195" s="218"/>
      <c r="M195" s="108">
        <f>ROUND(SUM(M12:M194),2)</f>
        <v>4607131.6500000004</v>
      </c>
      <c r="O195" s="87"/>
      <c r="P195" s="88"/>
    </row>
    <row r="198" spans="1:16">
      <c r="C198" s="213"/>
      <c r="D198" s="213"/>
      <c r="E198" s="213"/>
      <c r="F198" s="213"/>
      <c r="G198" s="213"/>
      <c r="H198" s="213"/>
      <c r="I198" s="213"/>
      <c r="J198" s="213"/>
      <c r="K198" s="213"/>
      <c r="L198" s="213"/>
      <c r="M198" s="213"/>
    </row>
    <row r="200" spans="1:16">
      <c r="C200" s="73"/>
      <c r="K200" s="92"/>
      <c r="L200" s="92"/>
      <c r="M200" s="92"/>
    </row>
    <row r="201" spans="1:16">
      <c r="C201" s="71">
        <f>'Name of Bidder'!D26</f>
        <v>0</v>
      </c>
      <c r="E201" s="214" t="s">
        <v>103</v>
      </c>
      <c r="F201" s="214"/>
      <c r="G201" s="215">
        <f>'Name of Bidder'!D9</f>
        <v>0</v>
      </c>
      <c r="H201" s="215"/>
    </row>
    <row r="202" spans="1:16">
      <c r="C202" s="71">
        <f>'Name of Bidder'!D27</f>
        <v>0</v>
      </c>
      <c r="E202" s="216" t="s">
        <v>107</v>
      </c>
      <c r="F202" s="216"/>
      <c r="G202" s="215">
        <f>'Name of Bidder'!D24</f>
        <v>0</v>
      </c>
      <c r="H202" s="215"/>
    </row>
    <row r="203" spans="1:16">
      <c r="E203" s="214" t="s">
        <v>61</v>
      </c>
      <c r="F203" s="214"/>
      <c r="G203" s="215">
        <f>'Name of Bidder'!D25</f>
        <v>0</v>
      </c>
      <c r="H203" s="215"/>
    </row>
  </sheetData>
  <sheetProtection password="DF7B" sheet="1" objects="1" scenarios="1"/>
  <mergeCells count="21">
    <mergeCell ref="G1:M1"/>
    <mergeCell ref="A3:M3"/>
    <mergeCell ref="A9:M9"/>
    <mergeCell ref="A5:M5"/>
    <mergeCell ref="A7:M7"/>
    <mergeCell ref="A8:M8"/>
    <mergeCell ref="B141:G141"/>
    <mergeCell ref="C198:M198"/>
    <mergeCell ref="E203:F203"/>
    <mergeCell ref="G203:H203"/>
    <mergeCell ref="E201:F201"/>
    <mergeCell ref="G201:H201"/>
    <mergeCell ref="E202:F202"/>
    <mergeCell ref="G202:H202"/>
    <mergeCell ref="C195:L195"/>
    <mergeCell ref="K12:K194"/>
    <mergeCell ref="A168:H168"/>
    <mergeCell ref="A178:H178"/>
    <mergeCell ref="A192:I192"/>
    <mergeCell ref="A133:J133"/>
    <mergeCell ref="A134:J134"/>
  </mergeCells>
  <pageMargins left="0.7" right="0.7" top="0.75" bottom="0.75" header="0.3" footer="0.3"/>
  <pageSetup scale="56"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Basic</vt:lpstr>
      <vt:lpstr>Instructions</vt:lpstr>
      <vt:lpstr>Name of Bidder</vt:lpstr>
      <vt:lpstr>BPS-VOL-IB</vt:lpstr>
      <vt:lpstr>Annexure-I to Schedule-1</vt:lpstr>
      <vt:lpstr>'Annexure-I to Schedule-1'!Print_Area</vt:lpstr>
      <vt:lpstr>Basic!Print_Area</vt:lpstr>
      <vt:lpstr>'BPS-VOL-IB'!Print_Area</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Purabi Chetia {पूरबी चेतिया}</cp:lastModifiedBy>
  <cp:lastPrinted>2023-08-31T12:10:57Z</cp:lastPrinted>
  <dcterms:created xsi:type="dcterms:W3CDTF">2001-07-26T10:23:15Z</dcterms:created>
  <dcterms:modified xsi:type="dcterms:W3CDTF">2024-01-05T06:13:04Z</dcterms:modified>
</cp:coreProperties>
</file>