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defaultThemeVersion="124226"/>
  <mc:AlternateContent xmlns:mc="http://schemas.openxmlformats.org/markup-compatibility/2006">
    <mc:Choice Requires="x15">
      <x15ac:absPath xmlns:x15ac="http://schemas.microsoft.com/office/spreadsheetml/2010/11/ac" url="D:\Purabi\C&amp;M-Ghy\400-Dimapur\400-165-Renovation of Control Room\Bid Documents\"/>
    </mc:Choice>
  </mc:AlternateContent>
  <workbookProtection workbookAlgorithmName="SHA-512" workbookHashValue="6H/KPFLEGLFnSsH49yIYwhpuWN7zVgZTfGYWS9RoAmvM2elgI57NM2WcD8TXeNxY6elyMO0E7HrEyMLOo2FKUQ==" workbookSaltValue="iXMtqUsj/GOpXp9OnS47tg==" workbookSpinCount="100000" lockStructure="1"/>
  <bookViews>
    <workbookView xWindow="-120" yWindow="-120" windowWidth="29040" windowHeight="15720" tabRatio="879"/>
  </bookViews>
  <sheets>
    <sheet name="Basic" sheetId="1" r:id="rId1"/>
    <sheet name="Instructions" sheetId="32" r:id="rId2"/>
    <sheet name="Name of Bidder" sheetId="31" r:id="rId3"/>
    <sheet name="BPS-VOL-IB" sheetId="26" r:id="rId4"/>
    <sheet name="Annexure-I to Schedule-1" sheetId="30" r:id="rId5"/>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4">'Annexure-I to Schedule-1'!$A$1:$M$203</definedName>
    <definedName name="_xlnm.Print_Area" localSheetId="0">Basic!$A$1:$B$13</definedName>
    <definedName name="_xlnm.Print_Area" localSheetId="3">'BPS-VOL-IB'!$A$1:$H$71</definedName>
    <definedName name="_xlnm.Recorder">#REF!</definedName>
    <definedName name="TEST">#REF!</definedName>
  </definedNames>
  <calcPr calcId="162913"/>
  <customWorkbookViews>
    <customWorkbookView name="00398 - Personal View" guid="{14D7F02E-BCCA-4517-ABC7-537FF4AEB67A}" mergeInterval="0" personalView="1" maximized="1" xWindow="1" yWindow="1" windowWidth="1020" windowHeight="501" tabRatio="632" activeSheetId="2"/>
    <customWorkbookView name="asd - Personal View" guid="{01ACF2E1-8E61-4459-ABC1-B6C183DEED61}" mergeInterval="0" personalView="1" maximized="1" windowWidth="1276" windowHeight="597" activeSheetId="1"/>
    <customWorkbookView name="20074 - Personal View" guid="{4F65FF32-EC61-4022-A399-2986D7B6B8B3}" mergeInterval="0" personalView="1" maximized="1" windowWidth="1020" windowHeight="539" tabRatio="632" activeSheetId="5"/>
    <customWorkbookView name="01209 - Personal View" guid="{27A45B7A-04F2-4516-B80B-5ED0825D4ED3}" mergeInterval="0" personalView="1" maximized="1" xWindow="1" yWindow="1" windowWidth="1366" windowHeight="538" tabRatio="63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7" i="30" l="1"/>
  <c r="M137" i="30" s="1"/>
  <c r="L165" i="30"/>
  <c r="M165" i="30" s="1"/>
  <c r="L164" i="30"/>
  <c r="M164" i="30" s="1"/>
  <c r="L163" i="30"/>
  <c r="M163" i="30" s="1"/>
  <c r="L157" i="30"/>
  <c r="M157" i="30" s="1"/>
  <c r="L155" i="30"/>
  <c r="M155" i="30" s="1"/>
  <c r="L153" i="30"/>
  <c r="M153" i="30" s="1"/>
  <c r="L152" i="30"/>
  <c r="M152" i="30" s="1"/>
  <c r="L151" i="30"/>
  <c r="M151" i="30" s="1"/>
  <c r="L145" i="30"/>
  <c r="M145" i="30" s="1"/>
  <c r="L142" i="30"/>
  <c r="M142" i="30" s="1"/>
  <c r="L140" i="30"/>
  <c r="M140" i="30" s="1"/>
  <c r="L139" i="30"/>
  <c r="M139" i="30" s="1"/>
  <c r="L194" i="30"/>
  <c r="M194" i="30" s="1"/>
  <c r="L182" i="30"/>
  <c r="M182" i="30" s="1"/>
  <c r="L183" i="30"/>
  <c r="M183" i="30"/>
  <c r="L184" i="30"/>
  <c r="M184" i="30" s="1"/>
  <c r="L185" i="30"/>
  <c r="M185" i="30" s="1"/>
  <c r="L186" i="30"/>
  <c r="M186" i="30" s="1"/>
  <c r="L187" i="30"/>
  <c r="M187" i="30"/>
  <c r="L188" i="30"/>
  <c r="M188" i="30" s="1"/>
  <c r="L189" i="30"/>
  <c r="M189" i="30"/>
  <c r="L190" i="30"/>
  <c r="M190" i="30" s="1"/>
  <c r="L181" i="30"/>
  <c r="M181" i="30" s="1"/>
  <c r="L172" i="30"/>
  <c r="M172" i="30" s="1"/>
  <c r="L171" i="30"/>
  <c r="M171" i="30" s="1"/>
  <c r="L173" i="30"/>
  <c r="M173" i="30" s="1"/>
  <c r="L174" i="30"/>
  <c r="M174" i="30" s="1"/>
  <c r="L175" i="30"/>
  <c r="M175" i="30" s="1"/>
  <c r="L176" i="30"/>
  <c r="M176" i="30" s="1"/>
  <c r="L170" i="30"/>
  <c r="M170" i="30" s="1"/>
  <c r="L138" i="30"/>
  <c r="M138" i="30" s="1"/>
  <c r="L141" i="30"/>
  <c r="M141" i="30" s="1"/>
  <c r="L143" i="30"/>
  <c r="M143" i="30" s="1"/>
  <c r="L144" i="30"/>
  <c r="M144" i="30" s="1"/>
  <c r="L146" i="30"/>
  <c r="M146" i="30" s="1"/>
  <c r="L147" i="30"/>
  <c r="M147" i="30" s="1"/>
  <c r="L148" i="30"/>
  <c r="M148" i="30" s="1"/>
  <c r="L149" i="30"/>
  <c r="M149" i="30" s="1"/>
  <c r="L150" i="30"/>
  <c r="M150" i="30" s="1"/>
  <c r="L154" i="30"/>
  <c r="M154" i="30" s="1"/>
  <c r="L156" i="30"/>
  <c r="M156" i="30" s="1"/>
  <c r="L158" i="30"/>
  <c r="M158" i="30" s="1"/>
  <c r="L159" i="30"/>
  <c r="M159" i="30" s="1"/>
  <c r="L160" i="30"/>
  <c r="M160" i="30"/>
  <c r="L161" i="30"/>
  <c r="M161" i="30" s="1"/>
  <c r="L162" i="30"/>
  <c r="M162" i="30" s="1"/>
  <c r="L166" i="30"/>
  <c r="M166" i="30" s="1"/>
  <c r="L136" i="30"/>
  <c r="M136" i="30" s="1"/>
  <c r="M24" i="30"/>
  <c r="L13" i="30"/>
  <c r="M13" i="30" s="1"/>
  <c r="L14" i="30"/>
  <c r="M14" i="30" s="1"/>
  <c r="L15" i="30"/>
  <c r="M15" i="30" s="1"/>
  <c r="L16" i="30"/>
  <c r="M16" i="30" s="1"/>
  <c r="L17" i="30"/>
  <c r="M17" i="30" s="1"/>
  <c r="L18" i="30"/>
  <c r="M18" i="30" s="1"/>
  <c r="L19" i="30"/>
  <c r="M19" i="30" s="1"/>
  <c r="L20" i="30"/>
  <c r="M20" i="30" s="1"/>
  <c r="L21" i="30"/>
  <c r="M21" i="30" s="1"/>
  <c r="L22" i="30"/>
  <c r="M22" i="30" s="1"/>
  <c r="L23" i="30"/>
  <c r="M23" i="30" s="1"/>
  <c r="L24" i="30"/>
  <c r="L25" i="30"/>
  <c r="M25" i="30" s="1"/>
  <c r="L26" i="30"/>
  <c r="M26" i="30" s="1"/>
  <c r="L27" i="30"/>
  <c r="M27" i="30" s="1"/>
  <c r="L28" i="30"/>
  <c r="M28" i="30" s="1"/>
  <c r="L29" i="30"/>
  <c r="M29" i="30" s="1"/>
  <c r="L30" i="30"/>
  <c r="M30" i="30" s="1"/>
  <c r="L31" i="30"/>
  <c r="M31" i="30" s="1"/>
  <c r="L32" i="30"/>
  <c r="M32" i="30" s="1"/>
  <c r="L33" i="30"/>
  <c r="M33" i="30" s="1"/>
  <c r="L34" i="30"/>
  <c r="M34" i="30" s="1"/>
  <c r="L35" i="30"/>
  <c r="M35" i="30" s="1"/>
  <c r="L36" i="30"/>
  <c r="M36" i="30" s="1"/>
  <c r="L37" i="30"/>
  <c r="M37" i="30" s="1"/>
  <c r="L38" i="30"/>
  <c r="M38" i="30" s="1"/>
  <c r="L39" i="30"/>
  <c r="M39" i="30" s="1"/>
  <c r="L40" i="30"/>
  <c r="M40" i="30" s="1"/>
  <c r="L41" i="30"/>
  <c r="M41" i="30" s="1"/>
  <c r="L42" i="30"/>
  <c r="M42" i="30" s="1"/>
  <c r="L43" i="30"/>
  <c r="M43" i="30" s="1"/>
  <c r="L44" i="30"/>
  <c r="M44" i="30" s="1"/>
  <c r="L45" i="30"/>
  <c r="M45" i="30" s="1"/>
  <c r="L46" i="30"/>
  <c r="M46" i="30" s="1"/>
  <c r="L47" i="30"/>
  <c r="M47" i="30" s="1"/>
  <c r="L48" i="30"/>
  <c r="M48" i="30" s="1"/>
  <c r="L49" i="30"/>
  <c r="M49" i="30" s="1"/>
  <c r="L50" i="30"/>
  <c r="M50" i="30" s="1"/>
  <c r="L51" i="30"/>
  <c r="M51" i="30" s="1"/>
  <c r="L52" i="30"/>
  <c r="M52" i="30" s="1"/>
  <c r="L53" i="30"/>
  <c r="M53" i="30" s="1"/>
  <c r="L54" i="30"/>
  <c r="M54" i="30" s="1"/>
  <c r="L55" i="30"/>
  <c r="M55" i="30" s="1"/>
  <c r="L56" i="30"/>
  <c r="M56" i="30" s="1"/>
  <c r="L57" i="30"/>
  <c r="M57" i="30" s="1"/>
  <c r="L58" i="30"/>
  <c r="M58" i="30" s="1"/>
  <c r="L59" i="30"/>
  <c r="M59" i="30" s="1"/>
  <c r="L60" i="30"/>
  <c r="M60" i="30" s="1"/>
  <c r="L61" i="30"/>
  <c r="M61" i="30" s="1"/>
  <c r="L62" i="30"/>
  <c r="M62" i="30" s="1"/>
  <c r="L63" i="30"/>
  <c r="M63" i="30" s="1"/>
  <c r="L64" i="30"/>
  <c r="M64" i="30" s="1"/>
  <c r="L65" i="30"/>
  <c r="M65" i="30" s="1"/>
  <c r="L66" i="30"/>
  <c r="M66" i="30" s="1"/>
  <c r="L67" i="30"/>
  <c r="M67" i="30" s="1"/>
  <c r="L68" i="30"/>
  <c r="M68" i="30" s="1"/>
  <c r="L69" i="30"/>
  <c r="M69" i="30" s="1"/>
  <c r="L70" i="30"/>
  <c r="M70" i="30" s="1"/>
  <c r="L71" i="30"/>
  <c r="M71" i="30" s="1"/>
  <c r="L72" i="30"/>
  <c r="M72" i="30" s="1"/>
  <c r="L73" i="30"/>
  <c r="M73" i="30" s="1"/>
  <c r="L74" i="30"/>
  <c r="M74" i="30" s="1"/>
  <c r="L75" i="30"/>
  <c r="M75" i="30" s="1"/>
  <c r="L76" i="30"/>
  <c r="M76" i="30" s="1"/>
  <c r="L77" i="30"/>
  <c r="M77" i="30" s="1"/>
  <c r="L78" i="30"/>
  <c r="M78" i="30" s="1"/>
  <c r="L79" i="30"/>
  <c r="M79" i="30" s="1"/>
  <c r="L80" i="30"/>
  <c r="M80" i="30" s="1"/>
  <c r="L81" i="30"/>
  <c r="M81" i="30" s="1"/>
  <c r="L82" i="30"/>
  <c r="M82" i="30" s="1"/>
  <c r="L83" i="30"/>
  <c r="M83" i="30" s="1"/>
  <c r="L84" i="30"/>
  <c r="M84" i="30" s="1"/>
  <c r="L85" i="30"/>
  <c r="M85" i="30" s="1"/>
  <c r="L86" i="30"/>
  <c r="M86" i="30" s="1"/>
  <c r="L87" i="30"/>
  <c r="M87" i="30" s="1"/>
  <c r="L88" i="30"/>
  <c r="M88" i="30" s="1"/>
  <c r="L89" i="30"/>
  <c r="M89" i="30" s="1"/>
  <c r="L90" i="30"/>
  <c r="M90" i="30" s="1"/>
  <c r="L91" i="30"/>
  <c r="M91" i="30" s="1"/>
  <c r="L92" i="30"/>
  <c r="M92" i="30" s="1"/>
  <c r="L93" i="30"/>
  <c r="M93" i="30" s="1"/>
  <c r="L94" i="30"/>
  <c r="M94" i="30" s="1"/>
  <c r="L95" i="30"/>
  <c r="M95" i="30" s="1"/>
  <c r="L96" i="30"/>
  <c r="M96" i="30" s="1"/>
  <c r="L97" i="30"/>
  <c r="M97" i="30" s="1"/>
  <c r="L98" i="30"/>
  <c r="M98" i="30" s="1"/>
  <c r="L99" i="30"/>
  <c r="M99" i="30" s="1"/>
  <c r="L100" i="30"/>
  <c r="M100" i="30" s="1"/>
  <c r="L101" i="30"/>
  <c r="M101" i="30" s="1"/>
  <c r="L102" i="30"/>
  <c r="M102" i="30" s="1"/>
  <c r="L103" i="30"/>
  <c r="M103" i="30" s="1"/>
  <c r="L104" i="30"/>
  <c r="M104" i="30" s="1"/>
  <c r="L105" i="30"/>
  <c r="M105" i="30" s="1"/>
  <c r="L106" i="30"/>
  <c r="M106" i="30" s="1"/>
  <c r="L107" i="30"/>
  <c r="M107" i="30" s="1"/>
  <c r="L108" i="30"/>
  <c r="M108" i="30" s="1"/>
  <c r="L109" i="30"/>
  <c r="M109" i="30" s="1"/>
  <c r="L110" i="30"/>
  <c r="M110" i="30" s="1"/>
  <c r="L111" i="30"/>
  <c r="M111" i="30" s="1"/>
  <c r="L112" i="30"/>
  <c r="M112" i="30" s="1"/>
  <c r="L113" i="30"/>
  <c r="M113" i="30" s="1"/>
  <c r="L114" i="30"/>
  <c r="M114" i="30" s="1"/>
  <c r="L115" i="30"/>
  <c r="M115" i="30" s="1"/>
  <c r="L116" i="30"/>
  <c r="M116" i="30" s="1"/>
  <c r="L117" i="30"/>
  <c r="M117" i="30" s="1"/>
  <c r="L118" i="30"/>
  <c r="M118" i="30" s="1"/>
  <c r="L119" i="30"/>
  <c r="M119" i="30" s="1"/>
  <c r="L120" i="30"/>
  <c r="M120" i="30" s="1"/>
  <c r="L121" i="30"/>
  <c r="M121" i="30" s="1"/>
  <c r="L122" i="30"/>
  <c r="M122" i="30" s="1"/>
  <c r="L123" i="30"/>
  <c r="M123" i="30" s="1"/>
  <c r="L124" i="30"/>
  <c r="M124" i="30" s="1"/>
  <c r="L125" i="30"/>
  <c r="M125" i="30" s="1"/>
  <c r="L126" i="30"/>
  <c r="M126" i="30" s="1"/>
  <c r="L127" i="30"/>
  <c r="M127" i="30" s="1"/>
  <c r="L128" i="30"/>
  <c r="M128" i="30" s="1"/>
  <c r="L129" i="30"/>
  <c r="M129" i="30" s="1"/>
  <c r="L130" i="30"/>
  <c r="M130" i="30" s="1"/>
  <c r="L131" i="30"/>
  <c r="M131" i="30" s="1"/>
  <c r="L12" i="30" l="1"/>
  <c r="M12" i="30" l="1"/>
  <c r="M195" i="30" s="1"/>
  <c r="A5" i="30"/>
  <c r="C202" i="30" l="1"/>
  <c r="C201" i="30"/>
  <c r="G203" i="30" l="1"/>
  <c r="G202" i="30"/>
  <c r="G201" i="30"/>
  <c r="A1" i="32" l="1"/>
  <c r="A8" i="30"/>
  <c r="G59" i="26"/>
  <c r="G58" i="26"/>
  <c r="G57" i="26"/>
  <c r="B57" i="26"/>
  <c r="B56" i="26"/>
  <c r="B3" i="31"/>
  <c r="B2" i="31"/>
  <c r="A10" i="26" l="1"/>
  <c r="B38" i="26"/>
  <c r="A7" i="30"/>
  <c r="A11" i="26" l="1"/>
  <c r="B36" i="26" l="1"/>
  <c r="A9" i="26"/>
</calcChain>
</file>

<file path=xl/sharedStrings.xml><?xml version="1.0" encoding="utf-8"?>
<sst xmlns="http://schemas.openxmlformats.org/spreadsheetml/2006/main" count="543" uniqueCount="417">
  <si>
    <t>Dear Ladies and/or Gentlemen,</t>
  </si>
  <si>
    <t>In line with the requirements of the Bidding documents, we enclose herewith the following Price Schedules, duly filled - in as per your proforma:</t>
  </si>
  <si>
    <t>Thanking you, we remain,</t>
  </si>
  <si>
    <t>Yours faithfully,</t>
  </si>
  <si>
    <t>Select only the options provided in pull down menus.</t>
  </si>
  <si>
    <t>* * *</t>
  </si>
  <si>
    <t>Sole Bidder</t>
  </si>
  <si>
    <t>Enter following details of the bidder</t>
  </si>
  <si>
    <t>Designation</t>
  </si>
  <si>
    <t xml:space="preserve">Date     </t>
  </si>
  <si>
    <t xml:space="preserve">Place     </t>
  </si>
  <si>
    <t>Name of Package</t>
  </si>
  <si>
    <t>While filling up the worksheets following may please be observed :</t>
  </si>
  <si>
    <t>This Workbook consists of following worksheets :</t>
  </si>
  <si>
    <t xml:space="preserve">Cover : </t>
  </si>
  <si>
    <t>Opening page of the workbook.</t>
  </si>
  <si>
    <t>Names of Bidder :</t>
  </si>
  <si>
    <t>Total amount shall get calculated automatically.</t>
  </si>
  <si>
    <t>Fill up only green shaded cells.</t>
  </si>
  <si>
    <t>●</t>
  </si>
  <si>
    <t>Happy Bidding !</t>
  </si>
  <si>
    <t>I</t>
  </si>
  <si>
    <t>II</t>
  </si>
  <si>
    <t>(i)</t>
  </si>
  <si>
    <t>(ii)</t>
  </si>
  <si>
    <t>Power Grid Corporation of India Limited</t>
  </si>
  <si>
    <t>(iii)</t>
  </si>
  <si>
    <t>(iv)</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</si>
  <si>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</si>
  <si>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</si>
  <si>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</si>
  <si>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</si>
  <si>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</si>
  <si>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</si>
  <si>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Name of other Partner - 2 (more, if any)</t>
  </si>
  <si>
    <t>Address of other Partner - 2 (more, if any)</t>
  </si>
  <si>
    <t>(vii)</t>
  </si>
  <si>
    <r>
      <t>Select Sole Bidder or</t>
    </r>
    <r>
      <rPr>
        <sz val="12"/>
        <color indexed="28"/>
        <rFont val="Book Antiqua"/>
        <family val="1"/>
      </rPr>
      <t xml:space="preserve"> Association</t>
    </r>
    <r>
      <rPr>
        <sz val="12"/>
        <rFont val="Book Antiqua"/>
        <family val="1"/>
      </rPr>
      <t xml:space="preserve"> from the pull down menu. Do not leave this cell blank.</t>
    </r>
  </si>
  <si>
    <r>
      <t xml:space="preserve">Select nos. of the  </t>
    </r>
    <r>
      <rPr>
        <sz val="12"/>
        <color indexed="28"/>
        <rFont val="Book Antiqua"/>
        <family val="1"/>
      </rPr>
      <t>Association</t>
    </r>
    <r>
      <rPr>
        <sz val="12"/>
        <rFont val="Book Antiqua"/>
        <family val="1"/>
      </rPr>
      <t xml:space="preserve"> other than the Lead Partner from drop down menu.</t>
    </r>
  </si>
  <si>
    <t>Fill up names and address of the Sole Bidder and /or  Association.</t>
  </si>
  <si>
    <t>C&amp;M Deptt.</t>
  </si>
  <si>
    <t>POWER GRID CORPORATION OF INDIA LIMITED</t>
  </si>
  <si>
    <t>(A GOVT. OF INDIA ENTERPRISE)</t>
  </si>
  <si>
    <t>(PRICE BID)</t>
  </si>
  <si>
    <t>Bidder's Name and Address:</t>
  </si>
  <si>
    <t>Person to be contacted:</t>
  </si>
  <si>
    <t>Telephone No.:</t>
  </si>
  <si>
    <t>Fax:</t>
  </si>
  <si>
    <r>
      <t>Subject</t>
    </r>
    <r>
      <rPr>
        <sz val="12"/>
        <rFont val="Times New Roman"/>
        <family val="1"/>
      </rPr>
      <t>:</t>
    </r>
  </si>
  <si>
    <t xml:space="preserve"> Dated:</t>
  </si>
  <si>
    <t xml:space="preserve">Bid Proposal Reference:                                                            </t>
  </si>
  <si>
    <t xml:space="preserve">       Designation:</t>
  </si>
  <si>
    <t xml:space="preserve">       To</t>
  </si>
  <si>
    <t>Price Schedules :</t>
  </si>
  <si>
    <t>Date:</t>
  </si>
  <si>
    <t>Place:</t>
  </si>
  <si>
    <t>Business Address:</t>
  </si>
  <si>
    <t>Country of Incorporation:</t>
  </si>
  <si>
    <t>(State or Province to be indicated)</t>
  </si>
  <si>
    <t>Name of the Principal Officer:</t>
  </si>
  <si>
    <t>Address of the Principal Officer:</t>
  </si>
  <si>
    <t>(Designation)</t>
  </si>
  <si>
    <t>(Common Seal)</t>
  </si>
  <si>
    <t xml:space="preserve">BID FORM FOR PRICE BID </t>
  </si>
  <si>
    <t>Annexure-I to Schedule-1</t>
  </si>
  <si>
    <t>We, hereby, declare that only the persons or firms interested in this proposal as principal or principals are named herein and that no other company, persons or firms other than those herein mentioned, have any interest in this proposal or in the Contract, to be entered into, if we are awarded the Contract; and that this proposal is made without any connection with any other company/person, firm or party like-wise submitting a proposal and that this proposal is in all respects for and in good faith without collusion or fraud.</t>
  </si>
  <si>
    <t xml:space="preserve">Bidders Information </t>
  </si>
  <si>
    <t>Address of Purchaser/ Owner</t>
  </si>
  <si>
    <t>Power Grid Corporation of India Limited.</t>
  </si>
  <si>
    <t>Click for Schedule-1 given at the right top of the worksheet to go to Schedule-1.</t>
  </si>
  <si>
    <t>Document Code No.</t>
  </si>
  <si>
    <t xml:space="preserve"> Bill of Quantities &amp; Prices.</t>
  </si>
  <si>
    <t>NIT NO.</t>
  </si>
  <si>
    <r>
      <t xml:space="preserve">You are required to fill only the percentage of your quoted bid price above or below the estimated cost of the subject tender  in the specified cell of </t>
    </r>
    <r>
      <rPr>
        <b/>
        <sz val="12"/>
        <rFont val="Book Antiqua"/>
        <family val="1"/>
      </rPr>
      <t xml:space="preserve">Annexure-I to Schedule-1. </t>
    </r>
  </si>
  <si>
    <t>Annexure-I to Schedule-1 (TOTAL BID PRICE) :</t>
  </si>
  <si>
    <t>: COVER PAGE:</t>
  </si>
  <si>
    <t>NERTS GUWAHATI OFFICE</t>
  </si>
  <si>
    <t>Fill up date in dd-mm-yyyy format.</t>
  </si>
  <si>
    <t>BID PROPOSAL SHEETS FOR PRICE PART (BPS: VOL-IB)</t>
  </si>
  <si>
    <r>
      <t xml:space="preserve">We have indicated the prices including all Taxes as stated at para 2.3 &amp; 2.4 above in  </t>
    </r>
    <r>
      <rPr>
        <b/>
        <sz val="12"/>
        <rFont val="Times New Roman"/>
        <family val="1"/>
      </rPr>
      <t>Annexure-I to  Schedules 1</t>
    </r>
    <r>
      <rPr>
        <sz val="12"/>
        <rFont val="Times New Roman"/>
        <family val="1"/>
      </rPr>
      <t xml:space="preserve"> of the Bid proposal sheet.</t>
    </r>
  </si>
  <si>
    <t>We understand that in the price schedule, if there is discrepancy between the quoted percentage and the amount, the percentage quoted shall be considered for evaluation and award. Further, we also understand that in absence of indication of the percentage, the quoted percentage shall be considered as above the cost estimate and the same shall be considered for evaluation and award by adding the percentage component with total estimated cost.</t>
  </si>
  <si>
    <t>We do hereby confirm that our Total bid prices quoted in Annexure-I to Schedule-1 of BPS, Vol-IB include, all costs  that may be required for successful completion of the work as per the the bidding document for the total scope of work and including cost of personnel their transportation to site and any other costs which may be required for successful completion of work as per the Tender Documents, including cost of overheads, insurance, whatsoever, as stipulated in the bidding documents for the total scope of work. Accordingly, the quoted rates shall also take into consideration Service Charges of the bidder and all other statutory liabilities as detailed above as per provision of labour laws.</t>
  </si>
  <si>
    <t>We are aware that the Price Schedules do not generally give a full description of the work to be performed under each item and we shall be deemed to have read the General Conditions of Contract and other Bidding Documents to ascertain the full scope of work have been included while filling the percentage component quoted above / below the estimated cost. We agree that the entered percentage component quoted above / below the estimated cost shall be deemed to include for the full scope as aforesaid, including overheads and profits.</t>
  </si>
  <si>
    <t>The total amount shall be excluding GST which shall be paid/reimbursed extra as applicable.</t>
  </si>
  <si>
    <t>Sl. No.</t>
  </si>
  <si>
    <t>DESCRIPTION</t>
  </si>
  <si>
    <t>UNIT</t>
  </si>
  <si>
    <t>UNIT RATE
(in Rs.)</t>
  </si>
  <si>
    <t>Rate of GST applicable in %</t>
  </si>
  <si>
    <t>Granting of permission for Bidding does not mean that the bidder will be awarded for the subject tender. The Award to the Contrcat shall be assessed after proper scrutiny and evaluation.</t>
  </si>
  <si>
    <r>
      <t xml:space="preserve">We confirm that all taxes as applicable on the services provided by us to POWERGRID directly or indirectly are not included in the bid price &amp; </t>
    </r>
    <r>
      <rPr>
        <b/>
        <sz val="12"/>
        <rFont val="Times New Roman"/>
        <family val="1"/>
      </rPr>
      <t xml:space="preserve">GST shall be reimbursed / paid extra as applicable. </t>
    </r>
  </si>
  <si>
    <t>Bid Proposal Sheet-Price Part(BPS-Vol-IC)</t>
  </si>
  <si>
    <t>Annexure-I to Schedule - 1 of BPS, Vol-IC</t>
  </si>
  <si>
    <t>AMOUNT (exclusive of GST)
(in Rs.)</t>
  </si>
  <si>
    <t xml:space="preserve"> </t>
  </si>
  <si>
    <t xml:space="preserve">                             </t>
  </si>
  <si>
    <t xml:space="preserve"> Bill of Quantities &amp; Schedule of Prices</t>
  </si>
  <si>
    <t>Whether rate of GST in Col.6 is confirmed. If not indicate applicable GST</t>
  </si>
  <si>
    <t>Package:</t>
  </si>
  <si>
    <t>Document Code:</t>
  </si>
  <si>
    <t>Associates</t>
  </si>
  <si>
    <t>Specify type of Bidder               [Select from drop down menu]</t>
  </si>
  <si>
    <t/>
  </si>
  <si>
    <t>Name of Bidder</t>
  </si>
  <si>
    <t>Address of Bidder</t>
  </si>
  <si>
    <t>Name of other Partner</t>
  </si>
  <si>
    <t>Address of other Partner</t>
  </si>
  <si>
    <t>Name of Authorized person</t>
  </si>
  <si>
    <t>Quoted Percentage (in figure)</t>
  </si>
  <si>
    <t>Whether SAC/HSN in col. 4 is confirmed. If not indicate apllicable SAC</t>
  </si>
  <si>
    <t>Quoted unit Rate (in Rs.)</t>
  </si>
  <si>
    <t>SAC</t>
  </si>
  <si>
    <t xml:space="preserve">Quantity </t>
  </si>
  <si>
    <t>UDYAM REGISTRATION NUMBER</t>
  </si>
  <si>
    <t>NO</t>
  </si>
  <si>
    <t>MSE STATUS (GEN/ST/SC/OBC)</t>
  </si>
  <si>
    <t>YES-GEN</t>
  </si>
  <si>
    <t>YES-ST</t>
  </si>
  <si>
    <t>YES-SC</t>
  </si>
  <si>
    <t>YES-OBC</t>
  </si>
  <si>
    <t>IF MSE YES (GENDER)</t>
  </si>
  <si>
    <t>MALE</t>
  </si>
  <si>
    <t>FEMALE</t>
  </si>
  <si>
    <t>NORTH  EASTERN REGION
DONGTIEH, LOWER NONGRAH
LAPALANG, SHILLONG</t>
  </si>
  <si>
    <t>Sr. General Manager (C&amp;M)</t>
  </si>
  <si>
    <t>Dongtieh, Lower Nongrah, Lapalang.</t>
  </si>
  <si>
    <t>Shillong - 793006.</t>
  </si>
  <si>
    <t>Phone /Fax -0364- 2536406</t>
  </si>
  <si>
    <t>E-mail: purabichetia@powergrid.in</t>
  </si>
  <si>
    <t>All prices and price components stated in the bid are FIRM and shall not be subjected to any price adjustment, except for revision of minimum wage in line with the bidding documents (if applicable). All prices and other terms and conditions of this proposal are valid for a period of  (180) calendar days from the date of opening of the bids. 
Further, we confirm that we have read the provisions regarding applicable taxes, duties and levies and have submitted the bid accordingly.</t>
  </si>
  <si>
    <t>Total Quoted Rate</t>
  </si>
  <si>
    <t>Repairing and Renovation of control room and Switchyard fencing of 220/132 KV POWERGRID Sub-Station, Dimapur</t>
  </si>
  <si>
    <t>NESH/CSM/GHY/400-165/(BPS-Vol-IC)</t>
  </si>
  <si>
    <r>
      <t xml:space="preserve">In continuation to Techno-commercial Bid, we hereby submit the Price Part of the Bid, both of which shall be read together and in conjunction with each other, and shall be construed as an integral part of our Bid. Accordingly, we the undersigned, submit our offer for </t>
    </r>
    <r>
      <rPr>
        <i/>
        <sz val="12"/>
        <rFont val="Times New Roman"/>
        <family val="1"/>
      </rPr>
      <t>"Repairing and Renovation of control room and Switchyard fencing of 220/132 KV POWERGRID Sub-Station, Dimapur</t>
    </r>
    <r>
      <rPr>
        <b/>
        <i/>
        <sz val="12"/>
        <rFont val="Times New Roman"/>
        <family val="1"/>
      </rPr>
      <t xml:space="preserve">" </t>
    </r>
    <r>
      <rPr>
        <sz val="12"/>
        <rFont val="Times New Roman"/>
        <family val="1"/>
      </rPr>
      <t>through e-Tendering in full conformity  in accordance with the terms and conditions of the Bidding Documents.</t>
    </r>
  </si>
  <si>
    <t>DSR'21 Item No.</t>
  </si>
  <si>
    <t>15.7.4</t>
  </si>
  <si>
    <t>15.12.1</t>
  </si>
  <si>
    <t>15.44.1</t>
  </si>
  <si>
    <t>13.1.2</t>
  </si>
  <si>
    <t>14.1.1</t>
  </si>
  <si>
    <t>13.82.2</t>
  </si>
  <si>
    <t xml:space="preserve">12.52.2 </t>
  </si>
  <si>
    <t>13.99.1</t>
  </si>
  <si>
    <t>21.1.1</t>
  </si>
  <si>
    <t>21.1.1.1</t>
  </si>
  <si>
    <t>21.1.2</t>
  </si>
  <si>
    <t xml:space="preserve">21.1.2.1 </t>
  </si>
  <si>
    <t xml:space="preserve">21.3.1 </t>
  </si>
  <si>
    <t>9.97.4</t>
  </si>
  <si>
    <t>16.70.1</t>
  </si>
  <si>
    <t>18.9.4</t>
  </si>
  <si>
    <t>18.8.3</t>
  </si>
  <si>
    <t>18.8.2</t>
  </si>
  <si>
    <t>18.18.2</t>
  </si>
  <si>
    <t xml:space="preserve">17.7.1 </t>
  </si>
  <si>
    <t xml:space="preserve">17.28.2 </t>
  </si>
  <si>
    <t>17.28.2.1</t>
  </si>
  <si>
    <t xml:space="preserve">17.2.1 </t>
  </si>
  <si>
    <t>17.34.1</t>
  </si>
  <si>
    <t xml:space="preserve">17.73.2 </t>
  </si>
  <si>
    <t xml:space="preserve">17.16A </t>
  </si>
  <si>
    <t xml:space="preserve">18.58.1 </t>
  </si>
  <si>
    <t xml:space="preserve">18.58.1.1 </t>
  </si>
  <si>
    <t xml:space="preserve">18.49.1 </t>
  </si>
  <si>
    <t>18.21.1</t>
  </si>
  <si>
    <t xml:space="preserve">18.21.1.1 </t>
  </si>
  <si>
    <t xml:space="preserve">18.53.1 </t>
  </si>
  <si>
    <t>22.14.1</t>
  </si>
  <si>
    <t>6.12.2</t>
  </si>
  <si>
    <t xml:space="preserve">4.1.8 </t>
  </si>
  <si>
    <t xml:space="preserve">4.1.4 </t>
  </si>
  <si>
    <t>6.1.2</t>
  </si>
  <si>
    <t xml:space="preserve">13.7.2 </t>
  </si>
  <si>
    <t>4.2.3</t>
  </si>
  <si>
    <t>4.3.2</t>
  </si>
  <si>
    <t>4.3.1</t>
  </si>
  <si>
    <t>4.3.3</t>
  </si>
  <si>
    <t>12.41.1</t>
  </si>
  <si>
    <t>12.41.2</t>
  </si>
  <si>
    <t xml:space="preserve">11.49.2 </t>
  </si>
  <si>
    <t>21.16.1</t>
  </si>
  <si>
    <t>11.20.1</t>
  </si>
  <si>
    <t>2.6.1</t>
  </si>
  <si>
    <t>5.22.6</t>
  </si>
  <si>
    <t>15.23.1</t>
  </si>
  <si>
    <t>5.1.2</t>
  </si>
  <si>
    <t xml:space="preserve">5.9.1 </t>
  </si>
  <si>
    <t>5.9.6</t>
  </si>
  <si>
    <t xml:space="preserve">21.4.1 </t>
  </si>
  <si>
    <t>13.61.1</t>
  </si>
  <si>
    <t>PART-B - ELECTRIFICATION</t>
  </si>
  <si>
    <t>SECTION I</t>
  </si>
  <si>
    <t>1.10.3</t>
  </si>
  <si>
    <t>1.14.2</t>
  </si>
  <si>
    <t>1.14.10</t>
  </si>
  <si>
    <t>1.24.1</t>
  </si>
  <si>
    <t>1.24.4</t>
  </si>
  <si>
    <t>1.27.3</t>
  </si>
  <si>
    <t>1.27.5</t>
  </si>
  <si>
    <t>1.27.6</t>
  </si>
  <si>
    <t>1.32</t>
  </si>
  <si>
    <t>1.35</t>
  </si>
  <si>
    <t>1.41</t>
  </si>
  <si>
    <t>1.50</t>
  </si>
  <si>
    <t>2.5.2</t>
  </si>
  <si>
    <t>2.10.1</t>
  </si>
  <si>
    <t>2.15.3</t>
  </si>
  <si>
    <t>2.13.3</t>
  </si>
  <si>
    <t>SECTION II</t>
  </si>
  <si>
    <t>17.1.2</t>
  </si>
  <si>
    <t>17.1.3</t>
  </si>
  <si>
    <t>17.1.5</t>
  </si>
  <si>
    <t>17.1.6</t>
  </si>
  <si>
    <t>17.1.9</t>
  </si>
  <si>
    <t>17.1.9.2</t>
  </si>
  <si>
    <t>NS</t>
  </si>
  <si>
    <t>SECTION III</t>
  </si>
  <si>
    <t>SECTION IV</t>
  </si>
  <si>
    <t>Supply, trasnportion and installation of Lighting Panel type DCP as per technical specification</t>
  </si>
  <si>
    <t>Removing white or colour wash by scrapping and sand papering and preparing the surface smooth including necessary repairs to scratches etc. Complete.</t>
  </si>
  <si>
    <t>Dismantling old plaster or skirting raking out joints and cleaning the surface for plaster including disposal of rubbish to the dumping ground within 50 metres lead.</t>
  </si>
  <si>
    <t xml:space="preserve">Dismantling steel work manually/ by mechanical means in built up sections without dismembering and stacking within 50 metres lead as per direction of Engineer-in-charge. </t>
  </si>
  <si>
    <t xml:space="preserve"> Demolishing brick work manually/ by mechanical means including stacking of serviceable material and disposal of unserviceable material within 50 metres lead as per direction of Engineer-in-charge.
</t>
  </si>
  <si>
    <t xml:space="preserve"> In cement mortar </t>
  </si>
  <si>
    <t xml:space="preserve"> Of area 3 sq. metres and below </t>
  </si>
  <si>
    <t xml:space="preserve"> 15 mm to 40 mm nominal bore </t>
  </si>
  <si>
    <t xml:space="preserve">12 mm cement plaster of mix :
</t>
  </si>
  <si>
    <t>1:6 (1 cement: 6 fine sand)</t>
  </si>
  <si>
    <t xml:space="preserve"> Repairs to plaster of thickness 12 mm to 20 mm in patches of area 2.5 sq. meters and under, including cutting the patch in proper shape, raking out joints and preparing and plastering the surface of the walls complete, including disposal of rubbish to the dumping ground, all complete as per directions of Engineer-In-Charge. With cement mortar 1:4 (1 cement : 4 fine sand)</t>
  </si>
  <si>
    <t xml:space="preserve">Providing and applying white cement based putty of average thickness 1 mm, of approved brand and manufacturer, over the plastered wall surface to prepare the surface even and smooth complete. </t>
  </si>
  <si>
    <t>Wall painting with acrylic emulsion paint, having VOC (Volatile Organic Compound ) content less than 50 grams/ litre, of approved brand and manufacture, including applying additional coats wherever required, to achieve even shade and colour</t>
  </si>
  <si>
    <t xml:space="preserve"> Two coats </t>
  </si>
  <si>
    <t xml:space="preserve">Finishing walls with Premium Acrylic Smooth exterior paint with Silicone additives of required shade: 13.47.1 New work (Two or more coats applied @ 1.43 ltr/10 sqm over and including priming coat of exterior primer applied @ 2.20 kg/10 sqm) </t>
  </si>
  <si>
    <t xml:space="preserve">Painting with synthetic enamel paint of approved brand and manufacture of required colour to give an even shade :
One or more coats on old work sqm </t>
  </si>
  <si>
    <t xml:space="preserve"> 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
</t>
  </si>
  <si>
    <t xml:space="preserve"> For fixed portion
</t>
  </si>
  <si>
    <t>21.1.1.1 Anodised aluminium (anodised transparent or dyed to required shade according to IS: 1868, Minimum anodic coating of grade AC 15)</t>
  </si>
  <si>
    <t xml:space="preserve"> For shutters of doors, windows &amp; ventilators includingVproviding and fixing hinges/ pivots and making provision for fixing of fittings wherever required including the cost of EPDM rubber / neoprene gasket required (Fittings shall be paid for separately)
</t>
  </si>
  <si>
    <t>21.1.2.1 Anodised aluminium (anodised transparent or dyed to required shade according to IS: 1868, Minimum anodic coating of grade AC 15)</t>
  </si>
  <si>
    <t xml:space="preserve">Providing and fixing glazing in aluminium door, window, ventilator shutters and partitions etc. with EPDM rubber / neoprene gasket etc. complete as per the architectural drawings and the directions of engineer-in-charge .(Cost of aluminium snap beading shall be paid in basic item):
</t>
  </si>
  <si>
    <t>With float glass panes of 4.0 mm thickness (weight not less than 10 kg/ sqm)</t>
  </si>
  <si>
    <t>Providing and fixing aluminium tower bolts, ISI marked, anodised (anodic coating not less than grade AC 10 as per IS : 1868 ) transparent or dyed to required colour or shade, with necessary screws etc. complete :</t>
  </si>
  <si>
    <t xml:space="preserve"> 150x10 mm 
</t>
  </si>
  <si>
    <t xml:space="preserve"> Providing and fixing G.I. chain link fabric fencing of required width in mesh size 50x50 mm including strengthening with 2 mm dia wire or nuts, bolts and washers as required complete as per the direction of Engineer-in-charge.
</t>
  </si>
  <si>
    <t xml:space="preserve"> Made of G.I. wire of dia 4 mm </t>
  </si>
  <si>
    <t xml:space="preserve">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
</t>
  </si>
  <si>
    <t xml:space="preserve"> 32 mm nominal dia Pipes </t>
  </si>
  <si>
    <t xml:space="preserve">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
</t>
  </si>
  <si>
    <t xml:space="preserve"> 25 mm nominal outer dia Pipes </t>
  </si>
  <si>
    <t>20 mm nominal outer dia Pipes</t>
  </si>
  <si>
    <t>Providing and placing on terrace (at all floor levels) polyethylene water storage tank, IS : 12701 marked, with cover and suitable locking arrangement and making necessary holes for inlet, outlet and overflow pipes but without fittings and the base support for tank.</t>
  </si>
  <si>
    <t>Providing and fixing ball valve (brass) of approved quality, High or low pressure, with plastic floats complete</t>
  </si>
  <si>
    <t xml:space="preserve"> 20 mm nominal bore</t>
  </si>
  <si>
    <t>Providing and fixing wash basin with C.I. brackets, 15 mm C.P. brass pillar taps, 32 mm C.P. brass waste of standard pattern, including painting of fittings and brackets, cutting and making good the walls wherever require:</t>
  </si>
  <si>
    <t xml:space="preserve">White Vitreous China Wash basin size 630x450 mm with a pair of 15 mm C.P. brass pillar taps </t>
  </si>
  <si>
    <t xml:space="preserve"> Providing and fixing white vitreous china pedestal for wash basin completely recessed at the back for the reception of pipes and fittings. </t>
  </si>
  <si>
    <t>Providing and fixing P.V.C. waste pipe for sink or wash basin including P.V.C. waste fittings complete.</t>
  </si>
  <si>
    <t>Flexible pipe</t>
  </si>
  <si>
    <t xml:space="preserve">32 mm dia </t>
  </si>
  <si>
    <t xml:space="preserve">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 </t>
  </si>
  <si>
    <t xml:space="preserve">W.C. pan with ISI marked white solid plastic seat and lid each </t>
  </si>
  <si>
    <t xml:space="preserve">Providing and fixing PTMT liquid soap container 109 mm wide, 125 mm high and 112 mm distance from wall of standard shape with bracket of the same materials with snap fittings of approved quality and colour, weighing not less than 105 gms. </t>
  </si>
  <si>
    <t>Providing and fixing 600x120x5 mm glass shelf with edges round off, supported on anodised aluminium angle frame with C.P. brass brackets and guard rail complete fixed with 40 mm long screws, rawl plugs etc., complete.</t>
  </si>
  <si>
    <t xml:space="preserve"> Providing and fixing toilet paper holder : </t>
  </si>
  <si>
    <t xml:space="preserve"> C.P. brass </t>
  </si>
  <si>
    <t>Providing and fixing PTMT towel rail complete with brackets fixed to wooden cleats with CP brass screws with concealed fittings arrangement of approved quality and colour.</t>
  </si>
  <si>
    <t xml:space="preserve">600 mm long towel rail with total length of 645 mm, width 78 mm and effective height of 88 mm, weighing not less than 190 gms. </t>
  </si>
  <si>
    <t xml:space="preserve">Providing and fixing 8 mm dia C.P. / S.S. Jet with flexible tube upto 1 metre long with S.S. triangular plate to Eureopean type W.C. of quality and make as approved by Engineer - in - charge. </t>
  </si>
  <si>
    <t>Providing and fixing PTMT grating of approved quality and colour.</t>
  </si>
  <si>
    <t>Circular type</t>
  </si>
  <si>
    <t xml:space="preserve">100 mm nominal dia </t>
  </si>
  <si>
    <t>Providing and fixing C.P. brass bib cock of approved quality conforming to IS:8931 :</t>
  </si>
  <si>
    <t xml:space="preserve">15 mm nominal bore each </t>
  </si>
  <si>
    <t xml:space="preserve"> Providing and fixing uplasticised PVC connection pipe with brass unions :  </t>
  </si>
  <si>
    <t xml:space="preserve"> 30 cm length</t>
  </si>
  <si>
    <t xml:space="preserve">15 mm nominal bore </t>
  </si>
  <si>
    <t xml:space="preserve"> Providing and fixing C.P. brass angle valve for basin mixer and geyser points of approved quality conforming to IS:8931 </t>
  </si>
  <si>
    <t xml:space="preserve">15mm nominal bore </t>
  </si>
  <si>
    <t xml:space="preserve">Cement concrete 1:2:4 (1 cement : 2 coarse sand : 4 graded stone aggregate 20mm nominal size) </t>
  </si>
  <si>
    <t xml:space="preserve">1:2:4 (1 Cement : 2 coarse sand (zone-III) derived from natural
sources : 4 graded stone aggregate 40 mm nominal size derived from natural sources) </t>
  </si>
  <si>
    <t xml:space="preserve"> Brick work with common burnt clay F.P.S. (non modular) bricks of class designation 7.5 in foundation and plinth in:
</t>
  </si>
  <si>
    <t>6.1.2 Cement mortar 1:6 (1 cement : 6 coarse sand)</t>
  </si>
  <si>
    <t xml:space="preserve"> 12 mm cement plaster finished with a floating coat of neat cement of mix 
</t>
  </si>
  <si>
    <t>3.7.2 1:4 (1 cement: 4 fine sand)</t>
  </si>
  <si>
    <t>Providing and laying cement concrete in retaining walls, return walls, walls (any thickness) including attached pilasters, columns, piers, abutments, pillars, posts, struts, buttresses, string or lacing courses, parapets, coping, bed blocks, anchor blocks, plain window sills, fillets, sunken floor etc., up to floor five level, excluding the cost of centering, shuttering and finishing:</t>
  </si>
  <si>
    <t xml:space="preserve"> Centering and shuttering including strutting, propping etc. and removal of form work for </t>
  </si>
  <si>
    <t xml:space="preserve">Retaining walls, return walls, walls (any thickness) including attached pilasters, buttresses, plinth and string courses fillets, kerbs and steps etc. </t>
  </si>
  <si>
    <t xml:space="preserve"> Foundations, footings, bases for columns </t>
  </si>
  <si>
    <t xml:space="preserve"> Columns, piers, abutments, pillars, posts and struts </t>
  </si>
  <si>
    <t xml:space="preserve">Providing and fixing on wall face unplasticised Rigid PVC rain water pipes conforming to IS : 13592 Type A, including jointing with seal ring conforming to IS : 5382, leaving 10 mm gap for thermal expansion,(i) Single socketed pipes.
</t>
  </si>
  <si>
    <t xml:space="preserve"> 75 mm diameter 
</t>
  </si>
  <si>
    <t xml:space="preserve"> 110 mm diameter </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</si>
  <si>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sqm,including pointing in white cement mixed with pigment of matching shade complete.</t>
  </si>
  <si>
    <t xml:space="preserve"> Providing and laying Vitrified tiles in floor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t>
  </si>
  <si>
    <t xml:space="preserve">Size of Tile 600x600 mm </t>
  </si>
  <si>
    <t xml:space="preserve"> Extra for providing frosted glass panes 4 mm thick instead of ordinary float glass panes 4 mm thick in doors, windows and clerestory window shutters. (Area of opening for glass panes excluding portion inside rebate shall be measured). sqm 148.50</t>
  </si>
  <si>
    <t xml:space="preserve">Providing and fixing aluminium round shape handle of outer dia 100 mm with SS screws etc. complete as per direction of Engineer-in charge
</t>
  </si>
  <si>
    <t xml:space="preserve"> Anodized (AC 15 ) aluminium </t>
  </si>
  <si>
    <t xml:space="preserve"> Light shade pigment using white cement </t>
  </si>
  <si>
    <t xml:space="preserve"> Earth work in excavation by mechanical means (Hydraulic excavator)/ manual means over areas (exceeding 30 cm in depth, 1.5 m in width as well as 10 sqm on plan) including getting out and disposal of excavated earth lead upto 50 m and lift upto 1.5 m, as directed by Engineer-incharge.
</t>
  </si>
  <si>
    <t xml:space="preserve"> All kinds of soil </t>
  </si>
  <si>
    <t>10.2 Structural steel work riveted, bolted or welded in built up sections, trusses and framed work, including cutting, hoisting, fixing in position and applying a priming coat of approved steel primer all complete.</t>
  </si>
  <si>
    <t xml:space="preserve"> Thermo-Mechanically Treated bars of grade Fe-500D or more. </t>
  </si>
  <si>
    <t xml:space="preserve"> Dismantling tile work in floors and roofs laid in cement mortar including stacking material within 50 metres lead.
</t>
  </si>
  <si>
    <t xml:space="preserve"> For thickness of tiles 10 mm to 25 mm</t>
  </si>
  <si>
    <t xml:space="preserve"> Foundations, footings, bases of columns, etc. for mass concrete</t>
  </si>
  <si>
    <t>With stainless steel cover plate minimum 1.25 mm thickness</t>
  </si>
  <si>
    <t xml:space="preserve"> Two or more coats on new work </t>
  </si>
  <si>
    <t>9.150 Providing and fixing zinc alloyed (white powder coated) touch lock for uPVC sliding window with necessary screws etc. complete.</t>
  </si>
  <si>
    <t>Providing and laying in situ five course water proofing treatment with APP (Atactic Polypropylene) modified Polymeric memberane over roof consisting of first coat of bitumen primer @ 0.40 litre per sqm, 2nd &amp; 4th courses of bonding material @ 1.20 kg/sqm, which shall consist of blown type bitumen of grade 85/25 conforming to IS : 702, 3rd layer of roofing membrane APP modified Polymeric membrane 2.0 mm thick of 3.00 Kg/ sqm weight consisting of five layers prefabricated with centre core as 100 micron HMHDPE film sandwiched on both sides with polymeric mix and the polymeric mix is protected on both side with 20 micron HMHDPE film. 5th, the top most layer shall be finished with brick tiles of class designation 10 grouted with cement mortar 1:3 (1 cement : 3 fine sand) mixed with 2% integral water proofing compound by weight of cement over a 12 mm layer of cement mortar 1:3 (1 cement : 3 fine sand) and finished neat (item of laying brick tiles shall be paid for separately). Note: In 5th layer item no-22.14.1 to be used instead of brick tiles.</t>
  </si>
  <si>
    <t xml:space="preserve">Disconnecting damaged overhead/terrace PVC water storage tank of any size from water supply line and removing from the terrace including shifting at ground level as per direction of Engineer-in-charge. </t>
  </si>
  <si>
    <t xml:space="preserve">Dismantling W.C. Pan of all sizes including disposal of dismantled materials i/c malba all complete as per directions of Engineer-in Charge. </t>
  </si>
  <si>
    <t>Hacking of CC flooring including cleaning for surface etc. complete as per direction of the Engineer-in-Charge.</t>
  </si>
  <si>
    <t xml:space="preserve">Demolishing R.C.C. work manually/ by mechanical means including stacking of steel bars and disposal of unserviceable material within 50 metres lead as per direction of Engineer - in- charge. </t>
  </si>
  <si>
    <t>Dismantling doors, windows and clerestory windows (steel or wood) shutter including chowkhats, architrave, holdfasts etc. complete and stacking within 50 metres lead :</t>
  </si>
  <si>
    <t>Dismantling barbed wire or flexible wire rope in fencing including making rolls and stacking within 50 metres lead.</t>
  </si>
  <si>
    <t>Dismantling G.I. pipes (external work) including excavation and refilling trenches after taking out the pipes, manually/ by mechanical means including stacking of pipes within 50 metres lead as per direction of Engineer-in-charge :</t>
  </si>
  <si>
    <t xml:space="preserve">Dismantling cement asbestos or other hard board ceiling or partition walls including stacking of serviceable materials and disposal of unserviceable materials within 50 metres lead. 
</t>
  </si>
  <si>
    <t xml:space="preserve"> Applying priming coats with primer of approved brand and manufacture, having low VOC (Volatile Organic Compound ) content.</t>
  </si>
  <si>
    <t xml:space="preserve"> Providing and fixing tiled false ceiling of specified materials of size 595x595 mm in true horizontal level, suspended on inter locking metal grid of hot dipped galvanized steel sections ( galvanized @ 120 grams/ sqm, both side inclusive) consisting of main "T" runner with suitably spaced joints to get required length and of size 24x38
mm made from 0.30 mm thick (minimum) sheet, spaced at 1200 mm center to center and cross "T" of size 24x25 mm made of 0.30 mm thick (minimum) sheet, 1200 mm long spaced between main "T" at 600 mm center to center to form a grid of 1200x600 mm and secondary cross "T" of length 600 mm and size 24x25 mm made of 0.30 mm thick (minimum) sheet to be interlocked at middle of the 1200x600 mm panel to form grids of 600x600 mm and wall angle of size 24x24x0.3 mm and laying false ceiling tiles of approved texture in the grid including, required cutting/making, opening for services like diffusers, grills, light fittings, fixtures, smoke detectors etc. Main
"T" runners to be suspended from ceiling using GI slotted cleats of size 27 x 37 x 25 x1.6 mm fixed to ceiling with 12.5 mm dia and 50 mm long dash fasteners, 4 mm GI adjustable rods with galvanised butterfly level clips of size 85 x 30 x 0.8 mm spaced at 1200 mm center to center along main T, bottom exposed width of 24 mm of all
T-sections shall be pre-painted with polyester paint, all complete for all heights as per specifications, drawings and as directed by Engineer-in-charge.</t>
  </si>
  <si>
    <t>GI Metal Ceiling Lay in perforated Tegular edge global white color tiles of size 595x595 mm and 0.5 mm thick
with 8 mm drop; made of GI sheet having galvanizing of 100 gms/sqm (both sides inclusive) and 20% perforation
area with 1.8 mm dia holes and having NRC (Noise Reduction Coefficient ) of 0.5, electro statically polyester
powder coated of thickness 60 microns (minimum), including factory painted after bending and perforation,
and backed with a black Glass fiber acoustical fleece.</t>
  </si>
  <si>
    <t xml:space="preserve">Providing and fixing double action hydraulic floor spring of approved brand and manufacture conforming to IS : 6315, having brand logo embossed on the body / plate with double spring mechanism and door weight upto 125 kg, for doors, including cost of cutting floors, embedding in floors as required and making good the same matching
to the existing floor finishing and cover plates with brass pivot and single piece M.S. sheet outer box with slide plate etc. complete as per the direction of Engineer-in-charge.
</t>
  </si>
  <si>
    <t xml:space="preserve"> Painting with synthetic enamel paint of approved brand and manufacture to give an even shade :
</t>
  </si>
  <si>
    <t xml:space="preserve"> Hire and running charges of crane 20 tonne capacity Above Hire - charges include cost of services of operating staff, Cost of lubricatingoil, diesel / Petrol/ Kerosene oil , other consumables for runningthe plant and machinery and excluding GST.The hire charges of plant machinery on per day basis are for single shift of eight working hours.</t>
  </si>
  <si>
    <t>Columns, Pillars, Piers, Abutments, Posts and Struts</t>
  </si>
  <si>
    <t>Centering and shuttering including strutting, propping etc. and removal of form for</t>
  </si>
  <si>
    <t>5.1.2 1:1.5:3 (1 cement : 1.5 coarse sand (zone-III) derived from natural sources : 3 graded stone aggregate 20 mm nominal size derived from natural sources)</t>
  </si>
  <si>
    <t>Providing and laying in position specified grade of reinforced cement
concrete, excluding the cost of centering, shuttering, finishing and reinforcement - All work up to plinth level :</t>
  </si>
  <si>
    <t xml:space="preserve"> Steel reinforcement for R.C.C. work including straightening, cutting, bending, placing in position and binding all complete upto plinth level.
</t>
  </si>
  <si>
    <t xml:space="preserve"> Chequerred precast cement concrete tiles 22 mm thick in footpath &amp; courtyard, jointed with neat cement slurry mixed with pigment to match the shade of tiles, including rubbing and cleaning etc. complete, on 20mm thick bed of cement mortar 1:4 (1 cement: 4 coarse sand).
</t>
  </si>
  <si>
    <t xml:space="preserve"> Providing and fixing Brass 100mm mortice latch and lock with 6 levers without pair of handles (best make of approved quality) for aluminium doors including necessary cutting and making good etc. complete. 
</t>
  </si>
  <si>
    <t xml:space="preserve">Centering and shuttering including strutting, propping etc. and removal of form work for :
</t>
  </si>
  <si>
    <t xml:space="preserve">1:2:4 (1 Cement : 2 coarse sand (zone-III) derived from natural sources : 4 graded stone aggregate 20 mm nominal size derived from natural sources). </t>
  </si>
  <si>
    <t xml:space="preserve">1:4:8 (1 Cement : 4 coarse sand (zone-III) derived from natural sources : 8 graded stone aggregate 40 mm nominal size derived from natural sources)  </t>
  </si>
  <si>
    <t xml:space="preserve"> Providing and laying in position cement concrete of specified grade excluding the cost of centering and shuttering - All work up to plinth level :</t>
  </si>
  <si>
    <t xml:space="preserve">Grading roof for water proofing treatment with
</t>
  </si>
  <si>
    <t>Half brick masonry with common burnt clay F.P.S. (non modular) bricks of class designation 7.5 in foundations and plinth in :</t>
  </si>
  <si>
    <t xml:space="preserve">Cement mortar 1:4 (1 cement : 4 coarse sand) </t>
  </si>
  <si>
    <t>Sqm</t>
  </si>
  <si>
    <t xml:space="preserve"> sqm</t>
  </si>
  <si>
    <t>each</t>
  </si>
  <si>
    <t xml:space="preserve">sqm </t>
  </si>
  <si>
    <t xml:space="preserve">kg </t>
  </si>
  <si>
    <t xml:space="preserve">cum </t>
  </si>
  <si>
    <t xml:space="preserve">each </t>
  </si>
  <si>
    <t>metre</t>
  </si>
  <si>
    <t>sqm</t>
  </si>
  <si>
    <t xml:space="preserve"> kg </t>
  </si>
  <si>
    <t xml:space="preserve"> sqm </t>
  </si>
  <si>
    <t xml:space="preserve">metre </t>
  </si>
  <si>
    <t xml:space="preserve"> metre </t>
  </si>
  <si>
    <t>litre</t>
  </si>
  <si>
    <t xml:space="preserve"> Each</t>
  </si>
  <si>
    <t xml:space="preserve"> each </t>
  </si>
  <si>
    <t>cum</t>
  </si>
  <si>
    <t>kg</t>
  </si>
  <si>
    <t>Kg</t>
  </si>
  <si>
    <t xml:space="preserve">day </t>
  </si>
  <si>
    <t>Each</t>
  </si>
  <si>
    <t>SUB HEAD - I : WIRING</t>
  </si>
  <si>
    <t>Wiring for Light point / Fan point / exhaust fan point / call bell point with 1.5 Sq.mm FRLS PVC insulated copper conductor single core cable in surface /recessed medium class PVC conduit , with modular switch, modular plate, suitable GI Box and earthing the point with 1.5 Sq.mm FRLS PVC insulated copper conductor single core cable etc as required.             Group C</t>
  </si>
  <si>
    <t>Wiring for light/ power plug with 2X4 sq. mm FRLS PVC insulated copper conductor single core cable in surface/recessed medium class PVC conduit alongwith 1 No. 4 sq. mm
FRLS PVC insulated copper conductor single core cable for loop earthing as required.</t>
  </si>
  <si>
    <t>Wiring for circuit / sub main wiring along with earth wire with the following sizes of FR PVC insulated copper conductor, single core cable in surface PVC casing caping conduit as required.</t>
  </si>
  <si>
    <t>2 x 2.5 Sq.mm + 1 x 2.5 Sq.mm earth wire (wiring from DBs to Switchboards and switch board to socket outlets).</t>
  </si>
  <si>
    <t>4 x 10 Sq.mm + 2 x 10 Sq.mm earth wire (sub main wiring from MDB to LDB &amp; PDB).</t>
  </si>
  <si>
    <t>SUB HEAD -II : ERECTION OF FITTING &amp; ACCESSORIES</t>
  </si>
  <si>
    <t>Supplying and fixing modular blanking plate on the existing modular plate &amp; switch box excluding modular plate as required.</t>
  </si>
  <si>
    <t>Supplying and fixing 3 pin, 5 A ceiling rose on the existing   junction box/ wooden block including connections etc. as required</t>
  </si>
  <si>
    <t>Supplying and fixiing following modular switch / socket on the existing modular plate &amp; switch box including connections but excluding modular plate etc. as required.</t>
  </si>
  <si>
    <t>5/6 amps Switch</t>
  </si>
  <si>
    <t>3 pin 5/6 amps socket outlet (socket outlets on existing switch boards).</t>
  </si>
  <si>
    <t>Supplying and fixing following size/ modules, GI box alongwith modular base &amp; cover plate for modular switches in recess etc.</t>
  </si>
  <si>
    <t>4 Module(125X75 mm)</t>
  </si>
  <si>
    <t>8 Module (125mm X 125 mm)</t>
  </si>
  <si>
    <t>12 Module (200 mm x 150 mm)</t>
  </si>
  <si>
    <t>Supplying and fixiing suitable size GI Box with modular plate and cover in front on surface or in recess, including providing and fixing 6 pin 5/6 &amp; 15/16 amps modular socket outlet and 15/16 amps modular switch, connection etc. as required.</t>
  </si>
  <si>
    <t>Installation, Testing, Commissioning of wall bracket /ceiling fittings of all sizes and shapes containing upto two GLS/CFL/LED lamps per fittings, complete with all accessories including connection etc as required</t>
  </si>
  <si>
    <t>Installation, testing and commissioning of pre-wired, fluorescent fitting / compact fluorescent fitting of all types, complete with all accessories and tube/lamp etc. directly on ceiling/ wall, including connections with 1.5 sq. mm FRLS PVC insulated, copper conductor, single core cable and earthing etc. as required.</t>
  </si>
  <si>
    <t>Installation of exhaust fan in the existing opening, including making good the damage, connection, testing, commissioning etc. as required (Upto 450 mm sweep)</t>
  </si>
  <si>
    <t>SUB HEAD -III : MCB'S &amp; MDB'S</t>
  </si>
  <si>
    <t xml:space="preserve">Supplying and fixing of following ways surface/ recess mounting, vertical type, 415 V, TPN MCB distribution board of sheet steel, dust protected, duly powder painted, inclusive of
200 A tinned copper bus bar, common neutral link, earth bar,din bar for mounting MCBs (but without MCBs and incomer ) as required </t>
  </si>
  <si>
    <t>8 way (4+24), Double door</t>
  </si>
  <si>
    <t>S/F 'C' series, MCB : Supplying and fixing 5 amps to 32 amps rating, 240/415 volts, 'C'curve, miniature ckt breaker suitable for inductive load of following poles in the existing MCB DB complete with connections, testing &amp; commissioning etc. as required.</t>
  </si>
  <si>
    <t>Single Pole</t>
  </si>
  <si>
    <t>Supplying and fixing following rating, four pole, (three phase and neutral), 415 volts, residual current circuit breaker (RCCB),having a sensitivity current 30 mA in the existing MCB DB complete with connections, testing and commissioning etc. as required.</t>
  </si>
  <si>
    <t xml:space="preserve"> 63A</t>
  </si>
  <si>
    <t>Supplying and fixing single pole blanking plate in the existing MCB DB complete etc. as required.</t>
  </si>
  <si>
    <t xml:space="preserve"> Supplying and fixing following rating, four pole, 415 V, isolator in the existing MCB DB complete with connections, testing and
commissioning etc. as required</t>
  </si>
  <si>
    <t>100 A</t>
  </si>
  <si>
    <t>Earthing with G.I. earth pipe 4.5 metre long, 40 mm diaincluding accessories, and providing masonry enclosure with cover plate having locking arrangement and watering pipe  etc.
with  charcoal/ coke and salt as required</t>
  </si>
  <si>
    <t>Providing and fixing 25 mm X 5 mm G.I. strip in 40 mm dia G.I. pipe from earth electrode including connection with G.I. nut, bolt, spring, washer excavation and re-filling etc. as required</t>
  </si>
  <si>
    <t>point</t>
  </si>
  <si>
    <t>Meter</t>
  </si>
  <si>
    <t>SUB HEAD IV- FIRE DETECTION AND ALARM SYSTEM</t>
  </si>
  <si>
    <t>Supplying, installation, testing &amp; commissioning of smoke detector with builtin LED and mounting base complete with all connections etc. as required</t>
  </si>
  <si>
    <t>Supplying, installation, testing &amp; commissioning of manual call boxes of MS construction in surface/recess with stainless steel chain &amp; hammer assembly complete with glass and push button etc. as required.</t>
  </si>
  <si>
    <t>Supplying, installation, testing &amp; commissioning response indicator on surface/recess MS box having two LEDs metallic cover complete with all connections etc. as required</t>
  </si>
  <si>
    <t>Supplying, installation, testing &amp; commissioning fire alarm sounder with facility to make announcement, mounted in M.S box (16SWG) with hinged cover plate &amp; suitable for operation with amplifier i/c line matching transformer etc complete as required</t>
  </si>
  <si>
    <t>Supplying, installation, testing &amp; commissioning sector panel suitable for following zones, complete with visual indications for short circuit fault, open circuit fault, fire condition and all other standard facilities as per IS:2189 with mimic diagram for all area/zone covered, complete with all connections, interconnections as required</t>
  </si>
  <si>
    <t>6 Zone</t>
  </si>
  <si>
    <t>Providing and wiring  of Fire alarm armoured FRLS cable 2 x 1.5 sqmm</t>
  </si>
  <si>
    <t>meter</t>
  </si>
  <si>
    <t>SUB HEAD -V :SUPPLY OF FIXTURES</t>
  </si>
  <si>
    <t>Outdoor Gate Light</t>
  </si>
  <si>
    <t>100W Outdoor Flood Light IP65 (LED)</t>
  </si>
  <si>
    <t>2*2 LED Panel Light</t>
  </si>
  <si>
    <t>LED Hanging Tubelight</t>
  </si>
  <si>
    <t>DC Bulkhead Light</t>
  </si>
  <si>
    <t>Exhaust Fan</t>
  </si>
  <si>
    <t>400mm Wall Fan</t>
  </si>
  <si>
    <t>Exit Light</t>
  </si>
  <si>
    <t>12W LED Round Light</t>
  </si>
  <si>
    <t>20W LED Cool White Tubelight  (pack of 2)</t>
  </si>
  <si>
    <t>NESH/CSM/GHY/400-165/NIT-410  Date: 05.01.2024</t>
  </si>
  <si>
    <t>995419</t>
  </si>
  <si>
    <t>995429</t>
  </si>
  <si>
    <t>995474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</si>
</sst>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 #,##0.00_ ;_ * \-#,##0.00_ ;_ * &quot;-&quot;??_ ;_ @_ "/>
    <numFmt numFmtId="164" formatCode="_(* #,##0.00_);_(* \(#,##0.00\);_(* &quot;-&quot;??_);_(@_)"/>
    <numFmt numFmtId="165" formatCode="0.0"/>
    <numFmt numFmtId="166" formatCode="0.000"/>
    <numFmt numFmtId="167" formatCode="#,##0.0"/>
    <numFmt numFmtId="168" formatCode="_-&quot;£&quot;* #,##0.00_-;\-&quot;£&quot;* #,##0.00_-;_-&quot;£&quot;* &quot;-&quot;??_-;_-@_-"/>
    <numFmt numFmtId="169" formatCode="&quot;\&quot;#,##0.00;[Red]\-&quot;\&quot;#,##0.00"/>
    <numFmt numFmtId="170" formatCode="#,##0.000_);\(#,##0.000\)"/>
    <numFmt numFmtId="171" formatCode="0.0_)"/>
    <numFmt numFmtId="172" formatCode=";;"/>
    <numFmt numFmtId="173" formatCode="[$-409]d\-mmm\-yy;@"/>
    <numFmt numFmtId="174" formatCode="_(* #,##0_);_(* \(#,##0\);_(* &quot;-&quot;??_);_(@_)"/>
  </numFmts>
  <fonts count="51">
    <font>
      <sz val="11"/>
      <name val="Book Antiqua"/>
      <family val="1"/>
    </font>
    <font>
      <sz val="11"/>
      <color theme="1"/>
      <name val="Calibri"/>
      <family val="2"/>
      <scheme val="minor"/>
    </font>
    <font>
      <sz val="10"/>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b/>
      <sz val="12"/>
      <color indexed="12"/>
      <name val="Book Antiqua"/>
      <family val="1"/>
    </font>
    <font>
      <b/>
      <sz val="11"/>
      <color indexed="9"/>
      <name val="Book Antiqua"/>
      <family val="1"/>
    </font>
    <font>
      <sz val="8"/>
      <name val="Book Antiqua"/>
      <family val="1"/>
    </font>
    <font>
      <sz val="10"/>
      <name val="Book Antiqua"/>
      <family val="1"/>
    </font>
    <font>
      <sz val="10"/>
      <name val="Arial"/>
      <family val="2"/>
    </font>
    <font>
      <b/>
      <sz val="14"/>
      <name val="Book Antiqua"/>
      <family val="1"/>
    </font>
    <font>
      <sz val="12"/>
      <name val="Times New Roman"/>
      <family val="1"/>
    </font>
    <font>
      <b/>
      <sz val="12"/>
      <name val="Times New Roman"/>
      <family val="1"/>
    </font>
    <font>
      <sz val="12"/>
      <color indexed="28"/>
      <name val="Book Antiqua"/>
      <family val="1"/>
    </font>
    <font>
      <b/>
      <u/>
      <sz val="12"/>
      <name val="Times New Roman"/>
      <family val="1"/>
    </font>
    <font>
      <sz val="9"/>
      <name val="Times New Roman"/>
      <family val="1"/>
    </font>
    <font>
      <sz val="10"/>
      <name val="Times New Roman"/>
      <family val="1"/>
    </font>
    <font>
      <sz val="8"/>
      <name val="Times New Roman"/>
      <family val="1"/>
    </font>
    <font>
      <b/>
      <sz val="9"/>
      <name val="Times New Roman"/>
      <family val="1"/>
    </font>
    <font>
      <b/>
      <i/>
      <sz val="12"/>
      <name val="Times New Roman"/>
      <family val="1"/>
    </font>
    <font>
      <sz val="11"/>
      <color theme="1"/>
      <name val="Calibri"/>
      <family val="2"/>
      <scheme val="minor"/>
    </font>
    <font>
      <b/>
      <sz val="11"/>
      <color rgb="FFFF0000"/>
      <name val="Book Antiqua"/>
      <family val="1"/>
    </font>
    <font>
      <sz val="11"/>
      <color rgb="FF660033"/>
      <name val="Book Antiqua"/>
      <family val="1"/>
    </font>
    <font>
      <b/>
      <sz val="14"/>
      <color rgb="FFC00000"/>
      <name val="Book Antiqua"/>
      <family val="1"/>
    </font>
    <font>
      <b/>
      <sz val="11"/>
      <color rgb="FF660033"/>
      <name val="Book Antiqua"/>
      <family val="1"/>
    </font>
    <font>
      <b/>
      <u/>
      <sz val="12"/>
      <color rgb="FF000000"/>
      <name val="Times New Roman"/>
      <family val="1"/>
    </font>
    <font>
      <i/>
      <sz val="12"/>
      <name val="Times New Roman"/>
      <family val="1"/>
    </font>
    <font>
      <b/>
      <sz val="14"/>
      <name val="Times New Roman"/>
      <family val="1"/>
    </font>
    <font>
      <sz val="11"/>
      <name val="Times New Roman"/>
      <family val="1"/>
    </font>
    <font>
      <u/>
      <sz val="11"/>
      <name val="Times New Roman"/>
      <family val="1"/>
    </font>
    <font>
      <b/>
      <sz val="11"/>
      <name val="Times New Roman"/>
      <family val="1"/>
    </font>
    <font>
      <b/>
      <sz val="11"/>
      <color theme="1"/>
      <name val="Times New Roman"/>
      <family val="1"/>
    </font>
    <font>
      <i/>
      <sz val="11"/>
      <name val="Times New Roman"/>
      <family val="1"/>
    </font>
    <font>
      <b/>
      <i/>
      <sz val="11"/>
      <name val="Times New Roman"/>
      <family val="1"/>
    </font>
    <font>
      <sz val="11"/>
      <color theme="1"/>
      <name val="Times New Roman"/>
      <family val="1"/>
    </font>
    <font>
      <sz val="11"/>
      <color rgb="FFFF0000"/>
      <name val="Times New Roman"/>
      <family val="1"/>
    </font>
    <font>
      <sz val="11"/>
      <color indexed="8"/>
      <name val="Times New Roman"/>
      <family val="1"/>
    </font>
    <font>
      <b/>
      <sz val="16"/>
      <name val="Times New Roman"/>
      <family val="1"/>
    </font>
    <font>
      <b/>
      <sz val="10"/>
      <name val="Times New Roman"/>
      <family val="1"/>
    </font>
    <font>
      <sz val="10"/>
      <name val="Arial"/>
    </font>
  </fonts>
  <fills count="9">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3">
    <xf numFmtId="0" fontId="0" fillId="0" borderId="0"/>
    <xf numFmtId="9" fontId="6" fillId="0" borderId="0"/>
    <xf numFmtId="168"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2" fontId="2" fillId="0" borderId="0" applyFont="0" applyFill="0" applyBorder="0" applyAlignment="0" applyProtection="0"/>
    <xf numFmtId="0" fontId="7" fillId="0" borderId="0"/>
    <xf numFmtId="164" fontId="2" fillId="0" borderId="0" applyFont="0" applyFill="0" applyBorder="0" applyAlignment="0" applyProtection="0"/>
    <xf numFmtId="169" fontId="2" fillId="0" borderId="0"/>
    <xf numFmtId="169" fontId="2" fillId="0" borderId="0"/>
    <xf numFmtId="169" fontId="2" fillId="0" borderId="0"/>
    <xf numFmtId="169" fontId="2" fillId="0" borderId="0"/>
    <xf numFmtId="169" fontId="2" fillId="0" borderId="0"/>
    <xf numFmtId="169" fontId="2" fillId="0" borderId="0"/>
    <xf numFmtId="169" fontId="2" fillId="0" borderId="0"/>
    <xf numFmtId="169" fontId="2" fillId="0" borderId="0"/>
    <xf numFmtId="164" fontId="20" fillId="0" borderId="0" applyFont="0" applyFill="0" applyBorder="0" applyAlignment="0" applyProtection="0"/>
    <xf numFmtId="167" fontId="8" fillId="0" borderId="1">
      <alignment horizontal="right"/>
    </xf>
    <xf numFmtId="0" fontId="3" fillId="0" borderId="2" applyNumberFormat="0" applyAlignment="0" applyProtection="0">
      <alignment horizontal="left" vertical="center"/>
    </xf>
    <xf numFmtId="0" fontId="3" fillId="0" borderId="3">
      <alignment horizontal="left" vertical="center"/>
    </xf>
    <xf numFmtId="0" fontId="9" fillId="0" borderId="0" applyNumberFormat="0" applyFill="0" applyBorder="0" applyAlignment="0" applyProtection="0">
      <alignment vertical="top"/>
      <protection locked="0"/>
    </xf>
    <xf numFmtId="37" fontId="10" fillId="0" borderId="0"/>
    <xf numFmtId="166" fontId="2" fillId="0" borderId="0"/>
    <xf numFmtId="0" fontId="31" fillId="0" borderId="0"/>
    <xf numFmtId="0" fontId="31" fillId="0" borderId="0"/>
    <xf numFmtId="0" fontId="19" fillId="0" borderId="0"/>
    <xf numFmtId="0" fontId="11" fillId="0" borderId="0" applyFont="0"/>
    <xf numFmtId="0" fontId="12" fillId="0" borderId="0" applyNumberFormat="0" applyFill="0" applyBorder="0" applyAlignment="0" applyProtection="0">
      <alignment vertical="top"/>
      <protection locked="0"/>
    </xf>
    <xf numFmtId="0" fontId="13"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cellStyleXfs>
  <cellXfs count="239">
    <xf numFmtId="0" fontId="0" fillId="0" borderId="0" xfId="0"/>
    <xf numFmtId="0" fontId="15" fillId="0" borderId="0" xfId="25" applyFont="1" applyAlignment="1" applyProtection="1">
      <alignment vertical="center"/>
      <protection hidden="1"/>
    </xf>
    <xf numFmtId="0" fontId="15" fillId="0" borderId="0" xfId="25" applyFont="1" applyAlignment="1" applyProtection="1">
      <alignment horizontal="justify" vertical="center"/>
      <protection hidden="1"/>
    </xf>
    <xf numFmtId="0" fontId="15" fillId="0" borderId="5" xfId="25" applyFont="1" applyBorder="1" applyAlignment="1" applyProtection="1">
      <alignment vertical="center" wrapText="1"/>
      <protection hidden="1"/>
    </xf>
    <xf numFmtId="0" fontId="15" fillId="0" borderId="6" xfId="25" applyFont="1" applyBorder="1" applyAlignment="1" applyProtection="1">
      <alignment vertical="center" wrapText="1"/>
      <protection hidden="1"/>
    </xf>
    <xf numFmtId="0" fontId="15" fillId="0" borderId="0" xfId="25" applyFont="1" applyAlignment="1" applyProtection="1">
      <alignment horizontal="center" vertical="center"/>
      <protection hidden="1"/>
    </xf>
    <xf numFmtId="0" fontId="15" fillId="0" borderId="3" xfId="25" applyFont="1" applyBorder="1" applyAlignment="1" applyProtection="1">
      <alignment vertical="center" wrapText="1"/>
      <protection hidden="1"/>
    </xf>
    <xf numFmtId="0" fontId="15" fillId="0" borderId="0" xfId="25" applyFont="1" applyProtection="1">
      <protection hidden="1"/>
    </xf>
    <xf numFmtId="0" fontId="15" fillId="0" borderId="0" xfId="25" applyFont="1" applyAlignment="1" applyProtection="1">
      <alignment vertical="center" wrapText="1"/>
      <protection hidden="1"/>
    </xf>
    <xf numFmtId="0" fontId="15" fillId="0" borderId="8" xfId="25" applyFont="1" applyBorder="1" applyAlignment="1" applyProtection="1">
      <alignment vertical="center"/>
      <protection hidden="1"/>
    </xf>
    <xf numFmtId="0" fontId="15" fillId="0" borderId="10" xfId="25" applyFont="1" applyBorder="1" applyAlignment="1" applyProtection="1">
      <alignment vertical="center"/>
      <protection hidden="1"/>
    </xf>
    <xf numFmtId="0" fontId="15" fillId="0" borderId="11" xfId="25" applyFont="1" applyBorder="1" applyAlignment="1" applyProtection="1">
      <alignment vertical="center"/>
      <protection hidden="1"/>
    </xf>
    <xf numFmtId="0" fontId="15" fillId="0" borderId="12" xfId="25" applyFont="1" applyBorder="1" applyAlignment="1" applyProtection="1">
      <alignment vertical="center"/>
      <protection hidden="1"/>
    </xf>
    <xf numFmtId="0" fontId="15" fillId="0" borderId="13" xfId="25" applyFont="1" applyBorder="1" applyAlignment="1" applyProtection="1">
      <alignment vertical="center"/>
      <protection hidden="1"/>
    </xf>
    <xf numFmtId="0" fontId="15" fillId="0" borderId="14" xfId="25" applyFont="1" applyBorder="1" applyAlignment="1" applyProtection="1">
      <alignment vertical="center"/>
      <protection hidden="1"/>
    </xf>
    <xf numFmtId="0" fontId="15" fillId="0" borderId="0" xfId="25" applyFont="1" applyAlignment="1" applyProtection="1">
      <alignment horizontal="left" vertical="center"/>
      <protection hidden="1"/>
    </xf>
    <xf numFmtId="0" fontId="0" fillId="0" borderId="0" xfId="0" applyAlignment="1" applyProtection="1">
      <alignment vertical="top"/>
      <protection hidden="1"/>
    </xf>
    <xf numFmtId="0" fontId="4" fillId="0" borderId="0" xfId="0" applyFont="1" applyAlignment="1" applyProtection="1">
      <alignment vertical="top"/>
      <protection hidden="1"/>
    </xf>
    <xf numFmtId="0" fontId="14" fillId="0" borderId="0" xfId="0" applyFont="1" applyAlignment="1" applyProtection="1">
      <alignment horizontal="center" vertical="top"/>
      <protection hidden="1"/>
    </xf>
    <xf numFmtId="165" fontId="5" fillId="0" borderId="0" xfId="0" quotePrefix="1" applyNumberFormat="1" applyFont="1" applyAlignment="1" applyProtection="1">
      <alignment horizontal="left" vertical="top" wrapText="1" indent="1"/>
      <protection hidden="1"/>
    </xf>
    <xf numFmtId="0" fontId="4" fillId="0" borderId="0" xfId="0" applyFont="1" applyAlignment="1" applyProtection="1">
      <alignment horizontal="justify" vertical="top"/>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justify"/>
      <protection hidden="1"/>
    </xf>
    <xf numFmtId="0" fontId="16" fillId="0" borderId="0" xfId="0" applyFont="1" applyAlignment="1" applyProtection="1">
      <alignment horizontal="center" vertical="top"/>
      <protection hidden="1"/>
    </xf>
    <xf numFmtId="0" fontId="32" fillId="0" borderId="0" xfId="0" applyFont="1" applyAlignment="1" applyProtection="1">
      <alignment vertical="top"/>
      <protection hidden="1"/>
    </xf>
    <xf numFmtId="0" fontId="33" fillId="0" borderId="7" xfId="25" applyFont="1" applyBorder="1" applyAlignment="1" applyProtection="1">
      <alignment vertical="center"/>
      <protection hidden="1"/>
    </xf>
    <xf numFmtId="0" fontId="33" fillId="0" borderId="8" xfId="25" applyFont="1" applyBorder="1" applyAlignment="1" applyProtection="1">
      <alignment vertical="center"/>
      <protection hidden="1"/>
    </xf>
    <xf numFmtId="0" fontId="33" fillId="0" borderId="9" xfId="25" applyFont="1" applyBorder="1" applyAlignment="1" applyProtection="1">
      <alignment vertical="center"/>
      <protection hidden="1"/>
    </xf>
    <xf numFmtId="0" fontId="33" fillId="0" borderId="10" xfId="25" applyFont="1" applyBorder="1" applyAlignment="1" applyProtection="1">
      <alignment vertical="center"/>
      <protection hidden="1"/>
    </xf>
    <xf numFmtId="0" fontId="33" fillId="0" borderId="11" xfId="25" applyFont="1" applyBorder="1" applyAlignment="1" applyProtection="1">
      <alignment vertical="center"/>
      <protection hidden="1"/>
    </xf>
    <xf numFmtId="0" fontId="33" fillId="0" borderId="12" xfId="25" applyFont="1" applyBorder="1" applyAlignment="1" applyProtection="1">
      <alignment vertical="center"/>
      <protection hidden="1"/>
    </xf>
    <xf numFmtId="0" fontId="33" fillId="0" borderId="13" xfId="25" applyFont="1" applyBorder="1" applyAlignment="1" applyProtection="1">
      <alignment vertical="center"/>
      <protection hidden="1"/>
    </xf>
    <xf numFmtId="0" fontId="33" fillId="0" borderId="14" xfId="25" applyFont="1" applyBorder="1" applyAlignment="1" applyProtection="1">
      <alignment vertical="center"/>
      <protection hidden="1"/>
    </xf>
    <xf numFmtId="0" fontId="33" fillId="0" borderId="0" xfId="25" applyFont="1" applyAlignment="1" applyProtection="1">
      <alignment vertical="center"/>
      <protection hidden="1"/>
    </xf>
    <xf numFmtId="0" fontId="23"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vertical="center"/>
    </xf>
    <xf numFmtId="0" fontId="26" fillId="0" borderId="0" xfId="0" applyFont="1" applyAlignment="1">
      <alignment horizontal="justify" vertical="center"/>
    </xf>
    <xf numFmtId="0" fontId="22"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left" vertical="center" indent="4"/>
    </xf>
    <xf numFmtId="0" fontId="22" fillId="4" borderId="0" xfId="0" applyFont="1" applyFill="1" applyAlignment="1">
      <alignment horizontal="center" vertical="center"/>
    </xf>
    <xf numFmtId="0" fontId="25" fillId="0" borderId="0" xfId="0" applyFont="1" applyAlignment="1">
      <alignment horizontal="justify" vertical="top"/>
    </xf>
    <xf numFmtId="0" fontId="0" fillId="4" borderId="0" xfId="0" applyFill="1"/>
    <xf numFmtId="0" fontId="0" fillId="4" borderId="0" xfId="0" applyFill="1" applyAlignment="1">
      <alignment horizontal="left" wrapText="1"/>
    </xf>
    <xf numFmtId="0" fontId="0" fillId="0" borderId="0" xfId="0" applyAlignment="1" applyProtection="1">
      <alignment vertical="center"/>
      <protection hidden="1"/>
    </xf>
    <xf numFmtId="0" fontId="22" fillId="5" borderId="0" xfId="0" applyFont="1" applyFill="1" applyAlignment="1" applyProtection="1">
      <alignment vertical="center"/>
      <protection locked="0"/>
    </xf>
    <xf numFmtId="0" fontId="0" fillId="0" borderId="0" xfId="0" applyAlignment="1">
      <alignment vertical="center"/>
    </xf>
    <xf numFmtId="0" fontId="4" fillId="4" borderId="0" xfId="0" applyFont="1" applyFill="1" applyAlignment="1" applyProtection="1">
      <alignment horizontal="right" vertical="top" wrapText="1"/>
      <protection hidden="1"/>
    </xf>
    <xf numFmtId="0" fontId="4" fillId="4" borderId="0" xfId="0" applyFont="1" applyFill="1" applyAlignment="1" applyProtection="1">
      <alignment horizontal="justify" vertical="top"/>
      <protection hidden="1"/>
    </xf>
    <xf numFmtId="0" fontId="5" fillId="0" borderId="0" xfId="0" applyFont="1" applyAlignment="1" applyProtection="1">
      <alignment horizontal="justify" vertical="top"/>
      <protection hidden="1"/>
    </xf>
    <xf numFmtId="0" fontId="22" fillId="0" borderId="0" xfId="0" applyFont="1" applyAlignment="1">
      <alignment horizontal="center" vertical="center"/>
    </xf>
    <xf numFmtId="0" fontId="22" fillId="0" borderId="0" xfId="0" applyFont="1" applyAlignment="1">
      <alignment horizontal="left" vertical="top" wrapText="1"/>
    </xf>
    <xf numFmtId="0" fontId="22" fillId="0" borderId="0" xfId="0" applyFont="1" applyAlignment="1">
      <alignment horizontal="right" vertical="center"/>
    </xf>
    <xf numFmtId="0" fontId="22" fillId="0" borderId="0" xfId="0" applyFont="1" applyAlignment="1">
      <alignment horizontal="left" vertical="center" wrapText="1"/>
    </xf>
    <xf numFmtId="0" fontId="22" fillId="0" borderId="0" xfId="0" applyFont="1" applyAlignment="1">
      <alignment vertical="center" wrapText="1"/>
    </xf>
    <xf numFmtId="0" fontId="14" fillId="0" borderId="0" xfId="0" applyFont="1"/>
    <xf numFmtId="0" fontId="14" fillId="0" borderId="0" xfId="0" applyFont="1" applyAlignment="1">
      <alignment wrapText="1"/>
    </xf>
    <xf numFmtId="0" fontId="0" fillId="0" borderId="5" xfId="25" applyFont="1" applyBorder="1" applyAlignment="1" applyProtection="1">
      <alignment vertical="center" wrapText="1"/>
      <protection hidden="1"/>
    </xf>
    <xf numFmtId="0" fontId="0" fillId="0" borderId="7" xfId="25" applyFont="1" applyBorder="1" applyAlignment="1" applyProtection="1">
      <alignment vertical="center"/>
      <protection hidden="1"/>
    </xf>
    <xf numFmtId="0" fontId="0" fillId="0" borderId="9" xfId="25" applyFont="1" applyBorder="1" applyAlignment="1" applyProtection="1">
      <alignment vertical="center"/>
      <protection hidden="1"/>
    </xf>
    <xf numFmtId="0" fontId="39" fillId="0" borderId="0" xfId="0" applyFont="1"/>
    <xf numFmtId="0" fontId="39" fillId="0" borderId="0" xfId="0" applyFont="1" applyAlignment="1">
      <alignment horizontal="center"/>
    </xf>
    <xf numFmtId="0" fontId="38" fillId="0" borderId="0" xfId="0" applyFont="1" applyAlignment="1">
      <alignment horizontal="left" vertical="center"/>
    </xf>
    <xf numFmtId="0" fontId="22" fillId="0" borderId="0" xfId="0" applyFont="1"/>
    <xf numFmtId="0" fontId="22" fillId="0" borderId="0" xfId="0" applyFont="1" applyAlignment="1">
      <alignment wrapText="1"/>
    </xf>
    <xf numFmtId="0" fontId="39" fillId="0" borderId="0" xfId="0" applyFont="1" applyAlignment="1">
      <alignment wrapText="1"/>
    </xf>
    <xf numFmtId="0" fontId="39" fillId="0" borderId="20" xfId="0" applyFont="1" applyBorder="1" applyAlignment="1" applyProtection="1">
      <alignment horizontal="center" vertical="center"/>
      <protection hidden="1"/>
    </xf>
    <xf numFmtId="0" fontId="39" fillId="0" borderId="19" xfId="0" applyFont="1" applyBorder="1" applyAlignment="1" applyProtection="1">
      <alignment horizontal="center" vertical="center"/>
      <protection hidden="1"/>
    </xf>
    <xf numFmtId="0" fontId="41" fillId="0" borderId="19" xfId="0" applyFont="1" applyBorder="1" applyAlignment="1" applyProtection="1">
      <alignment horizontal="center" vertical="center"/>
      <protection hidden="1"/>
    </xf>
    <xf numFmtId="0" fontId="39" fillId="0" borderId="0" xfId="0" applyFont="1" applyAlignment="1">
      <alignment horizontal="center" vertical="center"/>
    </xf>
    <xf numFmtId="0" fontId="39" fillId="0" borderId="21" xfId="0" applyFont="1" applyBorder="1" applyAlignment="1" applyProtection="1">
      <alignment horizontal="center" vertical="center"/>
      <protection hidden="1"/>
    </xf>
    <xf numFmtId="0" fontId="39"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164" fontId="39" fillId="0" borderId="0" xfId="7" applyFont="1" applyBorder="1" applyAlignment="1" applyProtection="1">
      <alignment horizontal="center" vertical="center"/>
      <protection hidden="1"/>
    </xf>
    <xf numFmtId="0" fontId="39" fillId="4" borderId="0" xfId="0" applyFont="1" applyFill="1" applyAlignment="1">
      <alignment horizontal="center" vertical="center"/>
    </xf>
    <xf numFmtId="164" fontId="39" fillId="0" borderId="0" xfId="7" applyFont="1" applyFill="1" applyBorder="1" applyAlignment="1" applyProtection="1">
      <alignment horizontal="center" vertical="center"/>
      <protection hidden="1"/>
    </xf>
    <xf numFmtId="0" fontId="43" fillId="0" borderId="15" xfId="0" applyFont="1" applyBorder="1" applyAlignment="1" applyProtection="1">
      <alignment horizontal="center" vertical="center" wrapText="1"/>
      <protection hidden="1"/>
    </xf>
    <xf numFmtId="0" fontId="44" fillId="0" borderId="15" xfId="0" applyFont="1" applyBorder="1" applyAlignment="1" applyProtection="1">
      <alignment horizontal="center" vertical="center" wrapText="1"/>
      <protection hidden="1"/>
    </xf>
    <xf numFmtId="174" fontId="43" fillId="0" borderId="15" xfId="7" applyNumberFormat="1" applyFont="1" applyBorder="1" applyAlignment="1" applyProtection="1">
      <alignment horizontal="center" vertical="center" wrapText="1"/>
      <protection hidden="1"/>
    </xf>
    <xf numFmtId="1" fontId="45" fillId="0" borderId="15" xfId="0" applyNumberFormat="1" applyFont="1" applyBorder="1" applyAlignment="1">
      <alignment horizontal="center" vertical="center"/>
    </xf>
    <xf numFmtId="166" fontId="45" fillId="0" borderId="15" xfId="0" applyNumberFormat="1" applyFont="1" applyBorder="1" applyAlignment="1">
      <alignment vertical="top" wrapText="1"/>
    </xf>
    <xf numFmtId="0" fontId="45" fillId="0" borderId="15" xfId="0" applyFont="1" applyBorder="1" applyAlignment="1">
      <alignment horizontal="center" vertical="center"/>
    </xf>
    <xf numFmtId="0" fontId="45" fillId="5" borderId="15" xfId="0" applyFont="1" applyFill="1" applyBorder="1" applyAlignment="1" applyProtection="1">
      <alignment wrapText="1"/>
      <protection locked="0"/>
    </xf>
    <xf numFmtId="166" fontId="45" fillId="0" borderId="15" xfId="0" applyNumberFormat="1" applyFont="1" applyBorder="1" applyAlignment="1">
      <alignment horizontal="center" vertical="center"/>
    </xf>
    <xf numFmtId="0" fontId="46" fillId="0" borderId="0" xfId="0" applyFont="1" applyAlignment="1">
      <alignment horizontal="center" vertical="center"/>
    </xf>
    <xf numFmtId="2" fontId="46" fillId="0" borderId="0" xfId="0" applyNumberFormat="1" applyFont="1" applyAlignment="1">
      <alignment horizontal="center" vertical="center" wrapText="1" shrinkToFit="1"/>
    </xf>
    <xf numFmtId="164" fontId="46" fillId="0" borderId="0" xfId="0" applyNumberFormat="1" applyFont="1" applyAlignment="1">
      <alignment horizontal="center" vertical="center"/>
    </xf>
    <xf numFmtId="0" fontId="47" fillId="4" borderId="15" xfId="0" applyFont="1" applyFill="1" applyBorder="1" applyAlignment="1">
      <alignment horizontal="center" vertical="center" wrapText="1"/>
    </xf>
    <xf numFmtId="0" fontId="41" fillId="0" borderId="0" xfId="0" applyFont="1" applyAlignment="1">
      <alignment horizontal="center" vertical="center"/>
    </xf>
    <xf numFmtId="164" fontId="39" fillId="0" borderId="0" xfId="7" applyFont="1" applyAlignment="1">
      <alignment horizontal="center" vertical="center"/>
    </xf>
    <xf numFmtId="14" fontId="39" fillId="0" borderId="0" xfId="0" applyNumberFormat="1" applyFont="1" applyAlignment="1">
      <alignment horizontal="center" vertical="center"/>
    </xf>
    <xf numFmtId="164" fontId="39" fillId="0" borderId="15" xfId="7" applyFont="1" applyFill="1" applyBorder="1" applyAlignment="1">
      <alignment horizontal="center" vertical="center" wrapText="1"/>
    </xf>
    <xf numFmtId="43" fontId="45" fillId="0" borderId="15" xfId="0" applyNumberFormat="1" applyFont="1" applyBorder="1" applyAlignment="1">
      <alignment horizontal="center" vertical="center"/>
    </xf>
    <xf numFmtId="14" fontId="0" fillId="0" borderId="0" xfId="0" applyNumberFormat="1"/>
    <xf numFmtId="0" fontId="41" fillId="0" borderId="15" xfId="0" applyFont="1" applyBorder="1" applyAlignment="1" applyProtection="1">
      <alignment horizontal="center" vertical="center" wrapText="1"/>
      <protection hidden="1"/>
    </xf>
    <xf numFmtId="164" fontId="41" fillId="0" borderId="15" xfId="7" applyFont="1" applyBorder="1" applyAlignment="1" applyProtection="1">
      <alignment horizontal="center" vertical="center" wrapText="1"/>
      <protection hidden="1"/>
    </xf>
    <xf numFmtId="0" fontId="42" fillId="0" borderId="15" xfId="0" applyFont="1" applyBorder="1" applyAlignment="1" applyProtection="1">
      <alignment horizontal="center" vertical="center" wrapText="1"/>
      <protection hidden="1"/>
    </xf>
    <xf numFmtId="0" fontId="41" fillId="0" borderId="15" xfId="0" applyFont="1" applyBorder="1" applyAlignment="1" applyProtection="1">
      <alignment horizontal="center" vertical="center"/>
      <protection hidden="1"/>
    </xf>
    <xf numFmtId="0" fontId="22" fillId="0" borderId="15" xfId="0" applyFont="1" applyBorder="1" applyAlignment="1">
      <alignment vertical="top" wrapText="1"/>
    </xf>
    <xf numFmtId="0" fontId="22" fillId="4" borderId="15" xfId="0" applyFont="1" applyFill="1" applyBorder="1" applyAlignment="1">
      <alignment vertical="top"/>
    </xf>
    <xf numFmtId="0" fontId="39" fillId="0" borderId="15" xfId="0" applyFont="1" applyBorder="1"/>
    <xf numFmtId="0" fontId="22" fillId="0" borderId="15" xfId="0" applyFont="1" applyBorder="1" applyAlignment="1">
      <alignment vertical="center" wrapText="1"/>
    </xf>
    <xf numFmtId="0" fontId="22" fillId="0" borderId="15" xfId="0" applyFont="1" applyBorder="1" applyAlignment="1">
      <alignment vertical="center"/>
    </xf>
    <xf numFmtId="0" fontId="22" fillId="0" borderId="15" xfId="0" applyFont="1" applyBorder="1" applyAlignment="1">
      <alignment horizontal="left" vertical="center" wrapText="1"/>
    </xf>
    <xf numFmtId="0" fontId="22" fillId="0" borderId="15" xfId="0" applyFont="1" applyBorder="1" applyAlignment="1">
      <alignment horizontal="left" vertical="center"/>
    </xf>
    <xf numFmtId="0" fontId="23" fillId="0" borderId="15" xfId="0" applyFont="1" applyBorder="1" applyAlignment="1">
      <alignment vertical="center" wrapText="1"/>
    </xf>
    <xf numFmtId="4" fontId="41" fillId="7" borderId="15" xfId="7" applyNumberFormat="1" applyFont="1" applyFill="1" applyBorder="1" applyAlignment="1">
      <alignment horizontal="center" vertical="center" wrapText="1"/>
    </xf>
    <xf numFmtId="165" fontId="22" fillId="0" borderId="15" xfId="0" applyNumberFormat="1" applyFont="1" applyBorder="1" applyAlignment="1">
      <alignment horizontal="center" vertical="top"/>
    </xf>
    <xf numFmtId="165" fontId="22" fillId="0" borderId="15" xfId="0" applyNumberFormat="1" applyFont="1" applyBorder="1" applyAlignment="1">
      <alignment horizontal="center" vertical="center"/>
    </xf>
    <xf numFmtId="0" fontId="22" fillId="0" borderId="15" xfId="0" applyFont="1" applyBorder="1" applyAlignment="1">
      <alignment horizontal="center" vertical="top"/>
    </xf>
    <xf numFmtId="0" fontId="23" fillId="0" borderId="15" xfId="0" applyFont="1" applyBorder="1" applyAlignment="1">
      <alignment horizontal="left" vertical="center" wrapText="1"/>
    </xf>
    <xf numFmtId="9" fontId="0" fillId="0" borderId="15" xfId="0" applyNumberFormat="1" applyBorder="1" applyAlignment="1">
      <alignment horizontal="center" vertical="center"/>
    </xf>
    <xf numFmtId="0" fontId="39" fillId="0" borderId="15" xfId="0" applyFont="1" applyBorder="1" applyAlignment="1">
      <alignment horizontal="left" vertical="center"/>
    </xf>
    <xf numFmtId="0" fontId="39" fillId="0" borderId="0" xfId="0" applyFont="1" applyBorder="1" applyAlignment="1" applyProtection="1">
      <alignment horizontal="center" vertical="center"/>
      <protection hidden="1"/>
    </xf>
    <xf numFmtId="0" fontId="47" fillId="4" borderId="3" xfId="0" applyFont="1" applyFill="1" applyBorder="1" applyAlignment="1">
      <alignment horizontal="center" vertical="center" wrapText="1"/>
    </xf>
    <xf numFmtId="2" fontId="45" fillId="0" borderId="15" xfId="0" applyNumberFormat="1" applyFont="1" applyBorder="1" applyAlignment="1">
      <alignment horizontal="center" vertical="center"/>
    </xf>
    <xf numFmtId="0" fontId="45" fillId="0" borderId="0" xfId="0" applyFont="1" applyAlignment="1">
      <alignment vertical="top"/>
    </xf>
    <xf numFmtId="0" fontId="45" fillId="0" borderId="15" xfId="0" applyFont="1" applyBorder="1" applyAlignment="1">
      <alignment vertical="center"/>
    </xf>
    <xf numFmtId="0" fontId="45" fillId="0" borderId="0" xfId="0" applyFont="1"/>
    <xf numFmtId="1" fontId="45" fillId="0" borderId="5" xfId="0" applyNumberFormat="1" applyFont="1" applyBorder="1" applyAlignment="1">
      <alignment horizontal="center" vertical="center"/>
    </xf>
    <xf numFmtId="2" fontId="45" fillId="0" borderId="3" xfId="0" applyNumberFormat="1" applyFont="1" applyBorder="1" applyAlignment="1">
      <alignment horizontal="center" vertical="center"/>
    </xf>
    <xf numFmtId="166" fontId="45" fillId="0" borderId="3" xfId="0" applyNumberFormat="1" applyFont="1" applyBorder="1" applyAlignment="1">
      <alignment vertical="top" wrapText="1"/>
    </xf>
    <xf numFmtId="0" fontId="45" fillId="0" borderId="3" xfId="0" applyFont="1" applyBorder="1" applyAlignment="1">
      <alignment horizontal="center" vertical="center"/>
    </xf>
    <xf numFmtId="0" fontId="45" fillId="5" borderId="3" xfId="0" applyFont="1" applyFill="1" applyBorder="1" applyAlignment="1" applyProtection="1">
      <alignment wrapText="1"/>
      <protection locked="0"/>
    </xf>
    <xf numFmtId="9" fontId="0" fillId="0" borderId="3" xfId="0" applyNumberFormat="1" applyBorder="1" applyAlignment="1">
      <alignment horizontal="center" vertical="center"/>
    </xf>
    <xf numFmtId="166" fontId="45" fillId="0" borderId="3" xfId="0" applyNumberFormat="1" applyFont="1" applyBorder="1" applyAlignment="1">
      <alignment horizontal="center" vertical="center"/>
    </xf>
    <xf numFmtId="166" fontId="45" fillId="0" borderId="6" xfId="0" applyNumberFormat="1" applyFont="1" applyBorder="1" applyAlignment="1">
      <alignment horizontal="center" vertical="center"/>
    </xf>
    <xf numFmtId="43" fontId="45" fillId="0" borderId="0" xfId="0" applyNumberFormat="1" applyFont="1" applyBorder="1" applyAlignment="1">
      <alignment horizontal="center" vertical="center"/>
    </xf>
    <xf numFmtId="164" fontId="39" fillId="0" borderId="0" xfId="7" applyFont="1" applyFill="1" applyBorder="1" applyAlignment="1">
      <alignment horizontal="center" vertical="center" wrapText="1"/>
    </xf>
    <xf numFmtId="0" fontId="42" fillId="0" borderId="13" xfId="0" applyFont="1" applyFill="1" applyBorder="1" applyAlignment="1">
      <alignment horizontal="center" vertical="center"/>
    </xf>
    <xf numFmtId="0" fontId="49" fillId="0" borderId="15" xfId="0" applyFont="1" applyBorder="1" applyAlignment="1">
      <alignment horizontal="justify" vertical="top" wrapText="1"/>
    </xf>
    <xf numFmtId="166" fontId="42" fillId="0" borderId="5" xfId="0" applyNumberFormat="1" applyFont="1" applyBorder="1" applyAlignment="1">
      <alignment vertical="top" wrapText="1"/>
    </xf>
    <xf numFmtId="166" fontId="42" fillId="0" borderId="3" xfId="0" applyNumberFormat="1" applyFont="1" applyBorder="1" applyAlignment="1">
      <alignment vertical="top" wrapText="1"/>
    </xf>
    <xf numFmtId="166" fontId="42" fillId="0" borderId="6" xfId="0" applyNumberFormat="1" applyFont="1" applyBorder="1" applyAlignment="1">
      <alignment vertical="top" wrapText="1"/>
    </xf>
    <xf numFmtId="0" fontId="42" fillId="0" borderId="3" xfId="0" applyFont="1" applyFill="1" applyBorder="1" applyAlignment="1">
      <alignment vertical="center"/>
    </xf>
    <xf numFmtId="0" fontId="42" fillId="0" borderId="6" xfId="0" applyFont="1" applyFill="1" applyBorder="1" applyAlignment="1">
      <alignment vertical="center"/>
    </xf>
    <xf numFmtId="0" fontId="42" fillId="0" borderId="15" xfId="0" applyFont="1" applyBorder="1" applyAlignment="1">
      <alignment vertical="center"/>
    </xf>
    <xf numFmtId="0" fontId="46" fillId="7" borderId="0" xfId="0" applyFont="1" applyFill="1" applyAlignment="1">
      <alignment horizontal="center" vertical="center"/>
    </xf>
    <xf numFmtId="0" fontId="45" fillId="0" borderId="15" xfId="0" applyNumberFormat="1" applyFont="1" applyBorder="1" applyAlignment="1">
      <alignment horizontal="center" vertical="center"/>
    </xf>
    <xf numFmtId="0" fontId="38" fillId="0" borderId="0" xfId="0" applyFont="1" applyAlignment="1">
      <alignment horizontal="center" vertical="center"/>
    </xf>
    <xf numFmtId="0" fontId="22" fillId="0" borderId="15" xfId="0" applyFont="1" applyBorder="1" applyAlignment="1">
      <alignment horizontal="center" vertical="top" wrapText="1"/>
    </xf>
    <xf numFmtId="0" fontId="16" fillId="0" borderId="17" xfId="0" applyFont="1" applyBorder="1" applyAlignment="1" applyProtection="1">
      <alignment horizontal="center" vertical="center"/>
      <protection hidden="1"/>
    </xf>
    <xf numFmtId="0" fontId="34" fillId="6" borderId="5" xfId="0" applyFont="1" applyFill="1" applyBorder="1" applyAlignment="1" applyProtection="1">
      <alignment horizontal="justify" vertical="top" wrapText="1"/>
      <protection hidden="1"/>
    </xf>
    <xf numFmtId="0" fontId="34" fillId="6" borderId="3" xfId="0" applyFont="1" applyFill="1" applyBorder="1" applyAlignment="1" applyProtection="1">
      <alignment horizontal="justify" vertical="top" wrapText="1"/>
      <protection hidden="1"/>
    </xf>
    <xf numFmtId="0" fontId="34" fillId="6" borderId="6" xfId="0" applyFont="1" applyFill="1" applyBorder="1" applyAlignment="1" applyProtection="1">
      <alignment horizontal="justify" vertical="top" wrapText="1"/>
      <protection hidden="1"/>
    </xf>
    <xf numFmtId="0" fontId="16" fillId="4" borderId="0" xfId="0" applyFont="1" applyFill="1" applyAlignment="1" applyProtection="1">
      <alignment horizontal="left" vertical="top"/>
      <protection hidden="1"/>
    </xf>
    <xf numFmtId="0" fontId="16" fillId="0" borderId="0" xfId="0" applyFont="1" applyAlignment="1" applyProtection="1">
      <alignment horizontal="left" vertical="top"/>
      <protection hidden="1"/>
    </xf>
    <xf numFmtId="0" fontId="5" fillId="0" borderId="0" xfId="0" applyFont="1" applyAlignment="1" applyProtection="1">
      <alignment horizontal="left" vertical="center"/>
      <protection hidden="1"/>
    </xf>
    <xf numFmtId="0" fontId="21" fillId="0" borderId="0" xfId="0" applyFont="1" applyAlignment="1" applyProtection="1">
      <alignment horizontal="center" vertical="top"/>
      <protection hidden="1"/>
    </xf>
    <xf numFmtId="0" fontId="21" fillId="0" borderId="16" xfId="0" applyFont="1" applyBorder="1" applyAlignment="1" applyProtection="1">
      <alignment horizontal="center" vertical="top"/>
      <protection hidden="1"/>
    </xf>
    <xf numFmtId="0" fontId="15" fillId="2" borderId="5" xfId="25" applyFont="1" applyFill="1" applyBorder="1" applyAlignment="1" applyProtection="1">
      <alignment horizontal="center" vertical="center" wrapText="1"/>
      <protection locked="0"/>
    </xf>
    <xf numFmtId="0" fontId="15" fillId="2" borderId="3" xfId="25" applyFont="1" applyFill="1" applyBorder="1" applyAlignment="1" applyProtection="1">
      <alignment horizontal="center" vertical="center" wrapText="1"/>
      <protection locked="0"/>
    </xf>
    <xf numFmtId="0" fontId="15" fillId="2" borderId="6" xfId="25" applyFont="1" applyFill="1" applyBorder="1" applyAlignment="1" applyProtection="1">
      <alignment horizontal="center" vertical="center" wrapText="1"/>
      <protection locked="0"/>
    </xf>
    <xf numFmtId="0" fontId="35" fillId="0" borderId="4" xfId="25" applyFont="1" applyBorder="1" applyAlignment="1" applyProtection="1">
      <alignment horizontal="center" vertical="center" wrapText="1"/>
      <protection hidden="1"/>
    </xf>
    <xf numFmtId="0" fontId="14" fillId="0" borderId="19" xfId="25" applyFont="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17" fillId="3" borderId="0" xfId="25" applyFont="1" applyFill="1" applyAlignment="1" applyProtection="1">
      <alignment horizontal="center" vertical="center"/>
      <protection hidden="1"/>
    </xf>
    <xf numFmtId="0" fontId="4" fillId="2" borderId="15" xfId="25" applyFont="1" applyFill="1" applyBorder="1" applyAlignment="1" applyProtection="1">
      <alignment horizontal="center" vertical="center"/>
      <protection locked="0"/>
    </xf>
    <xf numFmtId="0" fontId="0" fillId="2" borderId="7" xfId="25" applyFont="1" applyFill="1" applyBorder="1" applyAlignment="1" applyProtection="1">
      <alignment horizontal="left" vertical="center"/>
      <protection locked="0"/>
    </xf>
    <xf numFmtId="0" fontId="15" fillId="2" borderId="18" xfId="25" applyFont="1" applyFill="1" applyBorder="1" applyAlignment="1" applyProtection="1">
      <alignment horizontal="left" vertical="center"/>
      <protection locked="0"/>
    </xf>
    <xf numFmtId="0" fontId="15" fillId="2" borderId="8" xfId="25" applyFont="1" applyFill="1" applyBorder="1" applyAlignment="1" applyProtection="1">
      <alignment horizontal="left" vertical="center"/>
      <protection locked="0"/>
    </xf>
    <xf numFmtId="0" fontId="0" fillId="2" borderId="5" xfId="25" applyFont="1" applyFill="1" applyBorder="1" applyAlignment="1" applyProtection="1">
      <alignment horizontal="left" vertical="center"/>
      <protection locked="0"/>
    </xf>
    <xf numFmtId="0" fontId="0" fillId="2" borderId="3" xfId="25" applyFont="1" applyFill="1" applyBorder="1" applyAlignment="1" applyProtection="1">
      <alignment horizontal="left" vertical="center"/>
      <protection locked="0"/>
    </xf>
    <xf numFmtId="0" fontId="0" fillId="2" borderId="6" xfId="25" applyFont="1" applyFill="1" applyBorder="1" applyAlignment="1" applyProtection="1">
      <alignment horizontal="left" vertical="center"/>
      <protection locked="0"/>
    </xf>
    <xf numFmtId="0" fontId="0" fillId="2" borderId="5" xfId="25" applyFont="1" applyFill="1" applyBorder="1" applyAlignment="1" applyProtection="1">
      <alignment horizontal="center" vertical="center"/>
      <protection locked="0"/>
    </xf>
    <xf numFmtId="0" fontId="0" fillId="2" borderId="3" xfId="25" applyFont="1" applyFill="1" applyBorder="1" applyAlignment="1" applyProtection="1">
      <alignment horizontal="center" vertical="center"/>
      <protection locked="0"/>
    </xf>
    <xf numFmtId="0" fontId="0" fillId="2" borderId="6" xfId="25" applyFont="1" applyFill="1" applyBorder="1" applyAlignment="1" applyProtection="1">
      <alignment horizontal="center" vertical="center"/>
      <protection locked="0"/>
    </xf>
    <xf numFmtId="0" fontId="0" fillId="2" borderId="7" xfId="25" applyFont="1" applyFill="1" applyBorder="1" applyAlignment="1" applyProtection="1">
      <alignment horizontal="center" vertical="center"/>
      <protection locked="0"/>
    </xf>
    <xf numFmtId="0" fontId="0" fillId="2" borderId="18" xfId="25" applyFont="1" applyFill="1" applyBorder="1" applyAlignment="1" applyProtection="1">
      <alignment horizontal="center" vertical="center"/>
      <protection locked="0"/>
    </xf>
    <xf numFmtId="0" fontId="0" fillId="2" borderId="8" xfId="25" applyFont="1" applyFill="1" applyBorder="1" applyAlignment="1" applyProtection="1">
      <alignment horizontal="center" vertical="center"/>
      <protection locked="0"/>
    </xf>
    <xf numFmtId="0" fontId="15" fillId="0" borderId="5" xfId="25" applyFont="1" applyBorder="1" applyAlignment="1" applyProtection="1">
      <alignment vertical="center"/>
      <protection hidden="1"/>
    </xf>
    <xf numFmtId="0" fontId="15" fillId="0" borderId="6" xfId="25" applyFont="1" applyBorder="1" applyAlignment="1" applyProtection="1">
      <alignment vertical="center"/>
      <protection hidden="1"/>
    </xf>
    <xf numFmtId="173" fontId="0" fillId="2" borderId="15" xfId="25" applyNumberFormat="1" applyFont="1" applyFill="1" applyBorder="1" applyAlignment="1" applyProtection="1">
      <alignment horizontal="left" vertical="center"/>
      <protection locked="0"/>
    </xf>
    <xf numFmtId="0" fontId="15" fillId="0" borderId="5" xfId="25" applyFont="1" applyBorder="1" applyAlignment="1" applyProtection="1">
      <alignment horizontal="left" vertical="center"/>
      <protection hidden="1"/>
    </xf>
    <xf numFmtId="0" fontId="15" fillId="0" borderId="6" xfId="25" applyFont="1" applyBorder="1" applyAlignment="1" applyProtection="1">
      <alignment horizontal="left" vertical="center"/>
      <protection hidden="1"/>
    </xf>
    <xf numFmtId="0" fontId="0" fillId="2" borderId="15" xfId="25" applyFont="1" applyFill="1" applyBorder="1" applyAlignment="1" applyProtection="1">
      <alignment horizontal="left" vertical="center"/>
      <protection locked="0"/>
    </xf>
    <xf numFmtId="0" fontId="0" fillId="0" borderId="5" xfId="25" applyFont="1" applyBorder="1" applyAlignment="1" applyProtection="1">
      <alignment horizontal="left" vertical="center"/>
      <protection hidden="1"/>
    </xf>
    <xf numFmtId="0" fontId="0" fillId="0" borderId="6" xfId="25" applyFont="1" applyBorder="1" applyAlignment="1" applyProtection="1">
      <alignment horizontal="left" vertical="center"/>
      <protection hidden="1"/>
    </xf>
    <xf numFmtId="0" fontId="0" fillId="2" borderId="15" xfId="25" applyFont="1" applyFill="1" applyBorder="1" applyAlignment="1" applyProtection="1">
      <alignment horizontal="center" vertical="center"/>
      <protection locked="0"/>
    </xf>
    <xf numFmtId="0" fontId="0" fillId="0" borderId="15" xfId="25" applyFont="1" applyBorder="1" applyAlignment="1" applyProtection="1">
      <alignment horizontal="left" vertical="center"/>
      <protection hidden="1"/>
    </xf>
    <xf numFmtId="0" fontId="0" fillId="5" borderId="0" xfId="0" applyFill="1" applyAlignment="1" applyProtection="1">
      <alignment horizontal="center"/>
      <protection locked="0"/>
    </xf>
    <xf numFmtId="0" fontId="23" fillId="0" borderId="0" xfId="0" applyFont="1" applyAlignment="1">
      <alignment horizontal="center" vertical="center"/>
    </xf>
    <xf numFmtId="0" fontId="22" fillId="0" borderId="15" xfId="0" applyFont="1" applyBorder="1" applyAlignment="1">
      <alignment horizontal="right" vertical="center" wrapText="1"/>
    </xf>
    <xf numFmtId="0" fontId="22" fillId="0" borderId="15" xfId="0" applyFont="1" applyBorder="1" applyAlignment="1">
      <alignment horizontal="right" vertical="center"/>
    </xf>
    <xf numFmtId="0" fontId="22" fillId="0" borderId="0" xfId="0" applyFont="1" applyAlignment="1">
      <alignment horizontal="center" vertical="top" wrapText="1"/>
    </xf>
    <xf numFmtId="0" fontId="22" fillId="0" borderId="0" xfId="0" applyFont="1" applyAlignment="1">
      <alignment horizontal="center" vertical="center"/>
    </xf>
    <xf numFmtId="0" fontId="22" fillId="0" borderId="0" xfId="0" applyFont="1" applyAlignment="1">
      <alignment horizontal="left" vertical="center" wrapText="1"/>
    </xf>
    <xf numFmtId="0" fontId="22" fillId="5" borderId="0" xfId="0" applyFont="1" applyFill="1" applyAlignment="1" applyProtection="1">
      <alignment horizontal="center" vertical="top"/>
      <protection locked="0"/>
    </xf>
    <xf numFmtId="0" fontId="0" fillId="4" borderId="15" xfId="0" applyFill="1" applyBorder="1" applyAlignment="1">
      <alignment horizontal="center"/>
    </xf>
    <xf numFmtId="0" fontId="0" fillId="5" borderId="15" xfId="0" applyFill="1" applyBorder="1" applyAlignment="1" applyProtection="1">
      <alignment horizontal="center"/>
      <protection locked="0"/>
    </xf>
    <xf numFmtId="0" fontId="22" fillId="0" borderId="15" xfId="0" applyFont="1" applyBorder="1" applyAlignment="1">
      <alignment horizontal="justify" vertical="top" wrapText="1"/>
    </xf>
    <xf numFmtId="0" fontId="22" fillId="0" borderId="0" xfId="0" applyFont="1" applyAlignment="1">
      <alignment horizontal="left" vertical="center"/>
    </xf>
    <xf numFmtId="0" fontId="23" fillId="0" borderId="15" xfId="0" applyFont="1" applyBorder="1" applyAlignment="1">
      <alignment horizontal="left" vertical="center" wrapText="1"/>
    </xf>
    <xf numFmtId="0" fontId="22" fillId="0" borderId="15" xfId="0" applyFont="1" applyBorder="1" applyAlignment="1">
      <alignment horizontal="left" vertical="top"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xf>
    <xf numFmtId="0" fontId="22" fillId="0" borderId="3" xfId="0" applyFont="1" applyBorder="1" applyAlignment="1">
      <alignment horizontal="left" vertical="center"/>
    </xf>
    <xf numFmtId="0" fontId="22" fillId="0" borderId="6" xfId="0" applyFont="1" applyBorder="1" applyAlignment="1">
      <alignment horizontal="left" vertical="center"/>
    </xf>
    <xf numFmtId="0" fontId="23" fillId="0" borderId="0" xfId="0" applyFont="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center" vertical="top"/>
    </xf>
    <xf numFmtId="0" fontId="23" fillId="4" borderId="0" xfId="0" applyFont="1" applyFill="1" applyAlignment="1">
      <alignment horizontal="center" vertical="center"/>
    </xf>
    <xf numFmtId="0" fontId="14" fillId="4" borderId="0" xfId="0" applyFont="1" applyFill="1" applyAlignment="1">
      <alignment horizontal="center" vertical="center"/>
    </xf>
    <xf numFmtId="0" fontId="36" fillId="0" borderId="0" xfId="0" applyFont="1" applyAlignment="1">
      <alignment horizontal="center" vertical="center"/>
    </xf>
    <xf numFmtId="0" fontId="23" fillId="0" borderId="0" xfId="0" applyFont="1" applyAlignment="1">
      <alignment horizontal="justify" vertical="top" wrapText="1"/>
    </xf>
    <xf numFmtId="0" fontId="22" fillId="0" borderId="0" xfId="0" applyFont="1" applyAlignment="1">
      <alignment horizontal="justify" vertical="top" wrapText="1"/>
    </xf>
    <xf numFmtId="0" fontId="22" fillId="0" borderId="0" xfId="0" applyFont="1" applyAlignment="1">
      <alignment horizontal="left" vertical="top" wrapText="1"/>
    </xf>
    <xf numFmtId="0" fontId="22" fillId="5" borderId="0" xfId="0" applyFont="1" applyFill="1" applyAlignment="1" applyProtection="1">
      <alignment horizontal="center" vertical="center"/>
      <protection locked="0"/>
    </xf>
    <xf numFmtId="0" fontId="22" fillId="0" borderId="0" xfId="0" applyFont="1" applyAlignment="1">
      <alignment horizontal="left" vertical="top"/>
    </xf>
    <xf numFmtId="166" fontId="42" fillId="0" borderId="5" xfId="0" applyNumberFormat="1" applyFont="1" applyBorder="1" applyAlignment="1">
      <alignment horizontal="left" vertical="top" wrapText="1"/>
    </xf>
    <xf numFmtId="166" fontId="42" fillId="0" borderId="3" xfId="0" applyNumberFormat="1" applyFont="1" applyBorder="1" applyAlignment="1">
      <alignment horizontal="left" vertical="top" wrapText="1"/>
    </xf>
    <xf numFmtId="0" fontId="41" fillId="0" borderId="0" xfId="0" applyFont="1" applyAlignment="1">
      <alignment horizontal="center" vertical="center"/>
    </xf>
    <xf numFmtId="0" fontId="39" fillId="0" borderId="0" xfId="0" applyFont="1" applyAlignment="1">
      <alignment horizontal="right" vertical="center"/>
    </xf>
    <xf numFmtId="0" fontId="39" fillId="4" borderId="0" xfId="0" applyFont="1" applyFill="1" applyAlignment="1">
      <alignment horizontal="center"/>
    </xf>
    <xf numFmtId="0" fontId="39" fillId="0" borderId="0" xfId="0" applyFont="1" applyAlignment="1">
      <alignment horizontal="right" vertical="center" wrapText="1"/>
    </xf>
    <xf numFmtId="0" fontId="41" fillId="0" borderId="3" xfId="0" applyFont="1" applyBorder="1" applyAlignment="1">
      <alignment horizontal="center" vertical="center" wrapText="1"/>
    </xf>
    <xf numFmtId="0" fontId="41" fillId="0" borderId="6" xfId="0" applyFont="1" applyBorder="1" applyAlignment="1">
      <alignment horizontal="center" vertical="center" wrapText="1"/>
    </xf>
    <xf numFmtId="10" fontId="39" fillId="5" borderId="15" xfId="0" applyNumberFormat="1" applyFont="1" applyFill="1" applyBorder="1" applyAlignment="1" applyProtection="1">
      <alignment horizontal="center" vertical="center"/>
      <protection locked="0"/>
    </xf>
    <xf numFmtId="0" fontId="39" fillId="0" borderId="19" xfId="0" applyFont="1" applyBorder="1" applyAlignment="1" applyProtection="1">
      <alignment horizontal="right" vertical="center"/>
      <protection hidden="1"/>
    </xf>
    <xf numFmtId="0" fontId="48" fillId="0" borderId="21" xfId="0" applyFont="1" applyBorder="1" applyAlignment="1" applyProtection="1">
      <alignment horizontal="center" vertical="center"/>
      <protection hidden="1"/>
    </xf>
    <xf numFmtId="0" fontId="48" fillId="0" borderId="0" xfId="0" applyFont="1" applyBorder="1" applyAlignment="1" applyProtection="1">
      <alignment horizontal="center" vertical="center"/>
      <protection hidden="1"/>
    </xf>
    <xf numFmtId="0" fontId="48" fillId="0" borderId="0" xfId="0" applyFont="1" applyAlignment="1" applyProtection="1">
      <alignment horizontal="center" vertical="center"/>
      <protection hidden="1"/>
    </xf>
    <xf numFmtId="0" fontId="40" fillId="0" borderId="13" xfId="0" applyFont="1" applyBorder="1" applyAlignment="1" applyProtection="1">
      <alignment horizontal="center" vertical="center" wrapText="1"/>
      <protection hidden="1"/>
    </xf>
    <xf numFmtId="0" fontId="40" fillId="0" borderId="4" xfId="0" applyFont="1" applyBorder="1" applyAlignment="1" applyProtection="1">
      <alignment horizontal="center" vertical="center" wrapText="1"/>
      <protection hidden="1"/>
    </xf>
    <xf numFmtId="0" fontId="39" fillId="4" borderId="21" xfId="0" applyFont="1" applyFill="1" applyBorder="1" applyAlignment="1" applyProtection="1">
      <alignment horizontal="center" vertical="center"/>
      <protection hidden="1"/>
    </xf>
    <xf numFmtId="0" fontId="39" fillId="4" borderId="0" xfId="0" applyFont="1" applyFill="1" applyBorder="1" applyAlignment="1" applyProtection="1">
      <alignment horizontal="center" vertical="center"/>
      <protection hidden="1"/>
    </xf>
    <xf numFmtId="0" fontId="39" fillId="4" borderId="0" xfId="0" applyFont="1" applyFill="1" applyAlignment="1" applyProtection="1">
      <alignment horizontal="center" vertical="center"/>
      <protection hidden="1"/>
    </xf>
    <xf numFmtId="0" fontId="41" fillId="4" borderId="21" xfId="0" applyFont="1" applyFill="1" applyBorder="1" applyAlignment="1" applyProtection="1">
      <alignment horizontal="center" vertical="center" wrapText="1"/>
      <protection hidden="1"/>
    </xf>
    <xf numFmtId="0" fontId="41" fillId="4" borderId="0" xfId="0" applyFont="1" applyFill="1" applyBorder="1" applyAlignment="1" applyProtection="1">
      <alignment horizontal="center" vertical="center" wrapText="1"/>
      <protection hidden="1"/>
    </xf>
    <xf numFmtId="0" fontId="41" fillId="4" borderId="0" xfId="0" applyFont="1" applyFill="1" applyAlignment="1" applyProtection="1">
      <alignment horizontal="center" vertical="center" wrapText="1"/>
      <protection hidden="1"/>
    </xf>
    <xf numFmtId="0" fontId="38" fillId="5" borderId="15" xfId="0" applyFont="1" applyFill="1" applyBorder="1" applyAlignment="1">
      <alignment horizontal="center" vertical="top" wrapText="1"/>
    </xf>
    <xf numFmtId="0" fontId="42" fillId="5" borderId="21" xfId="0" applyFont="1" applyFill="1" applyBorder="1" applyAlignment="1">
      <alignment horizontal="left" vertical="top"/>
    </xf>
    <xf numFmtId="0" fontId="42" fillId="5" borderId="0" xfId="0" applyFont="1" applyFill="1" applyBorder="1" applyAlignment="1">
      <alignment horizontal="left" vertical="top"/>
    </xf>
    <xf numFmtId="0" fontId="42" fillId="5" borderId="22" xfId="0" applyFont="1" applyFill="1" applyBorder="1" applyAlignment="1">
      <alignment horizontal="left" vertical="top"/>
    </xf>
    <xf numFmtId="0" fontId="42" fillId="8" borderId="13" xfId="0" applyFont="1" applyFill="1" applyBorder="1" applyAlignment="1">
      <alignment horizontal="center" vertical="center"/>
    </xf>
    <xf numFmtId="0" fontId="42" fillId="8" borderId="4" xfId="0" applyFont="1" applyFill="1" applyBorder="1" applyAlignment="1">
      <alignment horizontal="center" vertical="center"/>
    </xf>
    <xf numFmtId="0" fontId="42" fillId="8" borderId="14" xfId="0" applyFont="1" applyFill="1" applyBorder="1" applyAlignment="1">
      <alignment horizontal="center" vertical="center"/>
    </xf>
  </cellXfs>
  <cellStyles count="83">
    <cellStyle name="75" xfId="1"/>
    <cellStyle name="ÅëÈ­ [0]_±âÅ¸" xfId="2"/>
    <cellStyle name="ÅëÈ­_±âÅ¸" xfId="3"/>
    <cellStyle name="ÄÞ¸¶ [0]_±âÅ¸" xfId="4"/>
    <cellStyle name="ÄÞ¸¶_±âÅ¸" xfId="5"/>
    <cellStyle name="Ç¥ÁØ_¿¬°£´©°è¿¹»ó" xfId="6"/>
    <cellStyle name="Comma" xfId="7" builtinId="3"/>
    <cellStyle name="Comma  - Style1" xfId="8"/>
    <cellStyle name="Comma  - Style2" xfId="9"/>
    <cellStyle name="Comma  - Style3" xfId="10"/>
    <cellStyle name="Comma  - Style4" xfId="11"/>
    <cellStyle name="Comma  - Style5" xfId="12"/>
    <cellStyle name="Comma  - Style6" xfId="13"/>
    <cellStyle name="Comma  - Style7" xfId="14"/>
    <cellStyle name="Comma  - Style8" xfId="15"/>
    <cellStyle name="Comma 2" xfId="16"/>
    <cellStyle name="Formula" xfId="17"/>
    <cellStyle name="Header1" xfId="18"/>
    <cellStyle name="Header2" xfId="19"/>
    <cellStyle name="Hypertextový odkaz" xfId="20"/>
    <cellStyle name="no dec" xfId="21"/>
    <cellStyle name="Normal" xfId="0" builtinId="0"/>
    <cellStyle name="Normal - Style1" xfId="22"/>
    <cellStyle name="Normal 10" xfId="44"/>
    <cellStyle name="Normal 11" xfId="45"/>
    <cellStyle name="Normal 12" xfId="46"/>
    <cellStyle name="Normal 13" xfId="47"/>
    <cellStyle name="Normal 14" xfId="48"/>
    <cellStyle name="Normal 15" xfId="49"/>
    <cellStyle name="Normal 16" xfId="50"/>
    <cellStyle name="Normal 17" xfId="51"/>
    <cellStyle name="Normal 18" xfId="52"/>
    <cellStyle name="Normal 19" xfId="53"/>
    <cellStyle name="Normal 2" xfId="37"/>
    <cellStyle name="Normal 20" xfId="54"/>
    <cellStyle name="Normal 21" xfId="55"/>
    <cellStyle name="Normal 22" xfId="56"/>
    <cellStyle name="Normal 23" xfId="57"/>
    <cellStyle name="Normal 24" xfId="58"/>
    <cellStyle name="Normal 25" xfId="59"/>
    <cellStyle name="Normal 26" xfId="60"/>
    <cellStyle name="Normal 27" xfId="61"/>
    <cellStyle name="Normal 28" xfId="62"/>
    <cellStyle name="Normal 29" xfId="63"/>
    <cellStyle name="Normal 3" xfId="23"/>
    <cellStyle name="Normal 3 2" xfId="29"/>
    <cellStyle name="Normal 30" xfId="64"/>
    <cellStyle name="Normal 31" xfId="65"/>
    <cellStyle name="Normal 32" xfId="66"/>
    <cellStyle name="Normal 33" xfId="67"/>
    <cellStyle name="Normal 34" xfId="68"/>
    <cellStyle name="Normal 35" xfId="69"/>
    <cellStyle name="Normal 36" xfId="70"/>
    <cellStyle name="Normal 37" xfId="71"/>
    <cellStyle name="Normal 38" xfId="72"/>
    <cellStyle name="Normal 39" xfId="73"/>
    <cellStyle name="Normal 4" xfId="24"/>
    <cellStyle name="Normal 40" xfId="74"/>
    <cellStyle name="Normal 41" xfId="75"/>
    <cellStyle name="Normal 42" xfId="76"/>
    <cellStyle name="Normal 43" xfId="77"/>
    <cellStyle name="Normal 44" xfId="79"/>
    <cellStyle name="Normal 45" xfId="78"/>
    <cellStyle name="Normal 46" xfId="80"/>
    <cellStyle name="Normal 47" xfId="81"/>
    <cellStyle name="Normal 48" xfId="82"/>
    <cellStyle name="Normal 49" xfId="30"/>
    <cellStyle name="Normal 5" xfId="39"/>
    <cellStyle name="Normal 50" xfId="31"/>
    <cellStyle name="Normal 51" xfId="32"/>
    <cellStyle name="Normal 52" xfId="33"/>
    <cellStyle name="Normal 53" xfId="34"/>
    <cellStyle name="Normal 54" xfId="35"/>
    <cellStyle name="Normal 55" xfId="36"/>
    <cellStyle name="Normal 56" xfId="38"/>
    <cellStyle name="Normal 6" xfId="40"/>
    <cellStyle name="Normal 7" xfId="41"/>
    <cellStyle name="Normal 8" xfId="42"/>
    <cellStyle name="Normal 9" xfId="43"/>
    <cellStyle name="Normal_Attacments TW 04" xfId="25"/>
    <cellStyle name="Popis" xfId="26"/>
    <cellStyle name="Sledovaný hypertextový odkaz" xfId="27"/>
    <cellStyle name="Standard_BS14" xfId="28"/>
  </cellStyles>
  <dxfs count="4">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13"/>
  <sheetViews>
    <sheetView tabSelected="1" view="pageBreakPreview" zoomScaleNormal="100" zoomScaleSheetLayoutView="100" workbookViewId="0">
      <selection activeCell="B6" sqref="B6"/>
    </sheetView>
  </sheetViews>
  <sheetFormatPr defaultColWidth="9" defaultRowHeight="15"/>
  <cols>
    <col min="1" max="1" width="18" style="62" customWidth="1"/>
    <col min="2" max="2" width="71.875" style="62" customWidth="1"/>
    <col min="3" max="16384" width="9" style="62"/>
  </cols>
  <sheetData>
    <row r="1" spans="1:5" ht="33" customHeight="1">
      <c r="A1" s="141" t="s">
        <v>91</v>
      </c>
      <c r="B1" s="141"/>
    </row>
    <row r="2" spans="1:5" ht="24.75" customHeight="1">
      <c r="A2" s="63"/>
      <c r="B2" s="64" t="s">
        <v>75</v>
      </c>
    </row>
    <row r="3" spans="1:5" ht="46.5" customHeight="1">
      <c r="A3" s="106" t="s">
        <v>11</v>
      </c>
      <c r="B3" s="107" t="s">
        <v>131</v>
      </c>
    </row>
    <row r="4" spans="1:5" ht="13.5" customHeight="1">
      <c r="A4" s="65"/>
      <c r="B4" s="66"/>
    </row>
    <row r="5" spans="1:5" ht="33.75" customHeight="1">
      <c r="A5" s="104" t="s">
        <v>72</v>
      </c>
      <c r="B5" s="105" t="s">
        <v>413</v>
      </c>
      <c r="C5" s="67"/>
      <c r="D5" s="67"/>
      <c r="E5" s="56" t="s">
        <v>95</v>
      </c>
    </row>
    <row r="6" spans="1:5" ht="45.75" customHeight="1">
      <c r="A6" s="103" t="s">
        <v>70</v>
      </c>
      <c r="B6" s="104" t="s">
        <v>132</v>
      </c>
    </row>
    <row r="7" spans="1:5" ht="15.75">
      <c r="A7" s="65"/>
    </row>
    <row r="8" spans="1:5" ht="20.25" customHeight="1">
      <c r="A8" s="142" t="s">
        <v>67</v>
      </c>
      <c r="B8" s="100" t="s">
        <v>124</v>
      </c>
    </row>
    <row r="9" spans="1:5" ht="15.75">
      <c r="A9" s="142"/>
      <c r="B9" s="100" t="s">
        <v>68</v>
      </c>
    </row>
    <row r="10" spans="1:5" ht="15.75">
      <c r="A10" s="142"/>
      <c r="B10" s="100" t="s">
        <v>125</v>
      </c>
    </row>
    <row r="11" spans="1:5" ht="15" customHeight="1">
      <c r="A11" s="142"/>
      <c r="B11" s="114" t="s">
        <v>126</v>
      </c>
    </row>
    <row r="12" spans="1:5" ht="15.75">
      <c r="A12" s="142"/>
      <c r="B12" s="101" t="s">
        <v>127</v>
      </c>
    </row>
    <row r="13" spans="1:5" ht="15" customHeight="1">
      <c r="A13" s="142"/>
      <c r="B13" s="102" t="s">
        <v>128</v>
      </c>
    </row>
  </sheetData>
  <sheetProtection password="DF7B" sheet="1" objects="1" scenarios="1"/>
  <customSheetViews>
    <customSheetView guid="{14D7F02E-BCCA-4517-ABC7-537FF4AEB67A}" state="hidden">
      <selection activeCell="B5" sqref="B5"/>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27A45B7A-04F2-4516-B80B-5ED0825D4ED3}" state="hidden">
      <selection activeCell="B10" sqref="B10"/>
      <pageMargins left="0.75" right="0.75" top="1" bottom="1" header="0.5" footer="0.5"/>
      <headerFooter alignWithMargins="0"/>
    </customSheetView>
  </customSheetViews>
  <mergeCells count="2">
    <mergeCell ref="A1:B1"/>
    <mergeCell ref="A8:A13"/>
  </mergeCells>
  <phoneticPr fontId="18" type="noConversion"/>
  <pageMargins left="0.74803149606299213" right="0.74803149606299213" top="1.7716535433070868" bottom="0.98425196850393704" header="0.51181102362204722" footer="0.51181102362204722"/>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C8" sqref="C8"/>
    </sheetView>
  </sheetViews>
  <sheetFormatPr defaultRowHeight="16.5"/>
  <cols>
    <col min="3" max="3" width="69.125" customWidth="1"/>
  </cols>
  <sheetData>
    <row r="1" spans="1:3" ht="81.75" customHeight="1">
      <c r="A1" s="144" t="str">
        <f>"General Instruction to the Bidders for filling up this workbook of Price Schedules for" &amp;Basic!B3</f>
        <v>General Instruction to the Bidders for filling up this workbook of Price Schedules forRepairing and Renovation of control room and Switchyard fencing of 220/132 KV POWERGRID Sub-Station, Dimapur</v>
      </c>
      <c r="B1" s="145"/>
      <c r="C1" s="146"/>
    </row>
    <row r="2" spans="1:3">
      <c r="A2" s="16"/>
      <c r="B2" s="17"/>
      <c r="C2" s="17"/>
    </row>
    <row r="3" spans="1:3">
      <c r="A3" s="18" t="s">
        <v>21</v>
      </c>
      <c r="B3" s="17" t="s">
        <v>12</v>
      </c>
      <c r="C3" s="17"/>
    </row>
    <row r="4" spans="1:3">
      <c r="A4" s="16"/>
      <c r="B4" s="19" t="s">
        <v>23</v>
      </c>
      <c r="C4" s="20" t="s">
        <v>18</v>
      </c>
    </row>
    <row r="5" spans="1:3" ht="31.5">
      <c r="A5" s="16"/>
      <c r="B5" s="19" t="s">
        <v>24</v>
      </c>
      <c r="C5" s="20" t="s">
        <v>28</v>
      </c>
    </row>
    <row r="6" spans="1:3">
      <c r="A6" s="16"/>
      <c r="B6" s="19" t="s">
        <v>26</v>
      </c>
      <c r="C6" s="20" t="s">
        <v>4</v>
      </c>
    </row>
    <row r="7" spans="1:3">
      <c r="A7" s="16"/>
      <c r="B7" s="19" t="s">
        <v>27</v>
      </c>
      <c r="C7" s="20" t="s">
        <v>29</v>
      </c>
    </row>
    <row r="8" spans="1:3">
      <c r="A8" s="16"/>
      <c r="B8" s="19" t="s">
        <v>30</v>
      </c>
      <c r="C8" s="20" t="s">
        <v>31</v>
      </c>
    </row>
    <row r="9" spans="1:3">
      <c r="A9" s="16"/>
      <c r="B9" s="19" t="s">
        <v>32</v>
      </c>
      <c r="C9" s="20" t="s">
        <v>33</v>
      </c>
    </row>
    <row r="10" spans="1:3" ht="49.5">
      <c r="A10" s="24"/>
      <c r="B10" s="19" t="s">
        <v>36</v>
      </c>
      <c r="C10" s="51" t="s">
        <v>89</v>
      </c>
    </row>
    <row r="11" spans="1:3">
      <c r="A11" s="18" t="s">
        <v>22</v>
      </c>
      <c r="B11" s="17" t="s">
        <v>13</v>
      </c>
      <c r="C11" s="17"/>
    </row>
    <row r="12" spans="1:3">
      <c r="A12" s="16"/>
      <c r="B12" s="147" t="s">
        <v>14</v>
      </c>
      <c r="C12" s="147"/>
    </row>
    <row r="13" spans="1:3">
      <c r="A13" s="16"/>
      <c r="B13" s="49"/>
      <c r="C13" s="50" t="s">
        <v>15</v>
      </c>
    </row>
    <row r="14" spans="1:3">
      <c r="A14" s="16"/>
      <c r="B14" s="148" t="s">
        <v>16</v>
      </c>
      <c r="C14" s="148"/>
    </row>
    <row r="15" spans="1:3" ht="31.5">
      <c r="A15" s="16"/>
      <c r="B15" s="21" t="s">
        <v>19</v>
      </c>
      <c r="C15" s="20" t="s">
        <v>37</v>
      </c>
    </row>
    <row r="16" spans="1:3" ht="31.5">
      <c r="A16" s="16"/>
      <c r="B16" s="21" t="s">
        <v>19</v>
      </c>
      <c r="C16" s="20" t="s">
        <v>38</v>
      </c>
    </row>
    <row r="17" spans="1:3">
      <c r="A17" s="16"/>
      <c r="B17" s="21" t="s">
        <v>19</v>
      </c>
      <c r="C17" s="20" t="s">
        <v>39</v>
      </c>
    </row>
    <row r="18" spans="1:3">
      <c r="A18" s="16"/>
      <c r="B18" s="21" t="s">
        <v>19</v>
      </c>
      <c r="C18" s="20" t="s">
        <v>77</v>
      </c>
    </row>
    <row r="19" spans="1:3" ht="31.5">
      <c r="A19" s="16"/>
      <c r="B19" s="21" t="s">
        <v>19</v>
      </c>
      <c r="C19" s="20" t="s">
        <v>69</v>
      </c>
    </row>
    <row r="20" spans="1:3">
      <c r="A20" s="46"/>
      <c r="B20" s="149" t="s">
        <v>74</v>
      </c>
      <c r="C20" s="149"/>
    </row>
    <row r="21" spans="1:3" ht="48">
      <c r="A21" s="16"/>
      <c r="B21" s="21" t="s">
        <v>19</v>
      </c>
      <c r="C21" s="20" t="s">
        <v>73</v>
      </c>
    </row>
    <row r="22" spans="1:3">
      <c r="A22" s="16"/>
      <c r="B22" s="21" t="s">
        <v>19</v>
      </c>
      <c r="C22" s="20" t="s">
        <v>17</v>
      </c>
    </row>
    <row r="23" spans="1:3" ht="31.5">
      <c r="A23" s="16"/>
      <c r="B23" s="21" t="s">
        <v>19</v>
      </c>
      <c r="C23" s="20" t="s">
        <v>83</v>
      </c>
    </row>
    <row r="24" spans="1:3">
      <c r="A24" s="16"/>
      <c r="B24" s="21"/>
      <c r="C24" s="22"/>
    </row>
    <row r="25" spans="1:3" ht="18.75">
      <c r="A25" s="150"/>
      <c r="B25" s="150"/>
      <c r="C25" s="150"/>
    </row>
    <row r="26" spans="1:3" ht="18.75">
      <c r="A26" s="151" t="s">
        <v>5</v>
      </c>
      <c r="B26" s="151"/>
      <c r="C26" s="151"/>
    </row>
    <row r="27" spans="1:3">
      <c r="A27" s="143" t="s">
        <v>20</v>
      </c>
      <c r="B27" s="143"/>
      <c r="C27" s="143"/>
    </row>
    <row r="28" spans="1:3">
      <c r="A28" s="16"/>
      <c r="B28" s="23"/>
      <c r="C28" s="23"/>
    </row>
  </sheetData>
  <sheetProtection algorithmName="SHA-512" hashValue="MtTo7mHTm7lkzSLA898TkATxMRy17Hv6Zc9nQmEm3wlUHTG98LF8Xs563C93yCDdcdnP4TEzvgrNL9xXkGGyUg==" saltValue="m5VH7qeBHBiivH6w5KpIsQ==" spinCount="100000" sheet="1" objects="1" scenarios="1"/>
  <mergeCells count="7">
    <mergeCell ref="A27:C27"/>
    <mergeCell ref="A1:C1"/>
    <mergeCell ref="B12:C12"/>
    <mergeCell ref="B14:C14"/>
    <mergeCell ref="B20:C20"/>
    <mergeCell ref="A25:C25"/>
    <mergeCell ref="A26:C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zoomScale="86" zoomScaleNormal="86" workbookViewId="0">
      <selection activeCell="K29" sqref="K29:L29"/>
    </sheetView>
  </sheetViews>
  <sheetFormatPr defaultRowHeight="16.5"/>
  <cols>
    <col min="1" max="1" width="14.5" customWidth="1"/>
    <col min="2" max="2" width="30.5" customWidth="1"/>
    <col min="7" max="7" width="18.75" customWidth="1"/>
    <col min="17" max="17" width="9.25" hidden="1" customWidth="1"/>
    <col min="27" max="27" width="12" customWidth="1"/>
    <col min="257" max="257" width="14.5" customWidth="1"/>
    <col min="258" max="258" width="30.5" customWidth="1"/>
    <col min="263" max="263" width="18.75" customWidth="1"/>
    <col min="283" max="283" width="12" customWidth="1"/>
    <col min="513" max="513" width="14.5" customWidth="1"/>
    <col min="514" max="514" width="30.5" customWidth="1"/>
    <col min="519" max="519" width="18.75" customWidth="1"/>
    <col min="539" max="539" width="12" customWidth="1"/>
    <col min="769" max="769" width="14.5" customWidth="1"/>
    <col min="770" max="770" width="30.5" customWidth="1"/>
    <col min="775" max="775" width="18.75" customWidth="1"/>
    <col min="795" max="795" width="12" customWidth="1"/>
    <col min="1025" max="1025" width="14.5" customWidth="1"/>
    <col min="1026" max="1026" width="30.5" customWidth="1"/>
    <col min="1031" max="1031" width="18.75" customWidth="1"/>
    <col min="1051" max="1051" width="12" customWidth="1"/>
    <col min="1281" max="1281" width="14.5" customWidth="1"/>
    <col min="1282" max="1282" width="30.5" customWidth="1"/>
    <col min="1287" max="1287" width="18.75" customWidth="1"/>
    <col min="1307" max="1307" width="12" customWidth="1"/>
    <col min="1537" max="1537" width="14.5" customWidth="1"/>
    <col min="1538" max="1538" width="30.5" customWidth="1"/>
    <col min="1543" max="1543" width="18.75" customWidth="1"/>
    <col min="1563" max="1563" width="12" customWidth="1"/>
    <col min="1793" max="1793" width="14.5" customWidth="1"/>
    <col min="1794" max="1794" width="30.5" customWidth="1"/>
    <col min="1799" max="1799" width="18.75" customWidth="1"/>
    <col min="1819" max="1819" width="12" customWidth="1"/>
    <col min="2049" max="2049" width="14.5" customWidth="1"/>
    <col min="2050" max="2050" width="30.5" customWidth="1"/>
    <col min="2055" max="2055" width="18.75" customWidth="1"/>
    <col min="2075" max="2075" width="12" customWidth="1"/>
    <col min="2305" max="2305" width="14.5" customWidth="1"/>
    <col min="2306" max="2306" width="30.5" customWidth="1"/>
    <col min="2311" max="2311" width="18.75" customWidth="1"/>
    <col min="2331" max="2331" width="12" customWidth="1"/>
    <col min="2561" max="2561" width="14.5" customWidth="1"/>
    <col min="2562" max="2562" width="30.5" customWidth="1"/>
    <col min="2567" max="2567" width="18.75" customWidth="1"/>
    <col min="2587" max="2587" width="12" customWidth="1"/>
    <col min="2817" max="2817" width="14.5" customWidth="1"/>
    <col min="2818" max="2818" width="30.5" customWidth="1"/>
    <col min="2823" max="2823" width="18.75" customWidth="1"/>
    <col min="2843" max="2843" width="12" customWidth="1"/>
    <col min="3073" max="3073" width="14.5" customWidth="1"/>
    <col min="3074" max="3074" width="30.5" customWidth="1"/>
    <col min="3079" max="3079" width="18.75" customWidth="1"/>
    <col min="3099" max="3099" width="12" customWidth="1"/>
    <col min="3329" max="3329" width="14.5" customWidth="1"/>
    <col min="3330" max="3330" width="30.5" customWidth="1"/>
    <col min="3335" max="3335" width="18.75" customWidth="1"/>
    <col min="3355" max="3355" width="12" customWidth="1"/>
    <col min="3585" max="3585" width="14.5" customWidth="1"/>
    <col min="3586" max="3586" width="30.5" customWidth="1"/>
    <col min="3591" max="3591" width="18.75" customWidth="1"/>
    <col min="3611" max="3611" width="12" customWidth="1"/>
    <col min="3841" max="3841" width="14.5" customWidth="1"/>
    <col min="3842" max="3842" width="30.5" customWidth="1"/>
    <col min="3847" max="3847" width="18.75" customWidth="1"/>
    <col min="3867" max="3867" width="12" customWidth="1"/>
    <col min="4097" max="4097" width="14.5" customWidth="1"/>
    <col min="4098" max="4098" width="30.5" customWidth="1"/>
    <col min="4103" max="4103" width="18.75" customWidth="1"/>
    <col min="4123" max="4123" width="12" customWidth="1"/>
    <col min="4353" max="4353" width="14.5" customWidth="1"/>
    <col min="4354" max="4354" width="30.5" customWidth="1"/>
    <col min="4359" max="4359" width="18.75" customWidth="1"/>
    <col min="4379" max="4379" width="12" customWidth="1"/>
    <col min="4609" max="4609" width="14.5" customWidth="1"/>
    <col min="4610" max="4610" width="30.5" customWidth="1"/>
    <col min="4615" max="4615" width="18.75" customWidth="1"/>
    <col min="4635" max="4635" width="12" customWidth="1"/>
    <col min="4865" max="4865" width="14.5" customWidth="1"/>
    <col min="4866" max="4866" width="30.5" customWidth="1"/>
    <col min="4871" max="4871" width="18.75" customWidth="1"/>
    <col min="4891" max="4891" width="12" customWidth="1"/>
    <col min="5121" max="5121" width="14.5" customWidth="1"/>
    <col min="5122" max="5122" width="30.5" customWidth="1"/>
    <col min="5127" max="5127" width="18.75" customWidth="1"/>
    <col min="5147" max="5147" width="12" customWidth="1"/>
    <col min="5377" max="5377" width="14.5" customWidth="1"/>
    <col min="5378" max="5378" width="30.5" customWidth="1"/>
    <col min="5383" max="5383" width="18.75" customWidth="1"/>
    <col min="5403" max="5403" width="12" customWidth="1"/>
    <col min="5633" max="5633" width="14.5" customWidth="1"/>
    <col min="5634" max="5634" width="30.5" customWidth="1"/>
    <col min="5639" max="5639" width="18.75" customWidth="1"/>
    <col min="5659" max="5659" width="12" customWidth="1"/>
    <col min="5889" max="5889" width="14.5" customWidth="1"/>
    <col min="5890" max="5890" width="30.5" customWidth="1"/>
    <col min="5895" max="5895" width="18.75" customWidth="1"/>
    <col min="5915" max="5915" width="12" customWidth="1"/>
    <col min="6145" max="6145" width="14.5" customWidth="1"/>
    <col min="6146" max="6146" width="30.5" customWidth="1"/>
    <col min="6151" max="6151" width="18.75" customWidth="1"/>
    <col min="6171" max="6171" width="12" customWidth="1"/>
    <col min="6401" max="6401" width="14.5" customWidth="1"/>
    <col min="6402" max="6402" width="30.5" customWidth="1"/>
    <col min="6407" max="6407" width="18.75" customWidth="1"/>
    <col min="6427" max="6427" width="12" customWidth="1"/>
    <col min="6657" max="6657" width="14.5" customWidth="1"/>
    <col min="6658" max="6658" width="30.5" customWidth="1"/>
    <col min="6663" max="6663" width="18.75" customWidth="1"/>
    <col min="6683" max="6683" width="12" customWidth="1"/>
    <col min="6913" max="6913" width="14.5" customWidth="1"/>
    <col min="6914" max="6914" width="30.5" customWidth="1"/>
    <col min="6919" max="6919" width="18.75" customWidth="1"/>
    <col min="6939" max="6939" width="12" customWidth="1"/>
    <col min="7169" max="7169" width="14.5" customWidth="1"/>
    <col min="7170" max="7170" width="30.5" customWidth="1"/>
    <col min="7175" max="7175" width="18.75" customWidth="1"/>
    <col min="7195" max="7195" width="12" customWidth="1"/>
    <col min="7425" max="7425" width="14.5" customWidth="1"/>
    <col min="7426" max="7426" width="30.5" customWidth="1"/>
    <col min="7431" max="7431" width="18.75" customWidth="1"/>
    <col min="7451" max="7451" width="12" customWidth="1"/>
    <col min="7681" max="7681" width="14.5" customWidth="1"/>
    <col min="7682" max="7682" width="30.5" customWidth="1"/>
    <col min="7687" max="7687" width="18.75" customWidth="1"/>
    <col min="7707" max="7707" width="12" customWidth="1"/>
    <col min="7937" max="7937" width="14.5" customWidth="1"/>
    <col min="7938" max="7938" width="30.5" customWidth="1"/>
    <col min="7943" max="7943" width="18.75" customWidth="1"/>
    <col min="7963" max="7963" width="12" customWidth="1"/>
    <col min="8193" max="8193" width="14.5" customWidth="1"/>
    <col min="8194" max="8194" width="30.5" customWidth="1"/>
    <col min="8199" max="8199" width="18.75" customWidth="1"/>
    <col min="8219" max="8219" width="12" customWidth="1"/>
    <col min="8449" max="8449" width="14.5" customWidth="1"/>
    <col min="8450" max="8450" width="30.5" customWidth="1"/>
    <col min="8455" max="8455" width="18.75" customWidth="1"/>
    <col min="8475" max="8475" width="12" customWidth="1"/>
    <col min="8705" max="8705" width="14.5" customWidth="1"/>
    <col min="8706" max="8706" width="30.5" customWidth="1"/>
    <col min="8711" max="8711" width="18.75" customWidth="1"/>
    <col min="8731" max="8731" width="12" customWidth="1"/>
    <col min="8961" max="8961" width="14.5" customWidth="1"/>
    <col min="8962" max="8962" width="30.5" customWidth="1"/>
    <col min="8967" max="8967" width="18.75" customWidth="1"/>
    <col min="8987" max="8987" width="12" customWidth="1"/>
    <col min="9217" max="9217" width="14.5" customWidth="1"/>
    <col min="9218" max="9218" width="30.5" customWidth="1"/>
    <col min="9223" max="9223" width="18.75" customWidth="1"/>
    <col min="9243" max="9243" width="12" customWidth="1"/>
    <col min="9473" max="9473" width="14.5" customWidth="1"/>
    <col min="9474" max="9474" width="30.5" customWidth="1"/>
    <col min="9479" max="9479" width="18.75" customWidth="1"/>
    <col min="9499" max="9499" width="12" customWidth="1"/>
    <col min="9729" max="9729" width="14.5" customWidth="1"/>
    <col min="9730" max="9730" width="30.5" customWidth="1"/>
    <col min="9735" max="9735" width="18.75" customWidth="1"/>
    <col min="9755" max="9755" width="12" customWidth="1"/>
    <col min="9985" max="9985" width="14.5" customWidth="1"/>
    <col min="9986" max="9986" width="30.5" customWidth="1"/>
    <col min="9991" max="9991" width="18.75" customWidth="1"/>
    <col min="10011" max="10011" width="12" customWidth="1"/>
    <col min="10241" max="10241" width="14.5" customWidth="1"/>
    <col min="10242" max="10242" width="30.5" customWidth="1"/>
    <col min="10247" max="10247" width="18.75" customWidth="1"/>
    <col min="10267" max="10267" width="12" customWidth="1"/>
    <col min="10497" max="10497" width="14.5" customWidth="1"/>
    <col min="10498" max="10498" width="30.5" customWidth="1"/>
    <col min="10503" max="10503" width="18.75" customWidth="1"/>
    <col min="10523" max="10523" width="12" customWidth="1"/>
    <col min="10753" max="10753" width="14.5" customWidth="1"/>
    <col min="10754" max="10754" width="30.5" customWidth="1"/>
    <col min="10759" max="10759" width="18.75" customWidth="1"/>
    <col min="10779" max="10779" width="12" customWidth="1"/>
    <col min="11009" max="11009" width="14.5" customWidth="1"/>
    <col min="11010" max="11010" width="30.5" customWidth="1"/>
    <col min="11015" max="11015" width="18.75" customWidth="1"/>
    <col min="11035" max="11035" width="12" customWidth="1"/>
    <col min="11265" max="11265" width="14.5" customWidth="1"/>
    <col min="11266" max="11266" width="30.5" customWidth="1"/>
    <col min="11271" max="11271" width="18.75" customWidth="1"/>
    <col min="11291" max="11291" width="12" customWidth="1"/>
    <col min="11521" max="11521" width="14.5" customWidth="1"/>
    <col min="11522" max="11522" width="30.5" customWidth="1"/>
    <col min="11527" max="11527" width="18.75" customWidth="1"/>
    <col min="11547" max="11547" width="12" customWidth="1"/>
    <col min="11777" max="11777" width="14.5" customWidth="1"/>
    <col min="11778" max="11778" width="30.5" customWidth="1"/>
    <col min="11783" max="11783" width="18.75" customWidth="1"/>
    <col min="11803" max="11803" width="12" customWidth="1"/>
    <col min="12033" max="12033" width="14.5" customWidth="1"/>
    <col min="12034" max="12034" width="30.5" customWidth="1"/>
    <col min="12039" max="12039" width="18.75" customWidth="1"/>
    <col min="12059" max="12059" width="12" customWidth="1"/>
    <col min="12289" max="12289" width="14.5" customWidth="1"/>
    <col min="12290" max="12290" width="30.5" customWidth="1"/>
    <col min="12295" max="12295" width="18.75" customWidth="1"/>
    <col min="12315" max="12315" width="12" customWidth="1"/>
    <col min="12545" max="12545" width="14.5" customWidth="1"/>
    <col min="12546" max="12546" width="30.5" customWidth="1"/>
    <col min="12551" max="12551" width="18.75" customWidth="1"/>
    <col min="12571" max="12571" width="12" customWidth="1"/>
    <col min="12801" max="12801" width="14.5" customWidth="1"/>
    <col min="12802" max="12802" width="30.5" customWidth="1"/>
    <col min="12807" max="12807" width="18.75" customWidth="1"/>
    <col min="12827" max="12827" width="12" customWidth="1"/>
    <col min="13057" max="13057" width="14.5" customWidth="1"/>
    <col min="13058" max="13058" width="30.5" customWidth="1"/>
    <col min="13063" max="13063" width="18.75" customWidth="1"/>
    <col min="13083" max="13083" width="12" customWidth="1"/>
    <col min="13313" max="13313" width="14.5" customWidth="1"/>
    <col min="13314" max="13314" width="30.5" customWidth="1"/>
    <col min="13319" max="13319" width="18.75" customWidth="1"/>
    <col min="13339" max="13339" width="12" customWidth="1"/>
    <col min="13569" max="13569" width="14.5" customWidth="1"/>
    <col min="13570" max="13570" width="30.5" customWidth="1"/>
    <col min="13575" max="13575" width="18.75" customWidth="1"/>
    <col min="13595" max="13595" width="12" customWidth="1"/>
    <col min="13825" max="13825" width="14.5" customWidth="1"/>
    <col min="13826" max="13826" width="30.5" customWidth="1"/>
    <col min="13831" max="13831" width="18.75" customWidth="1"/>
    <col min="13851" max="13851" width="12" customWidth="1"/>
    <col min="14081" max="14081" width="14.5" customWidth="1"/>
    <col min="14082" max="14082" width="30.5" customWidth="1"/>
    <col min="14087" max="14087" width="18.75" customWidth="1"/>
    <col min="14107" max="14107" width="12" customWidth="1"/>
    <col min="14337" max="14337" width="14.5" customWidth="1"/>
    <col min="14338" max="14338" width="30.5" customWidth="1"/>
    <col min="14343" max="14343" width="18.75" customWidth="1"/>
    <col min="14363" max="14363" width="12" customWidth="1"/>
    <col min="14593" max="14593" width="14.5" customWidth="1"/>
    <col min="14594" max="14594" width="30.5" customWidth="1"/>
    <col min="14599" max="14599" width="18.75" customWidth="1"/>
    <col min="14619" max="14619" width="12" customWidth="1"/>
    <col min="14849" max="14849" width="14.5" customWidth="1"/>
    <col min="14850" max="14850" width="30.5" customWidth="1"/>
    <col min="14855" max="14855" width="18.75" customWidth="1"/>
    <col min="14875" max="14875" width="12" customWidth="1"/>
    <col min="15105" max="15105" width="14.5" customWidth="1"/>
    <col min="15106" max="15106" width="30.5" customWidth="1"/>
    <col min="15111" max="15111" width="18.75" customWidth="1"/>
    <col min="15131" max="15131" width="12" customWidth="1"/>
    <col min="15361" max="15361" width="14.5" customWidth="1"/>
    <col min="15362" max="15362" width="30.5" customWidth="1"/>
    <col min="15367" max="15367" width="18.75" customWidth="1"/>
    <col min="15387" max="15387" width="12" customWidth="1"/>
    <col min="15617" max="15617" width="14.5" customWidth="1"/>
    <col min="15618" max="15618" width="30.5" customWidth="1"/>
    <col min="15623" max="15623" width="18.75" customWidth="1"/>
    <col min="15643" max="15643" width="12" customWidth="1"/>
    <col min="15873" max="15873" width="14.5" customWidth="1"/>
    <col min="15874" max="15874" width="30.5" customWidth="1"/>
    <col min="15879" max="15879" width="18.75" customWidth="1"/>
    <col min="15899" max="15899" width="12" customWidth="1"/>
    <col min="16129" max="16129" width="14.5" customWidth="1"/>
    <col min="16130" max="16130" width="30.5" customWidth="1"/>
    <col min="16135" max="16135" width="18.75" customWidth="1"/>
    <col min="16155" max="16155" width="12" customWidth="1"/>
  </cols>
  <sheetData>
    <row r="1" spans="1:27">
      <c r="B1" s="155" t="s">
        <v>66</v>
      </c>
      <c r="C1" s="155"/>
      <c r="D1" s="155"/>
      <c r="E1" s="155"/>
      <c r="F1" s="155"/>
      <c r="G1" s="155"/>
    </row>
    <row r="2" spans="1:27" ht="48" customHeight="1">
      <c r="A2" s="57" t="s">
        <v>98</v>
      </c>
      <c r="B2" s="156" t="str">
        <f>Basic!B3</f>
        <v>Repairing and Renovation of control room and Switchyard fencing of 220/132 KV POWERGRID Sub-Station, Dimapur</v>
      </c>
      <c r="C2" s="156"/>
      <c r="D2" s="156"/>
      <c r="E2" s="156"/>
      <c r="F2" s="156"/>
      <c r="G2" s="156"/>
    </row>
    <row r="3" spans="1:27" ht="30.75">
      <c r="A3" s="58" t="s">
        <v>99</v>
      </c>
      <c r="B3" s="157" t="str">
        <f>Basic!B6</f>
        <v>NESH/CSM/GHY/400-165/(BPS-Vol-IC)</v>
      </c>
      <c r="C3" s="157"/>
      <c r="D3" s="157"/>
      <c r="E3" s="157"/>
      <c r="F3" s="157"/>
      <c r="G3" s="157"/>
      <c r="AA3" t="s">
        <v>6</v>
      </c>
    </row>
    <row r="4" spans="1:27">
      <c r="B4" s="158" t="s">
        <v>7</v>
      </c>
      <c r="C4" s="158"/>
      <c r="D4" s="158"/>
      <c r="E4" s="158"/>
      <c r="F4" s="158"/>
      <c r="G4" s="158"/>
      <c r="AA4" t="s">
        <v>100</v>
      </c>
    </row>
    <row r="5" spans="1:27">
      <c r="B5" s="2"/>
      <c r="C5" s="2"/>
      <c r="D5" s="1"/>
      <c r="E5" s="1"/>
      <c r="F5" s="1"/>
      <c r="G5" s="1"/>
    </row>
    <row r="6" spans="1:27" ht="33">
      <c r="B6" s="59" t="s">
        <v>101</v>
      </c>
      <c r="C6" s="4"/>
      <c r="D6" s="159" t="s">
        <v>6</v>
      </c>
      <c r="E6" s="159"/>
      <c r="F6" s="159"/>
      <c r="G6" s="159"/>
      <c r="Q6" t="s">
        <v>116</v>
      </c>
    </row>
    <row r="7" spans="1:27">
      <c r="B7" s="3" t="s">
        <v>102</v>
      </c>
      <c r="C7" s="6"/>
      <c r="D7" s="152"/>
      <c r="E7" s="153"/>
      <c r="F7" s="153"/>
      <c r="G7" s="154"/>
      <c r="Q7" t="s">
        <v>117</v>
      </c>
    </row>
    <row r="8" spans="1:27">
      <c r="B8" s="8"/>
      <c r="C8" s="8"/>
      <c r="D8" s="5"/>
      <c r="E8" s="1"/>
      <c r="F8" s="7"/>
      <c r="G8" s="7"/>
      <c r="Q8" t="s">
        <v>118</v>
      </c>
    </row>
    <row r="9" spans="1:27">
      <c r="B9" s="60" t="s">
        <v>103</v>
      </c>
      <c r="C9" s="9"/>
      <c r="D9" s="163"/>
      <c r="E9" s="164"/>
      <c r="F9" s="164"/>
      <c r="G9" s="165"/>
      <c r="Q9" t="s">
        <v>119</v>
      </c>
    </row>
    <row r="10" spans="1:27">
      <c r="B10" s="61" t="s">
        <v>104</v>
      </c>
      <c r="C10" s="10"/>
      <c r="D10" s="163"/>
      <c r="E10" s="164"/>
      <c r="F10" s="164"/>
      <c r="G10" s="165"/>
      <c r="Q10" t="s">
        <v>114</v>
      </c>
    </row>
    <row r="11" spans="1:27">
      <c r="B11" s="11"/>
      <c r="C11" s="12"/>
      <c r="D11" s="166"/>
      <c r="E11" s="167"/>
      <c r="F11" s="167"/>
      <c r="G11" s="168"/>
    </row>
    <row r="12" spans="1:27">
      <c r="B12" s="13"/>
      <c r="C12" s="14"/>
      <c r="D12" s="169"/>
      <c r="E12" s="170"/>
      <c r="F12" s="170"/>
      <c r="G12" s="171"/>
    </row>
    <row r="13" spans="1:27">
      <c r="B13" s="1"/>
      <c r="C13" s="1"/>
      <c r="D13" s="1"/>
      <c r="E13" s="1"/>
      <c r="F13" s="7"/>
      <c r="G13" s="7"/>
      <c r="Q13" t="s">
        <v>121</v>
      </c>
    </row>
    <row r="14" spans="1:27">
      <c r="B14" s="25" t="s">
        <v>105</v>
      </c>
      <c r="C14" s="26"/>
      <c r="D14" s="160"/>
      <c r="E14" s="161"/>
      <c r="F14" s="161"/>
      <c r="G14" s="162"/>
      <c r="Q14" t="s">
        <v>122</v>
      </c>
    </row>
    <row r="15" spans="1:27">
      <c r="B15" s="27" t="s">
        <v>106</v>
      </c>
      <c r="C15" s="28"/>
      <c r="D15" s="160"/>
      <c r="E15" s="161"/>
      <c r="F15" s="161"/>
      <c r="G15" s="162"/>
    </row>
    <row r="16" spans="1:27">
      <c r="B16" s="29"/>
      <c r="C16" s="30"/>
      <c r="D16" s="160"/>
      <c r="E16" s="161"/>
      <c r="F16" s="161"/>
      <c r="G16" s="162"/>
    </row>
    <row r="17" spans="2:7">
      <c r="B17" s="31"/>
      <c r="C17" s="32"/>
      <c r="D17" s="160"/>
      <c r="E17" s="161"/>
      <c r="F17" s="161"/>
      <c r="G17" s="162"/>
    </row>
    <row r="18" spans="2:7">
      <c r="B18" s="33"/>
      <c r="C18" s="33"/>
      <c r="D18" s="1"/>
      <c r="E18" s="1"/>
      <c r="F18" s="7"/>
      <c r="G18" s="7"/>
    </row>
    <row r="19" spans="2:7">
      <c r="B19" s="25" t="s">
        <v>34</v>
      </c>
      <c r="C19" s="26"/>
      <c r="D19" s="160"/>
      <c r="E19" s="161"/>
      <c r="F19" s="161"/>
      <c r="G19" s="162"/>
    </row>
    <row r="20" spans="2:7">
      <c r="B20" s="27" t="s">
        <v>35</v>
      </c>
      <c r="C20" s="28"/>
      <c r="D20" s="160"/>
      <c r="E20" s="161"/>
      <c r="F20" s="161"/>
      <c r="G20" s="162"/>
    </row>
    <row r="21" spans="2:7">
      <c r="B21" s="29"/>
      <c r="C21" s="30"/>
      <c r="D21" s="160"/>
      <c r="E21" s="161"/>
      <c r="F21" s="161"/>
      <c r="G21" s="162"/>
    </row>
    <row r="22" spans="2:7">
      <c r="B22" s="31"/>
      <c r="C22" s="32"/>
      <c r="D22" s="160"/>
      <c r="E22" s="161"/>
      <c r="F22" s="161"/>
      <c r="G22" s="162"/>
    </row>
    <row r="23" spans="2:7">
      <c r="B23" s="1"/>
      <c r="C23" s="1"/>
      <c r="D23" s="1"/>
      <c r="E23" s="1"/>
      <c r="F23" s="7"/>
      <c r="G23" s="7"/>
    </row>
    <row r="24" spans="2:7">
      <c r="B24" s="178" t="s">
        <v>107</v>
      </c>
      <c r="C24" s="179"/>
      <c r="D24" s="163"/>
      <c r="E24" s="164"/>
      <c r="F24" s="164"/>
      <c r="G24" s="165"/>
    </row>
    <row r="25" spans="2:7">
      <c r="B25" s="178" t="s">
        <v>8</v>
      </c>
      <c r="C25" s="179"/>
      <c r="D25" s="163"/>
      <c r="E25" s="164"/>
      <c r="F25" s="164"/>
      <c r="G25" s="165"/>
    </row>
    <row r="26" spans="2:7">
      <c r="B26" s="181" t="s">
        <v>115</v>
      </c>
      <c r="C26" s="181"/>
      <c r="D26" s="180"/>
      <c r="E26" s="180"/>
      <c r="F26" s="180"/>
      <c r="G26" s="180"/>
    </row>
    <row r="27" spans="2:7">
      <c r="B27" s="181" t="s">
        <v>113</v>
      </c>
      <c r="C27" s="181"/>
      <c r="D27" s="180"/>
      <c r="E27" s="180"/>
      <c r="F27" s="180"/>
      <c r="G27" s="180"/>
    </row>
    <row r="28" spans="2:7">
      <c r="B28" s="181" t="s">
        <v>120</v>
      </c>
      <c r="C28" s="181"/>
      <c r="D28" s="180"/>
      <c r="E28" s="180"/>
      <c r="F28" s="180"/>
      <c r="G28" s="180"/>
    </row>
    <row r="29" spans="2:7">
      <c r="B29" s="15"/>
      <c r="C29" s="15"/>
      <c r="D29" s="15"/>
      <c r="E29" s="1"/>
      <c r="F29" s="7"/>
      <c r="G29" s="7"/>
    </row>
    <row r="30" spans="2:7">
      <c r="B30" s="172" t="s">
        <v>9</v>
      </c>
      <c r="C30" s="173"/>
      <c r="D30" s="174"/>
      <c r="E30" s="174"/>
      <c r="F30" s="174"/>
      <c r="G30" s="174"/>
    </row>
    <row r="31" spans="2:7">
      <c r="B31" s="175" t="s">
        <v>10</v>
      </c>
      <c r="C31" s="176"/>
      <c r="D31" s="177"/>
      <c r="E31" s="177"/>
      <c r="F31" s="177"/>
      <c r="G31" s="177"/>
    </row>
  </sheetData>
  <sheetProtection algorithmName="SHA-512" hashValue="nEN7HK2r/NACFbFNcU6ytSCXIPbnINkwNFebJ+rjRDHpgzb4k5/C58Qe5FHa90MsUfLuzWcCi636A12QaRCy9A==" saltValue="PDHgcsJ7eW7uL5qKocHzig==" spinCount="100000" sheet="1" objects="1" scenarios="1"/>
  <mergeCells count="32">
    <mergeCell ref="B30:C30"/>
    <mergeCell ref="D30:G30"/>
    <mergeCell ref="B31:C31"/>
    <mergeCell ref="D31:G31"/>
    <mergeCell ref="B24:C24"/>
    <mergeCell ref="D24:G24"/>
    <mergeCell ref="B25:C25"/>
    <mergeCell ref="D25:G25"/>
    <mergeCell ref="D26:G26"/>
    <mergeCell ref="D27:G27"/>
    <mergeCell ref="B26:C26"/>
    <mergeCell ref="B27:C27"/>
    <mergeCell ref="B28:C28"/>
    <mergeCell ref="D28:G28"/>
    <mergeCell ref="D22:G22"/>
    <mergeCell ref="D9:G9"/>
    <mergeCell ref="D10:G10"/>
    <mergeCell ref="D11:G11"/>
    <mergeCell ref="D12:G12"/>
    <mergeCell ref="D14:G14"/>
    <mergeCell ref="D15:G15"/>
    <mergeCell ref="D16:G16"/>
    <mergeCell ref="D17:G17"/>
    <mergeCell ref="D19:G19"/>
    <mergeCell ref="D20:G20"/>
    <mergeCell ref="D21:G21"/>
    <mergeCell ref="D7:G7"/>
    <mergeCell ref="B1:G1"/>
    <mergeCell ref="B2:G2"/>
    <mergeCell ref="B3:G3"/>
    <mergeCell ref="B4:G4"/>
    <mergeCell ref="D6:G6"/>
  </mergeCells>
  <conditionalFormatting sqref="B14:C17">
    <cfRule type="expression" dxfId="3" priority="2" stopIfTrue="1">
      <formula>$AB$6&lt;1</formula>
    </cfRule>
  </conditionalFormatting>
  <conditionalFormatting sqref="B19:C22">
    <cfRule type="expression" dxfId="2" priority="1" stopIfTrue="1">
      <formula>$AB$6&lt;2</formula>
    </cfRule>
  </conditionalFormatting>
  <conditionalFormatting sqref="B7:G7">
    <cfRule type="expression" dxfId="1" priority="4" stopIfTrue="1">
      <formula>$E$6="Sole Bidder"</formula>
    </cfRule>
  </conditionalFormatting>
  <conditionalFormatting sqref="D8">
    <cfRule type="expression" dxfId="0" priority="3" stopIfTrue="1">
      <formula>$AB$6=0</formula>
    </cfRule>
  </conditionalFormatting>
  <dataValidations count="4">
    <dataValidation type="list" allowBlank="1" showInputMessage="1" showErrorMessage="1" sqref="D6:G6 IZ6:JC6 SV6:SY6 ACR6:ACU6 AMN6:AMQ6 AWJ6:AWM6 BGF6:BGI6 BQB6:BQE6 BZX6:CAA6 CJT6:CJW6 CTP6:CTS6 DDL6:DDO6 DNH6:DNK6 DXD6:DXG6 EGZ6:EHC6 EQV6:EQY6 FAR6:FAU6 FKN6:FKQ6 FUJ6:FUM6 GEF6:GEI6 GOB6:GOE6 GXX6:GYA6 HHT6:HHW6 HRP6:HRS6 IBL6:IBO6 ILH6:ILK6 IVD6:IVG6 JEZ6:JFC6 JOV6:JOY6 JYR6:JYU6 KIN6:KIQ6 KSJ6:KSM6 LCF6:LCI6 LMB6:LME6 LVX6:LWA6 MFT6:MFW6 MPP6:MPS6 MZL6:MZO6 NJH6:NJK6 NTD6:NTG6 OCZ6:ODC6 OMV6:OMY6 OWR6:OWU6 PGN6:PGQ6 PQJ6:PQM6 QAF6:QAI6 QKB6:QKE6 QTX6:QUA6 RDT6:RDW6 RNP6:RNS6 RXL6:RXO6 SHH6:SHK6 SRD6:SRG6 TAZ6:TBC6 TKV6:TKY6 TUR6:TUU6 UEN6:UEQ6 UOJ6:UOM6 UYF6:UYI6 VIB6:VIE6 VRX6:VSA6 WBT6:WBW6 WLP6:WLS6 WVL6:WVO6 D65544:G65544 IZ65544:JC65544 SV65544:SY65544 ACR65544:ACU65544 AMN65544:AMQ65544 AWJ65544:AWM65544 BGF65544:BGI65544 BQB65544:BQE65544 BZX65544:CAA65544 CJT65544:CJW65544 CTP65544:CTS65544 DDL65544:DDO65544 DNH65544:DNK65544 DXD65544:DXG65544 EGZ65544:EHC65544 EQV65544:EQY65544 FAR65544:FAU65544 FKN65544:FKQ65544 FUJ65544:FUM65544 GEF65544:GEI65544 GOB65544:GOE65544 GXX65544:GYA65544 HHT65544:HHW65544 HRP65544:HRS65544 IBL65544:IBO65544 ILH65544:ILK65544 IVD65544:IVG65544 JEZ65544:JFC65544 JOV65544:JOY65544 JYR65544:JYU65544 KIN65544:KIQ65544 KSJ65544:KSM65544 LCF65544:LCI65544 LMB65544:LME65544 LVX65544:LWA65544 MFT65544:MFW65544 MPP65544:MPS65544 MZL65544:MZO65544 NJH65544:NJK65544 NTD65544:NTG65544 OCZ65544:ODC65544 OMV65544:OMY65544 OWR65544:OWU65544 PGN65544:PGQ65544 PQJ65544:PQM65544 QAF65544:QAI65544 QKB65544:QKE65544 QTX65544:QUA65544 RDT65544:RDW65544 RNP65544:RNS65544 RXL65544:RXO65544 SHH65544:SHK65544 SRD65544:SRG65544 TAZ65544:TBC65544 TKV65544:TKY65544 TUR65544:TUU65544 UEN65544:UEQ65544 UOJ65544:UOM65544 UYF65544:UYI65544 VIB65544:VIE65544 VRX65544:VSA65544 WBT65544:WBW65544 WLP65544:WLS65544 WVL65544:WVO65544 D131080:G131080 IZ131080:JC131080 SV131080:SY131080 ACR131080:ACU131080 AMN131080:AMQ131080 AWJ131080:AWM131080 BGF131080:BGI131080 BQB131080:BQE131080 BZX131080:CAA131080 CJT131080:CJW131080 CTP131080:CTS131080 DDL131080:DDO131080 DNH131080:DNK131080 DXD131080:DXG131080 EGZ131080:EHC131080 EQV131080:EQY131080 FAR131080:FAU131080 FKN131080:FKQ131080 FUJ131080:FUM131080 GEF131080:GEI131080 GOB131080:GOE131080 GXX131080:GYA131080 HHT131080:HHW131080 HRP131080:HRS131080 IBL131080:IBO131080 ILH131080:ILK131080 IVD131080:IVG131080 JEZ131080:JFC131080 JOV131080:JOY131080 JYR131080:JYU131080 KIN131080:KIQ131080 KSJ131080:KSM131080 LCF131080:LCI131080 LMB131080:LME131080 LVX131080:LWA131080 MFT131080:MFW131080 MPP131080:MPS131080 MZL131080:MZO131080 NJH131080:NJK131080 NTD131080:NTG131080 OCZ131080:ODC131080 OMV131080:OMY131080 OWR131080:OWU131080 PGN131080:PGQ131080 PQJ131080:PQM131080 QAF131080:QAI131080 QKB131080:QKE131080 QTX131080:QUA131080 RDT131080:RDW131080 RNP131080:RNS131080 RXL131080:RXO131080 SHH131080:SHK131080 SRD131080:SRG131080 TAZ131080:TBC131080 TKV131080:TKY131080 TUR131080:TUU131080 UEN131080:UEQ131080 UOJ131080:UOM131080 UYF131080:UYI131080 VIB131080:VIE131080 VRX131080:VSA131080 WBT131080:WBW131080 WLP131080:WLS131080 WVL131080:WVO131080 D196616:G196616 IZ196616:JC196616 SV196616:SY196616 ACR196616:ACU196616 AMN196616:AMQ196616 AWJ196616:AWM196616 BGF196616:BGI196616 BQB196616:BQE196616 BZX196616:CAA196616 CJT196616:CJW196616 CTP196616:CTS196616 DDL196616:DDO196616 DNH196616:DNK196616 DXD196616:DXG196616 EGZ196616:EHC196616 EQV196616:EQY196616 FAR196616:FAU196616 FKN196616:FKQ196616 FUJ196616:FUM196616 GEF196616:GEI196616 GOB196616:GOE196616 GXX196616:GYA196616 HHT196616:HHW196616 HRP196616:HRS196616 IBL196616:IBO196616 ILH196616:ILK196616 IVD196616:IVG196616 JEZ196616:JFC196616 JOV196616:JOY196616 JYR196616:JYU196616 KIN196616:KIQ196616 KSJ196616:KSM196616 LCF196616:LCI196616 LMB196616:LME196616 LVX196616:LWA196616 MFT196616:MFW196616 MPP196616:MPS196616 MZL196616:MZO196616 NJH196616:NJK196616 NTD196616:NTG196616 OCZ196616:ODC196616 OMV196616:OMY196616 OWR196616:OWU196616 PGN196616:PGQ196616 PQJ196616:PQM196616 QAF196616:QAI196616 QKB196616:QKE196616 QTX196616:QUA196616 RDT196616:RDW196616 RNP196616:RNS196616 RXL196616:RXO196616 SHH196616:SHK196616 SRD196616:SRG196616 TAZ196616:TBC196616 TKV196616:TKY196616 TUR196616:TUU196616 UEN196616:UEQ196616 UOJ196616:UOM196616 UYF196616:UYI196616 VIB196616:VIE196616 VRX196616:VSA196616 WBT196616:WBW196616 WLP196616:WLS196616 WVL196616:WVO196616 D262152:G262152 IZ262152:JC262152 SV262152:SY262152 ACR262152:ACU262152 AMN262152:AMQ262152 AWJ262152:AWM262152 BGF262152:BGI262152 BQB262152:BQE262152 BZX262152:CAA262152 CJT262152:CJW262152 CTP262152:CTS262152 DDL262152:DDO262152 DNH262152:DNK262152 DXD262152:DXG262152 EGZ262152:EHC262152 EQV262152:EQY262152 FAR262152:FAU262152 FKN262152:FKQ262152 FUJ262152:FUM262152 GEF262152:GEI262152 GOB262152:GOE262152 GXX262152:GYA262152 HHT262152:HHW262152 HRP262152:HRS262152 IBL262152:IBO262152 ILH262152:ILK262152 IVD262152:IVG262152 JEZ262152:JFC262152 JOV262152:JOY262152 JYR262152:JYU262152 KIN262152:KIQ262152 KSJ262152:KSM262152 LCF262152:LCI262152 LMB262152:LME262152 LVX262152:LWA262152 MFT262152:MFW262152 MPP262152:MPS262152 MZL262152:MZO262152 NJH262152:NJK262152 NTD262152:NTG262152 OCZ262152:ODC262152 OMV262152:OMY262152 OWR262152:OWU262152 PGN262152:PGQ262152 PQJ262152:PQM262152 QAF262152:QAI262152 QKB262152:QKE262152 QTX262152:QUA262152 RDT262152:RDW262152 RNP262152:RNS262152 RXL262152:RXO262152 SHH262152:SHK262152 SRD262152:SRG262152 TAZ262152:TBC262152 TKV262152:TKY262152 TUR262152:TUU262152 UEN262152:UEQ262152 UOJ262152:UOM262152 UYF262152:UYI262152 VIB262152:VIE262152 VRX262152:VSA262152 WBT262152:WBW262152 WLP262152:WLS262152 WVL262152:WVO262152 D327688:G327688 IZ327688:JC327688 SV327688:SY327688 ACR327688:ACU327688 AMN327688:AMQ327688 AWJ327688:AWM327688 BGF327688:BGI327688 BQB327688:BQE327688 BZX327688:CAA327688 CJT327688:CJW327688 CTP327688:CTS327688 DDL327688:DDO327688 DNH327688:DNK327688 DXD327688:DXG327688 EGZ327688:EHC327688 EQV327688:EQY327688 FAR327688:FAU327688 FKN327688:FKQ327688 FUJ327688:FUM327688 GEF327688:GEI327688 GOB327688:GOE327688 GXX327688:GYA327688 HHT327688:HHW327688 HRP327688:HRS327688 IBL327688:IBO327688 ILH327688:ILK327688 IVD327688:IVG327688 JEZ327688:JFC327688 JOV327688:JOY327688 JYR327688:JYU327688 KIN327688:KIQ327688 KSJ327688:KSM327688 LCF327688:LCI327688 LMB327688:LME327688 LVX327688:LWA327688 MFT327688:MFW327688 MPP327688:MPS327688 MZL327688:MZO327688 NJH327688:NJK327688 NTD327688:NTG327688 OCZ327688:ODC327688 OMV327688:OMY327688 OWR327688:OWU327688 PGN327688:PGQ327688 PQJ327688:PQM327688 QAF327688:QAI327688 QKB327688:QKE327688 QTX327688:QUA327688 RDT327688:RDW327688 RNP327688:RNS327688 RXL327688:RXO327688 SHH327688:SHK327688 SRD327688:SRG327688 TAZ327688:TBC327688 TKV327688:TKY327688 TUR327688:TUU327688 UEN327688:UEQ327688 UOJ327688:UOM327688 UYF327688:UYI327688 VIB327688:VIE327688 VRX327688:VSA327688 WBT327688:WBW327688 WLP327688:WLS327688 WVL327688:WVO327688 D393224:G393224 IZ393224:JC393224 SV393224:SY393224 ACR393224:ACU393224 AMN393224:AMQ393224 AWJ393224:AWM393224 BGF393224:BGI393224 BQB393224:BQE393224 BZX393224:CAA393224 CJT393224:CJW393224 CTP393224:CTS393224 DDL393224:DDO393224 DNH393224:DNK393224 DXD393224:DXG393224 EGZ393224:EHC393224 EQV393224:EQY393224 FAR393224:FAU393224 FKN393224:FKQ393224 FUJ393224:FUM393224 GEF393224:GEI393224 GOB393224:GOE393224 GXX393224:GYA393224 HHT393224:HHW393224 HRP393224:HRS393224 IBL393224:IBO393224 ILH393224:ILK393224 IVD393224:IVG393224 JEZ393224:JFC393224 JOV393224:JOY393224 JYR393224:JYU393224 KIN393224:KIQ393224 KSJ393224:KSM393224 LCF393224:LCI393224 LMB393224:LME393224 LVX393224:LWA393224 MFT393224:MFW393224 MPP393224:MPS393224 MZL393224:MZO393224 NJH393224:NJK393224 NTD393224:NTG393224 OCZ393224:ODC393224 OMV393224:OMY393224 OWR393224:OWU393224 PGN393224:PGQ393224 PQJ393224:PQM393224 QAF393224:QAI393224 QKB393224:QKE393224 QTX393224:QUA393224 RDT393224:RDW393224 RNP393224:RNS393224 RXL393224:RXO393224 SHH393224:SHK393224 SRD393224:SRG393224 TAZ393224:TBC393224 TKV393224:TKY393224 TUR393224:TUU393224 UEN393224:UEQ393224 UOJ393224:UOM393224 UYF393224:UYI393224 VIB393224:VIE393224 VRX393224:VSA393224 WBT393224:WBW393224 WLP393224:WLS393224 WVL393224:WVO393224 D458760:G458760 IZ458760:JC458760 SV458760:SY458760 ACR458760:ACU458760 AMN458760:AMQ458760 AWJ458760:AWM458760 BGF458760:BGI458760 BQB458760:BQE458760 BZX458760:CAA458760 CJT458760:CJW458760 CTP458760:CTS458760 DDL458760:DDO458760 DNH458760:DNK458760 DXD458760:DXG458760 EGZ458760:EHC458760 EQV458760:EQY458760 FAR458760:FAU458760 FKN458760:FKQ458760 FUJ458760:FUM458760 GEF458760:GEI458760 GOB458760:GOE458760 GXX458760:GYA458760 HHT458760:HHW458760 HRP458760:HRS458760 IBL458760:IBO458760 ILH458760:ILK458760 IVD458760:IVG458760 JEZ458760:JFC458760 JOV458760:JOY458760 JYR458760:JYU458760 KIN458760:KIQ458760 KSJ458760:KSM458760 LCF458760:LCI458760 LMB458760:LME458760 LVX458760:LWA458760 MFT458760:MFW458760 MPP458760:MPS458760 MZL458760:MZO458760 NJH458760:NJK458760 NTD458760:NTG458760 OCZ458760:ODC458760 OMV458760:OMY458760 OWR458760:OWU458760 PGN458760:PGQ458760 PQJ458760:PQM458760 QAF458760:QAI458760 QKB458760:QKE458760 QTX458760:QUA458760 RDT458760:RDW458760 RNP458760:RNS458760 RXL458760:RXO458760 SHH458760:SHK458760 SRD458760:SRG458760 TAZ458760:TBC458760 TKV458760:TKY458760 TUR458760:TUU458760 UEN458760:UEQ458760 UOJ458760:UOM458760 UYF458760:UYI458760 VIB458760:VIE458760 VRX458760:VSA458760 WBT458760:WBW458760 WLP458760:WLS458760 WVL458760:WVO458760 D524296:G524296 IZ524296:JC524296 SV524296:SY524296 ACR524296:ACU524296 AMN524296:AMQ524296 AWJ524296:AWM524296 BGF524296:BGI524296 BQB524296:BQE524296 BZX524296:CAA524296 CJT524296:CJW524296 CTP524296:CTS524296 DDL524296:DDO524296 DNH524296:DNK524296 DXD524296:DXG524296 EGZ524296:EHC524296 EQV524296:EQY524296 FAR524296:FAU524296 FKN524296:FKQ524296 FUJ524296:FUM524296 GEF524296:GEI524296 GOB524296:GOE524296 GXX524296:GYA524296 HHT524296:HHW524296 HRP524296:HRS524296 IBL524296:IBO524296 ILH524296:ILK524296 IVD524296:IVG524296 JEZ524296:JFC524296 JOV524296:JOY524296 JYR524296:JYU524296 KIN524296:KIQ524296 KSJ524296:KSM524296 LCF524296:LCI524296 LMB524296:LME524296 LVX524296:LWA524296 MFT524296:MFW524296 MPP524296:MPS524296 MZL524296:MZO524296 NJH524296:NJK524296 NTD524296:NTG524296 OCZ524296:ODC524296 OMV524296:OMY524296 OWR524296:OWU524296 PGN524296:PGQ524296 PQJ524296:PQM524296 QAF524296:QAI524296 QKB524296:QKE524296 QTX524296:QUA524296 RDT524296:RDW524296 RNP524296:RNS524296 RXL524296:RXO524296 SHH524296:SHK524296 SRD524296:SRG524296 TAZ524296:TBC524296 TKV524296:TKY524296 TUR524296:TUU524296 UEN524296:UEQ524296 UOJ524296:UOM524296 UYF524296:UYI524296 VIB524296:VIE524296 VRX524296:VSA524296 WBT524296:WBW524296 WLP524296:WLS524296 WVL524296:WVO524296 D589832:G589832 IZ589832:JC589832 SV589832:SY589832 ACR589832:ACU589832 AMN589832:AMQ589832 AWJ589832:AWM589832 BGF589832:BGI589832 BQB589832:BQE589832 BZX589832:CAA589832 CJT589832:CJW589832 CTP589832:CTS589832 DDL589832:DDO589832 DNH589832:DNK589832 DXD589832:DXG589832 EGZ589832:EHC589832 EQV589832:EQY589832 FAR589832:FAU589832 FKN589832:FKQ589832 FUJ589832:FUM589832 GEF589832:GEI589832 GOB589832:GOE589832 GXX589832:GYA589832 HHT589832:HHW589832 HRP589832:HRS589832 IBL589832:IBO589832 ILH589832:ILK589832 IVD589832:IVG589832 JEZ589832:JFC589832 JOV589832:JOY589832 JYR589832:JYU589832 KIN589832:KIQ589832 KSJ589832:KSM589832 LCF589832:LCI589832 LMB589832:LME589832 LVX589832:LWA589832 MFT589832:MFW589832 MPP589832:MPS589832 MZL589832:MZO589832 NJH589832:NJK589832 NTD589832:NTG589832 OCZ589832:ODC589832 OMV589832:OMY589832 OWR589832:OWU589832 PGN589832:PGQ589832 PQJ589832:PQM589832 QAF589832:QAI589832 QKB589832:QKE589832 QTX589832:QUA589832 RDT589832:RDW589832 RNP589832:RNS589832 RXL589832:RXO589832 SHH589832:SHK589832 SRD589832:SRG589832 TAZ589832:TBC589832 TKV589832:TKY589832 TUR589832:TUU589832 UEN589832:UEQ589832 UOJ589832:UOM589832 UYF589832:UYI589832 VIB589832:VIE589832 VRX589832:VSA589832 WBT589832:WBW589832 WLP589832:WLS589832 WVL589832:WVO589832 D655368:G655368 IZ655368:JC655368 SV655368:SY655368 ACR655368:ACU655368 AMN655368:AMQ655368 AWJ655368:AWM655368 BGF655368:BGI655368 BQB655368:BQE655368 BZX655368:CAA655368 CJT655368:CJW655368 CTP655368:CTS655368 DDL655368:DDO655368 DNH655368:DNK655368 DXD655368:DXG655368 EGZ655368:EHC655368 EQV655368:EQY655368 FAR655368:FAU655368 FKN655368:FKQ655368 FUJ655368:FUM655368 GEF655368:GEI655368 GOB655368:GOE655368 GXX655368:GYA655368 HHT655368:HHW655368 HRP655368:HRS655368 IBL655368:IBO655368 ILH655368:ILK655368 IVD655368:IVG655368 JEZ655368:JFC655368 JOV655368:JOY655368 JYR655368:JYU655368 KIN655368:KIQ655368 KSJ655368:KSM655368 LCF655368:LCI655368 LMB655368:LME655368 LVX655368:LWA655368 MFT655368:MFW655368 MPP655368:MPS655368 MZL655368:MZO655368 NJH655368:NJK655368 NTD655368:NTG655368 OCZ655368:ODC655368 OMV655368:OMY655368 OWR655368:OWU655368 PGN655368:PGQ655368 PQJ655368:PQM655368 QAF655368:QAI655368 QKB655368:QKE655368 QTX655368:QUA655368 RDT655368:RDW655368 RNP655368:RNS655368 RXL655368:RXO655368 SHH655368:SHK655368 SRD655368:SRG655368 TAZ655368:TBC655368 TKV655368:TKY655368 TUR655368:TUU655368 UEN655368:UEQ655368 UOJ655368:UOM655368 UYF655368:UYI655368 VIB655368:VIE655368 VRX655368:VSA655368 WBT655368:WBW655368 WLP655368:WLS655368 WVL655368:WVO655368 D720904:G720904 IZ720904:JC720904 SV720904:SY720904 ACR720904:ACU720904 AMN720904:AMQ720904 AWJ720904:AWM720904 BGF720904:BGI720904 BQB720904:BQE720904 BZX720904:CAA720904 CJT720904:CJW720904 CTP720904:CTS720904 DDL720904:DDO720904 DNH720904:DNK720904 DXD720904:DXG720904 EGZ720904:EHC720904 EQV720904:EQY720904 FAR720904:FAU720904 FKN720904:FKQ720904 FUJ720904:FUM720904 GEF720904:GEI720904 GOB720904:GOE720904 GXX720904:GYA720904 HHT720904:HHW720904 HRP720904:HRS720904 IBL720904:IBO720904 ILH720904:ILK720904 IVD720904:IVG720904 JEZ720904:JFC720904 JOV720904:JOY720904 JYR720904:JYU720904 KIN720904:KIQ720904 KSJ720904:KSM720904 LCF720904:LCI720904 LMB720904:LME720904 LVX720904:LWA720904 MFT720904:MFW720904 MPP720904:MPS720904 MZL720904:MZO720904 NJH720904:NJK720904 NTD720904:NTG720904 OCZ720904:ODC720904 OMV720904:OMY720904 OWR720904:OWU720904 PGN720904:PGQ720904 PQJ720904:PQM720904 QAF720904:QAI720904 QKB720904:QKE720904 QTX720904:QUA720904 RDT720904:RDW720904 RNP720904:RNS720904 RXL720904:RXO720904 SHH720904:SHK720904 SRD720904:SRG720904 TAZ720904:TBC720904 TKV720904:TKY720904 TUR720904:TUU720904 UEN720904:UEQ720904 UOJ720904:UOM720904 UYF720904:UYI720904 VIB720904:VIE720904 VRX720904:VSA720904 WBT720904:WBW720904 WLP720904:WLS720904 WVL720904:WVO720904 D786440:G786440 IZ786440:JC786440 SV786440:SY786440 ACR786440:ACU786440 AMN786440:AMQ786440 AWJ786440:AWM786440 BGF786440:BGI786440 BQB786440:BQE786440 BZX786440:CAA786440 CJT786440:CJW786440 CTP786440:CTS786440 DDL786440:DDO786440 DNH786440:DNK786440 DXD786440:DXG786440 EGZ786440:EHC786440 EQV786440:EQY786440 FAR786440:FAU786440 FKN786440:FKQ786440 FUJ786440:FUM786440 GEF786440:GEI786440 GOB786440:GOE786440 GXX786440:GYA786440 HHT786440:HHW786440 HRP786440:HRS786440 IBL786440:IBO786440 ILH786440:ILK786440 IVD786440:IVG786440 JEZ786440:JFC786440 JOV786440:JOY786440 JYR786440:JYU786440 KIN786440:KIQ786440 KSJ786440:KSM786440 LCF786440:LCI786440 LMB786440:LME786440 LVX786440:LWA786440 MFT786440:MFW786440 MPP786440:MPS786440 MZL786440:MZO786440 NJH786440:NJK786440 NTD786440:NTG786440 OCZ786440:ODC786440 OMV786440:OMY786440 OWR786440:OWU786440 PGN786440:PGQ786440 PQJ786440:PQM786440 QAF786440:QAI786440 QKB786440:QKE786440 QTX786440:QUA786440 RDT786440:RDW786440 RNP786440:RNS786440 RXL786440:RXO786440 SHH786440:SHK786440 SRD786440:SRG786440 TAZ786440:TBC786440 TKV786440:TKY786440 TUR786440:TUU786440 UEN786440:UEQ786440 UOJ786440:UOM786440 UYF786440:UYI786440 VIB786440:VIE786440 VRX786440:VSA786440 WBT786440:WBW786440 WLP786440:WLS786440 WVL786440:WVO786440 D851976:G851976 IZ851976:JC851976 SV851976:SY851976 ACR851976:ACU851976 AMN851976:AMQ851976 AWJ851976:AWM851976 BGF851976:BGI851976 BQB851976:BQE851976 BZX851976:CAA851976 CJT851976:CJW851976 CTP851976:CTS851976 DDL851976:DDO851976 DNH851976:DNK851976 DXD851976:DXG851976 EGZ851976:EHC851976 EQV851976:EQY851976 FAR851976:FAU851976 FKN851976:FKQ851976 FUJ851976:FUM851976 GEF851976:GEI851976 GOB851976:GOE851976 GXX851976:GYA851976 HHT851976:HHW851976 HRP851976:HRS851976 IBL851976:IBO851976 ILH851976:ILK851976 IVD851976:IVG851976 JEZ851976:JFC851976 JOV851976:JOY851976 JYR851976:JYU851976 KIN851976:KIQ851976 KSJ851976:KSM851976 LCF851976:LCI851976 LMB851976:LME851976 LVX851976:LWA851976 MFT851976:MFW851976 MPP851976:MPS851976 MZL851976:MZO851976 NJH851976:NJK851976 NTD851976:NTG851976 OCZ851976:ODC851976 OMV851976:OMY851976 OWR851976:OWU851976 PGN851976:PGQ851976 PQJ851976:PQM851976 QAF851976:QAI851976 QKB851976:QKE851976 QTX851976:QUA851976 RDT851976:RDW851976 RNP851976:RNS851976 RXL851976:RXO851976 SHH851976:SHK851976 SRD851976:SRG851976 TAZ851976:TBC851976 TKV851976:TKY851976 TUR851976:TUU851976 UEN851976:UEQ851976 UOJ851976:UOM851976 UYF851976:UYI851976 VIB851976:VIE851976 VRX851976:VSA851976 WBT851976:WBW851976 WLP851976:WLS851976 WVL851976:WVO851976 D917512:G917512 IZ917512:JC917512 SV917512:SY917512 ACR917512:ACU917512 AMN917512:AMQ917512 AWJ917512:AWM917512 BGF917512:BGI917512 BQB917512:BQE917512 BZX917512:CAA917512 CJT917512:CJW917512 CTP917512:CTS917512 DDL917512:DDO917512 DNH917512:DNK917512 DXD917512:DXG917512 EGZ917512:EHC917512 EQV917512:EQY917512 FAR917512:FAU917512 FKN917512:FKQ917512 FUJ917512:FUM917512 GEF917512:GEI917512 GOB917512:GOE917512 GXX917512:GYA917512 HHT917512:HHW917512 HRP917512:HRS917512 IBL917512:IBO917512 ILH917512:ILK917512 IVD917512:IVG917512 JEZ917512:JFC917512 JOV917512:JOY917512 JYR917512:JYU917512 KIN917512:KIQ917512 KSJ917512:KSM917512 LCF917512:LCI917512 LMB917512:LME917512 LVX917512:LWA917512 MFT917512:MFW917512 MPP917512:MPS917512 MZL917512:MZO917512 NJH917512:NJK917512 NTD917512:NTG917512 OCZ917512:ODC917512 OMV917512:OMY917512 OWR917512:OWU917512 PGN917512:PGQ917512 PQJ917512:PQM917512 QAF917512:QAI917512 QKB917512:QKE917512 QTX917512:QUA917512 RDT917512:RDW917512 RNP917512:RNS917512 RXL917512:RXO917512 SHH917512:SHK917512 SRD917512:SRG917512 TAZ917512:TBC917512 TKV917512:TKY917512 TUR917512:TUU917512 UEN917512:UEQ917512 UOJ917512:UOM917512 UYF917512:UYI917512 VIB917512:VIE917512 VRX917512:VSA917512 WBT917512:WBW917512 WLP917512:WLS917512 WVL917512:WVO917512 D983048:G983048 IZ983048:JC983048 SV983048:SY983048 ACR983048:ACU983048 AMN983048:AMQ983048 AWJ983048:AWM983048 BGF983048:BGI983048 BQB983048:BQE983048 BZX983048:CAA983048 CJT983048:CJW983048 CTP983048:CTS983048 DDL983048:DDO983048 DNH983048:DNK983048 DXD983048:DXG983048 EGZ983048:EHC983048 EQV983048:EQY983048 FAR983048:FAU983048 FKN983048:FKQ983048 FUJ983048:FUM983048 GEF983048:GEI983048 GOB983048:GOE983048 GXX983048:GYA983048 HHT983048:HHW983048 HRP983048:HRS983048 IBL983048:IBO983048 ILH983048:ILK983048 IVD983048:IVG983048 JEZ983048:JFC983048 JOV983048:JOY983048 JYR983048:JYU983048 KIN983048:KIQ983048 KSJ983048:KSM983048 LCF983048:LCI983048 LMB983048:LME983048 LVX983048:LWA983048 MFT983048:MFW983048 MPP983048:MPS983048 MZL983048:MZO983048 NJH983048:NJK983048 NTD983048:NTG983048 OCZ983048:ODC983048 OMV983048:OMY983048 OWR983048:OWU983048 PGN983048:PGQ983048 PQJ983048:PQM983048 QAF983048:QAI983048 QKB983048:QKE983048 QTX983048:QUA983048 RDT983048:RDW983048 RNP983048:RNS983048 RXL983048:RXO983048 SHH983048:SHK983048 SRD983048:SRG983048 TAZ983048:TBC983048 TKV983048:TKY983048 TUR983048:TUU983048 UEN983048:UEQ983048 UOJ983048:UOM983048 UYF983048:UYI983048 VIB983048:VIE983048 VRX983048:VSA983048 WBT983048:WBW983048 WLP983048:WLS983048 WVL983048:WVO983048">
      <formula1>$AA$3:$AA$4</formula1>
    </dataValidation>
    <dataValidation type="list" allowBlank="1" showInputMessage="1" showErrorMessage="1" sqref="D7:G7 IZ7:JC7 SV7:SY7 ACR7:ACU7 AMN7:AMQ7 AWJ7:AWM7 BGF7:BGI7 BQB7:BQE7 BZX7:CAA7 CJT7:CJW7 CTP7:CTS7 DDL7:DDO7 DNH7:DNK7 DXD7:DXG7 EGZ7:EHC7 EQV7:EQY7 FAR7:FAU7 FKN7:FKQ7 FUJ7:FUM7 GEF7:GEI7 GOB7:GOE7 GXX7:GYA7 HHT7:HHW7 HRP7:HRS7 IBL7:IBO7 ILH7:ILK7 IVD7:IVG7 JEZ7:JFC7 JOV7:JOY7 JYR7:JYU7 KIN7:KIQ7 KSJ7:KSM7 LCF7:LCI7 LMB7:LME7 LVX7:LWA7 MFT7:MFW7 MPP7:MPS7 MZL7:MZO7 NJH7:NJK7 NTD7:NTG7 OCZ7:ODC7 OMV7:OMY7 OWR7:OWU7 PGN7:PGQ7 PQJ7:PQM7 QAF7:QAI7 QKB7:QKE7 QTX7:QUA7 RDT7:RDW7 RNP7:RNS7 RXL7:RXO7 SHH7:SHK7 SRD7:SRG7 TAZ7:TBC7 TKV7:TKY7 TUR7:TUU7 UEN7:UEQ7 UOJ7:UOM7 UYF7:UYI7 VIB7:VIE7 VRX7:VSA7 WBT7:WBW7 WLP7:WLS7 WVL7:WVO7 D65545:G65545 IZ65545:JC65545 SV65545:SY65545 ACR65545:ACU65545 AMN65545:AMQ65545 AWJ65545:AWM65545 BGF65545:BGI65545 BQB65545:BQE65545 BZX65545:CAA65545 CJT65545:CJW65545 CTP65545:CTS65545 DDL65545:DDO65545 DNH65545:DNK65545 DXD65545:DXG65545 EGZ65545:EHC65545 EQV65545:EQY65545 FAR65545:FAU65545 FKN65545:FKQ65545 FUJ65545:FUM65545 GEF65545:GEI65545 GOB65545:GOE65545 GXX65545:GYA65545 HHT65545:HHW65545 HRP65545:HRS65545 IBL65545:IBO65545 ILH65545:ILK65545 IVD65545:IVG65545 JEZ65545:JFC65545 JOV65545:JOY65545 JYR65545:JYU65545 KIN65545:KIQ65545 KSJ65545:KSM65545 LCF65545:LCI65545 LMB65545:LME65545 LVX65545:LWA65545 MFT65545:MFW65545 MPP65545:MPS65545 MZL65545:MZO65545 NJH65545:NJK65545 NTD65545:NTG65545 OCZ65545:ODC65545 OMV65545:OMY65545 OWR65545:OWU65545 PGN65545:PGQ65545 PQJ65545:PQM65545 QAF65545:QAI65545 QKB65545:QKE65545 QTX65545:QUA65545 RDT65545:RDW65545 RNP65545:RNS65545 RXL65545:RXO65545 SHH65545:SHK65545 SRD65545:SRG65545 TAZ65545:TBC65545 TKV65545:TKY65545 TUR65545:TUU65545 UEN65545:UEQ65545 UOJ65545:UOM65545 UYF65545:UYI65545 VIB65545:VIE65545 VRX65545:VSA65545 WBT65545:WBW65545 WLP65545:WLS65545 WVL65545:WVO65545 D131081:G131081 IZ131081:JC131081 SV131081:SY131081 ACR131081:ACU131081 AMN131081:AMQ131081 AWJ131081:AWM131081 BGF131081:BGI131081 BQB131081:BQE131081 BZX131081:CAA131081 CJT131081:CJW131081 CTP131081:CTS131081 DDL131081:DDO131081 DNH131081:DNK131081 DXD131081:DXG131081 EGZ131081:EHC131081 EQV131081:EQY131081 FAR131081:FAU131081 FKN131081:FKQ131081 FUJ131081:FUM131081 GEF131081:GEI131081 GOB131081:GOE131081 GXX131081:GYA131081 HHT131081:HHW131081 HRP131081:HRS131081 IBL131081:IBO131081 ILH131081:ILK131081 IVD131081:IVG131081 JEZ131081:JFC131081 JOV131081:JOY131081 JYR131081:JYU131081 KIN131081:KIQ131081 KSJ131081:KSM131081 LCF131081:LCI131081 LMB131081:LME131081 LVX131081:LWA131081 MFT131081:MFW131081 MPP131081:MPS131081 MZL131081:MZO131081 NJH131081:NJK131081 NTD131081:NTG131081 OCZ131081:ODC131081 OMV131081:OMY131081 OWR131081:OWU131081 PGN131081:PGQ131081 PQJ131081:PQM131081 QAF131081:QAI131081 QKB131081:QKE131081 QTX131081:QUA131081 RDT131081:RDW131081 RNP131081:RNS131081 RXL131081:RXO131081 SHH131081:SHK131081 SRD131081:SRG131081 TAZ131081:TBC131081 TKV131081:TKY131081 TUR131081:TUU131081 UEN131081:UEQ131081 UOJ131081:UOM131081 UYF131081:UYI131081 VIB131081:VIE131081 VRX131081:VSA131081 WBT131081:WBW131081 WLP131081:WLS131081 WVL131081:WVO131081 D196617:G196617 IZ196617:JC196617 SV196617:SY196617 ACR196617:ACU196617 AMN196617:AMQ196617 AWJ196617:AWM196617 BGF196617:BGI196617 BQB196617:BQE196617 BZX196617:CAA196617 CJT196617:CJW196617 CTP196617:CTS196617 DDL196617:DDO196617 DNH196617:DNK196617 DXD196617:DXG196617 EGZ196617:EHC196617 EQV196617:EQY196617 FAR196617:FAU196617 FKN196617:FKQ196617 FUJ196617:FUM196617 GEF196617:GEI196617 GOB196617:GOE196617 GXX196617:GYA196617 HHT196617:HHW196617 HRP196617:HRS196617 IBL196617:IBO196617 ILH196617:ILK196617 IVD196617:IVG196617 JEZ196617:JFC196617 JOV196617:JOY196617 JYR196617:JYU196617 KIN196617:KIQ196617 KSJ196617:KSM196617 LCF196617:LCI196617 LMB196617:LME196617 LVX196617:LWA196617 MFT196617:MFW196617 MPP196617:MPS196617 MZL196617:MZO196617 NJH196617:NJK196617 NTD196617:NTG196617 OCZ196617:ODC196617 OMV196617:OMY196617 OWR196617:OWU196617 PGN196617:PGQ196617 PQJ196617:PQM196617 QAF196617:QAI196617 QKB196617:QKE196617 QTX196617:QUA196617 RDT196617:RDW196617 RNP196617:RNS196617 RXL196617:RXO196617 SHH196617:SHK196617 SRD196617:SRG196617 TAZ196617:TBC196617 TKV196617:TKY196617 TUR196617:TUU196617 UEN196617:UEQ196617 UOJ196617:UOM196617 UYF196617:UYI196617 VIB196617:VIE196617 VRX196617:VSA196617 WBT196617:WBW196617 WLP196617:WLS196617 WVL196617:WVO196617 D262153:G262153 IZ262153:JC262153 SV262153:SY262153 ACR262153:ACU262153 AMN262153:AMQ262153 AWJ262153:AWM262153 BGF262153:BGI262153 BQB262153:BQE262153 BZX262153:CAA262153 CJT262153:CJW262153 CTP262153:CTS262153 DDL262153:DDO262153 DNH262153:DNK262153 DXD262153:DXG262153 EGZ262153:EHC262153 EQV262153:EQY262153 FAR262153:FAU262153 FKN262153:FKQ262153 FUJ262153:FUM262153 GEF262153:GEI262153 GOB262153:GOE262153 GXX262153:GYA262153 HHT262153:HHW262153 HRP262153:HRS262153 IBL262153:IBO262153 ILH262153:ILK262153 IVD262153:IVG262153 JEZ262153:JFC262153 JOV262153:JOY262153 JYR262153:JYU262153 KIN262153:KIQ262153 KSJ262153:KSM262153 LCF262153:LCI262153 LMB262153:LME262153 LVX262153:LWA262153 MFT262153:MFW262153 MPP262153:MPS262153 MZL262153:MZO262153 NJH262153:NJK262153 NTD262153:NTG262153 OCZ262153:ODC262153 OMV262153:OMY262153 OWR262153:OWU262153 PGN262153:PGQ262153 PQJ262153:PQM262153 QAF262153:QAI262153 QKB262153:QKE262153 QTX262153:QUA262153 RDT262153:RDW262153 RNP262153:RNS262153 RXL262153:RXO262153 SHH262153:SHK262153 SRD262153:SRG262153 TAZ262153:TBC262153 TKV262153:TKY262153 TUR262153:TUU262153 UEN262153:UEQ262153 UOJ262153:UOM262153 UYF262153:UYI262153 VIB262153:VIE262153 VRX262153:VSA262153 WBT262153:WBW262153 WLP262153:WLS262153 WVL262153:WVO262153 D327689:G327689 IZ327689:JC327689 SV327689:SY327689 ACR327689:ACU327689 AMN327689:AMQ327689 AWJ327689:AWM327689 BGF327689:BGI327689 BQB327689:BQE327689 BZX327689:CAA327689 CJT327689:CJW327689 CTP327689:CTS327689 DDL327689:DDO327689 DNH327689:DNK327689 DXD327689:DXG327689 EGZ327689:EHC327689 EQV327689:EQY327689 FAR327689:FAU327689 FKN327689:FKQ327689 FUJ327689:FUM327689 GEF327689:GEI327689 GOB327689:GOE327689 GXX327689:GYA327689 HHT327689:HHW327689 HRP327689:HRS327689 IBL327689:IBO327689 ILH327689:ILK327689 IVD327689:IVG327689 JEZ327689:JFC327689 JOV327689:JOY327689 JYR327689:JYU327689 KIN327689:KIQ327689 KSJ327689:KSM327689 LCF327689:LCI327689 LMB327689:LME327689 LVX327689:LWA327689 MFT327689:MFW327689 MPP327689:MPS327689 MZL327689:MZO327689 NJH327689:NJK327689 NTD327689:NTG327689 OCZ327689:ODC327689 OMV327689:OMY327689 OWR327689:OWU327689 PGN327689:PGQ327689 PQJ327689:PQM327689 QAF327689:QAI327689 QKB327689:QKE327689 QTX327689:QUA327689 RDT327689:RDW327689 RNP327689:RNS327689 RXL327689:RXO327689 SHH327689:SHK327689 SRD327689:SRG327689 TAZ327689:TBC327689 TKV327689:TKY327689 TUR327689:TUU327689 UEN327689:UEQ327689 UOJ327689:UOM327689 UYF327689:UYI327689 VIB327689:VIE327689 VRX327689:VSA327689 WBT327689:WBW327689 WLP327689:WLS327689 WVL327689:WVO327689 D393225:G393225 IZ393225:JC393225 SV393225:SY393225 ACR393225:ACU393225 AMN393225:AMQ393225 AWJ393225:AWM393225 BGF393225:BGI393225 BQB393225:BQE393225 BZX393225:CAA393225 CJT393225:CJW393225 CTP393225:CTS393225 DDL393225:DDO393225 DNH393225:DNK393225 DXD393225:DXG393225 EGZ393225:EHC393225 EQV393225:EQY393225 FAR393225:FAU393225 FKN393225:FKQ393225 FUJ393225:FUM393225 GEF393225:GEI393225 GOB393225:GOE393225 GXX393225:GYA393225 HHT393225:HHW393225 HRP393225:HRS393225 IBL393225:IBO393225 ILH393225:ILK393225 IVD393225:IVG393225 JEZ393225:JFC393225 JOV393225:JOY393225 JYR393225:JYU393225 KIN393225:KIQ393225 KSJ393225:KSM393225 LCF393225:LCI393225 LMB393225:LME393225 LVX393225:LWA393225 MFT393225:MFW393225 MPP393225:MPS393225 MZL393225:MZO393225 NJH393225:NJK393225 NTD393225:NTG393225 OCZ393225:ODC393225 OMV393225:OMY393225 OWR393225:OWU393225 PGN393225:PGQ393225 PQJ393225:PQM393225 QAF393225:QAI393225 QKB393225:QKE393225 QTX393225:QUA393225 RDT393225:RDW393225 RNP393225:RNS393225 RXL393225:RXO393225 SHH393225:SHK393225 SRD393225:SRG393225 TAZ393225:TBC393225 TKV393225:TKY393225 TUR393225:TUU393225 UEN393225:UEQ393225 UOJ393225:UOM393225 UYF393225:UYI393225 VIB393225:VIE393225 VRX393225:VSA393225 WBT393225:WBW393225 WLP393225:WLS393225 WVL393225:WVO393225 D458761:G458761 IZ458761:JC458761 SV458761:SY458761 ACR458761:ACU458761 AMN458761:AMQ458761 AWJ458761:AWM458761 BGF458761:BGI458761 BQB458761:BQE458761 BZX458761:CAA458761 CJT458761:CJW458761 CTP458761:CTS458761 DDL458761:DDO458761 DNH458761:DNK458761 DXD458761:DXG458761 EGZ458761:EHC458761 EQV458761:EQY458761 FAR458761:FAU458761 FKN458761:FKQ458761 FUJ458761:FUM458761 GEF458761:GEI458761 GOB458761:GOE458761 GXX458761:GYA458761 HHT458761:HHW458761 HRP458761:HRS458761 IBL458761:IBO458761 ILH458761:ILK458761 IVD458761:IVG458761 JEZ458761:JFC458761 JOV458761:JOY458761 JYR458761:JYU458761 KIN458761:KIQ458761 KSJ458761:KSM458761 LCF458761:LCI458761 LMB458761:LME458761 LVX458761:LWA458761 MFT458761:MFW458761 MPP458761:MPS458761 MZL458761:MZO458761 NJH458761:NJK458761 NTD458761:NTG458761 OCZ458761:ODC458761 OMV458761:OMY458761 OWR458761:OWU458761 PGN458761:PGQ458761 PQJ458761:PQM458761 QAF458761:QAI458761 QKB458761:QKE458761 QTX458761:QUA458761 RDT458761:RDW458761 RNP458761:RNS458761 RXL458761:RXO458761 SHH458761:SHK458761 SRD458761:SRG458761 TAZ458761:TBC458761 TKV458761:TKY458761 TUR458761:TUU458761 UEN458761:UEQ458761 UOJ458761:UOM458761 UYF458761:UYI458761 VIB458761:VIE458761 VRX458761:VSA458761 WBT458761:WBW458761 WLP458761:WLS458761 WVL458761:WVO458761 D524297:G524297 IZ524297:JC524297 SV524297:SY524297 ACR524297:ACU524297 AMN524297:AMQ524297 AWJ524297:AWM524297 BGF524297:BGI524297 BQB524297:BQE524297 BZX524297:CAA524297 CJT524297:CJW524297 CTP524297:CTS524297 DDL524297:DDO524297 DNH524297:DNK524297 DXD524297:DXG524297 EGZ524297:EHC524297 EQV524297:EQY524297 FAR524297:FAU524297 FKN524297:FKQ524297 FUJ524297:FUM524297 GEF524297:GEI524297 GOB524297:GOE524297 GXX524297:GYA524297 HHT524297:HHW524297 HRP524297:HRS524297 IBL524297:IBO524297 ILH524297:ILK524297 IVD524297:IVG524297 JEZ524297:JFC524297 JOV524297:JOY524297 JYR524297:JYU524297 KIN524297:KIQ524297 KSJ524297:KSM524297 LCF524297:LCI524297 LMB524297:LME524297 LVX524297:LWA524297 MFT524297:MFW524297 MPP524297:MPS524297 MZL524297:MZO524297 NJH524297:NJK524297 NTD524297:NTG524297 OCZ524297:ODC524297 OMV524297:OMY524297 OWR524297:OWU524297 PGN524297:PGQ524297 PQJ524297:PQM524297 QAF524297:QAI524297 QKB524297:QKE524297 QTX524297:QUA524297 RDT524297:RDW524297 RNP524297:RNS524297 RXL524297:RXO524297 SHH524297:SHK524297 SRD524297:SRG524297 TAZ524297:TBC524297 TKV524297:TKY524297 TUR524297:TUU524297 UEN524297:UEQ524297 UOJ524297:UOM524297 UYF524297:UYI524297 VIB524297:VIE524297 VRX524297:VSA524297 WBT524297:WBW524297 WLP524297:WLS524297 WVL524297:WVO524297 D589833:G589833 IZ589833:JC589833 SV589833:SY589833 ACR589833:ACU589833 AMN589833:AMQ589833 AWJ589833:AWM589833 BGF589833:BGI589833 BQB589833:BQE589833 BZX589833:CAA589833 CJT589833:CJW589833 CTP589833:CTS589833 DDL589833:DDO589833 DNH589833:DNK589833 DXD589833:DXG589833 EGZ589833:EHC589833 EQV589833:EQY589833 FAR589833:FAU589833 FKN589833:FKQ589833 FUJ589833:FUM589833 GEF589833:GEI589833 GOB589833:GOE589833 GXX589833:GYA589833 HHT589833:HHW589833 HRP589833:HRS589833 IBL589833:IBO589833 ILH589833:ILK589833 IVD589833:IVG589833 JEZ589833:JFC589833 JOV589833:JOY589833 JYR589833:JYU589833 KIN589833:KIQ589833 KSJ589833:KSM589833 LCF589833:LCI589833 LMB589833:LME589833 LVX589833:LWA589833 MFT589833:MFW589833 MPP589833:MPS589833 MZL589833:MZO589833 NJH589833:NJK589833 NTD589833:NTG589833 OCZ589833:ODC589833 OMV589833:OMY589833 OWR589833:OWU589833 PGN589833:PGQ589833 PQJ589833:PQM589833 QAF589833:QAI589833 QKB589833:QKE589833 QTX589833:QUA589833 RDT589833:RDW589833 RNP589833:RNS589833 RXL589833:RXO589833 SHH589833:SHK589833 SRD589833:SRG589833 TAZ589833:TBC589833 TKV589833:TKY589833 TUR589833:TUU589833 UEN589833:UEQ589833 UOJ589833:UOM589833 UYF589833:UYI589833 VIB589833:VIE589833 VRX589833:VSA589833 WBT589833:WBW589833 WLP589833:WLS589833 WVL589833:WVO589833 D655369:G655369 IZ655369:JC655369 SV655369:SY655369 ACR655369:ACU655369 AMN655369:AMQ655369 AWJ655369:AWM655369 BGF655369:BGI655369 BQB655369:BQE655369 BZX655369:CAA655369 CJT655369:CJW655369 CTP655369:CTS655369 DDL655369:DDO655369 DNH655369:DNK655369 DXD655369:DXG655369 EGZ655369:EHC655369 EQV655369:EQY655369 FAR655369:FAU655369 FKN655369:FKQ655369 FUJ655369:FUM655369 GEF655369:GEI655369 GOB655369:GOE655369 GXX655369:GYA655369 HHT655369:HHW655369 HRP655369:HRS655369 IBL655369:IBO655369 ILH655369:ILK655369 IVD655369:IVG655369 JEZ655369:JFC655369 JOV655369:JOY655369 JYR655369:JYU655369 KIN655369:KIQ655369 KSJ655369:KSM655369 LCF655369:LCI655369 LMB655369:LME655369 LVX655369:LWA655369 MFT655369:MFW655369 MPP655369:MPS655369 MZL655369:MZO655369 NJH655369:NJK655369 NTD655369:NTG655369 OCZ655369:ODC655369 OMV655369:OMY655369 OWR655369:OWU655369 PGN655369:PGQ655369 PQJ655369:PQM655369 QAF655369:QAI655369 QKB655369:QKE655369 QTX655369:QUA655369 RDT655369:RDW655369 RNP655369:RNS655369 RXL655369:RXO655369 SHH655369:SHK655369 SRD655369:SRG655369 TAZ655369:TBC655369 TKV655369:TKY655369 TUR655369:TUU655369 UEN655369:UEQ655369 UOJ655369:UOM655369 UYF655369:UYI655369 VIB655369:VIE655369 VRX655369:VSA655369 WBT655369:WBW655369 WLP655369:WLS655369 WVL655369:WVO655369 D720905:G720905 IZ720905:JC720905 SV720905:SY720905 ACR720905:ACU720905 AMN720905:AMQ720905 AWJ720905:AWM720905 BGF720905:BGI720905 BQB720905:BQE720905 BZX720905:CAA720905 CJT720905:CJW720905 CTP720905:CTS720905 DDL720905:DDO720905 DNH720905:DNK720905 DXD720905:DXG720905 EGZ720905:EHC720905 EQV720905:EQY720905 FAR720905:FAU720905 FKN720905:FKQ720905 FUJ720905:FUM720905 GEF720905:GEI720905 GOB720905:GOE720905 GXX720905:GYA720905 HHT720905:HHW720905 HRP720905:HRS720905 IBL720905:IBO720905 ILH720905:ILK720905 IVD720905:IVG720905 JEZ720905:JFC720905 JOV720905:JOY720905 JYR720905:JYU720905 KIN720905:KIQ720905 KSJ720905:KSM720905 LCF720905:LCI720905 LMB720905:LME720905 LVX720905:LWA720905 MFT720905:MFW720905 MPP720905:MPS720905 MZL720905:MZO720905 NJH720905:NJK720905 NTD720905:NTG720905 OCZ720905:ODC720905 OMV720905:OMY720905 OWR720905:OWU720905 PGN720905:PGQ720905 PQJ720905:PQM720905 QAF720905:QAI720905 QKB720905:QKE720905 QTX720905:QUA720905 RDT720905:RDW720905 RNP720905:RNS720905 RXL720905:RXO720905 SHH720905:SHK720905 SRD720905:SRG720905 TAZ720905:TBC720905 TKV720905:TKY720905 TUR720905:TUU720905 UEN720905:UEQ720905 UOJ720905:UOM720905 UYF720905:UYI720905 VIB720905:VIE720905 VRX720905:VSA720905 WBT720905:WBW720905 WLP720905:WLS720905 WVL720905:WVO720905 D786441:G786441 IZ786441:JC786441 SV786441:SY786441 ACR786441:ACU786441 AMN786441:AMQ786441 AWJ786441:AWM786441 BGF786441:BGI786441 BQB786441:BQE786441 BZX786441:CAA786441 CJT786441:CJW786441 CTP786441:CTS786441 DDL786441:DDO786441 DNH786441:DNK786441 DXD786441:DXG786441 EGZ786441:EHC786441 EQV786441:EQY786441 FAR786441:FAU786441 FKN786441:FKQ786441 FUJ786441:FUM786441 GEF786441:GEI786441 GOB786441:GOE786441 GXX786441:GYA786441 HHT786441:HHW786441 HRP786441:HRS786441 IBL786441:IBO786441 ILH786441:ILK786441 IVD786441:IVG786441 JEZ786441:JFC786441 JOV786441:JOY786441 JYR786441:JYU786441 KIN786441:KIQ786441 KSJ786441:KSM786441 LCF786441:LCI786441 LMB786441:LME786441 LVX786441:LWA786441 MFT786441:MFW786441 MPP786441:MPS786441 MZL786441:MZO786441 NJH786441:NJK786441 NTD786441:NTG786441 OCZ786441:ODC786441 OMV786441:OMY786441 OWR786441:OWU786441 PGN786441:PGQ786441 PQJ786441:PQM786441 QAF786441:QAI786441 QKB786441:QKE786441 QTX786441:QUA786441 RDT786441:RDW786441 RNP786441:RNS786441 RXL786441:RXO786441 SHH786441:SHK786441 SRD786441:SRG786441 TAZ786441:TBC786441 TKV786441:TKY786441 TUR786441:TUU786441 UEN786441:UEQ786441 UOJ786441:UOM786441 UYF786441:UYI786441 VIB786441:VIE786441 VRX786441:VSA786441 WBT786441:WBW786441 WLP786441:WLS786441 WVL786441:WVO786441 D851977:G851977 IZ851977:JC851977 SV851977:SY851977 ACR851977:ACU851977 AMN851977:AMQ851977 AWJ851977:AWM851977 BGF851977:BGI851977 BQB851977:BQE851977 BZX851977:CAA851977 CJT851977:CJW851977 CTP851977:CTS851977 DDL851977:DDO851977 DNH851977:DNK851977 DXD851977:DXG851977 EGZ851977:EHC851977 EQV851977:EQY851977 FAR851977:FAU851977 FKN851977:FKQ851977 FUJ851977:FUM851977 GEF851977:GEI851977 GOB851977:GOE851977 GXX851977:GYA851977 HHT851977:HHW851977 HRP851977:HRS851977 IBL851977:IBO851977 ILH851977:ILK851977 IVD851977:IVG851977 JEZ851977:JFC851977 JOV851977:JOY851977 JYR851977:JYU851977 KIN851977:KIQ851977 KSJ851977:KSM851977 LCF851977:LCI851977 LMB851977:LME851977 LVX851977:LWA851977 MFT851977:MFW851977 MPP851977:MPS851977 MZL851977:MZO851977 NJH851977:NJK851977 NTD851977:NTG851977 OCZ851977:ODC851977 OMV851977:OMY851977 OWR851977:OWU851977 PGN851977:PGQ851977 PQJ851977:PQM851977 QAF851977:QAI851977 QKB851977:QKE851977 QTX851977:QUA851977 RDT851977:RDW851977 RNP851977:RNS851977 RXL851977:RXO851977 SHH851977:SHK851977 SRD851977:SRG851977 TAZ851977:TBC851977 TKV851977:TKY851977 TUR851977:TUU851977 UEN851977:UEQ851977 UOJ851977:UOM851977 UYF851977:UYI851977 VIB851977:VIE851977 VRX851977:VSA851977 WBT851977:WBW851977 WLP851977:WLS851977 WVL851977:WVO851977 D917513:G917513 IZ917513:JC917513 SV917513:SY917513 ACR917513:ACU917513 AMN917513:AMQ917513 AWJ917513:AWM917513 BGF917513:BGI917513 BQB917513:BQE917513 BZX917513:CAA917513 CJT917513:CJW917513 CTP917513:CTS917513 DDL917513:DDO917513 DNH917513:DNK917513 DXD917513:DXG917513 EGZ917513:EHC917513 EQV917513:EQY917513 FAR917513:FAU917513 FKN917513:FKQ917513 FUJ917513:FUM917513 GEF917513:GEI917513 GOB917513:GOE917513 GXX917513:GYA917513 HHT917513:HHW917513 HRP917513:HRS917513 IBL917513:IBO917513 ILH917513:ILK917513 IVD917513:IVG917513 JEZ917513:JFC917513 JOV917513:JOY917513 JYR917513:JYU917513 KIN917513:KIQ917513 KSJ917513:KSM917513 LCF917513:LCI917513 LMB917513:LME917513 LVX917513:LWA917513 MFT917513:MFW917513 MPP917513:MPS917513 MZL917513:MZO917513 NJH917513:NJK917513 NTD917513:NTG917513 OCZ917513:ODC917513 OMV917513:OMY917513 OWR917513:OWU917513 PGN917513:PGQ917513 PQJ917513:PQM917513 QAF917513:QAI917513 QKB917513:QKE917513 QTX917513:QUA917513 RDT917513:RDW917513 RNP917513:RNS917513 RXL917513:RXO917513 SHH917513:SHK917513 SRD917513:SRG917513 TAZ917513:TBC917513 TKV917513:TKY917513 TUR917513:TUU917513 UEN917513:UEQ917513 UOJ917513:UOM917513 UYF917513:UYI917513 VIB917513:VIE917513 VRX917513:VSA917513 WBT917513:WBW917513 WLP917513:WLS917513 WVL917513:WVO917513 D983049:G983049 IZ983049:JC983049 SV983049:SY983049 ACR983049:ACU983049 AMN983049:AMQ983049 AWJ983049:AWM983049 BGF983049:BGI983049 BQB983049:BQE983049 BZX983049:CAA983049 CJT983049:CJW983049 CTP983049:CTS983049 DDL983049:DDO983049 DNH983049:DNK983049 DXD983049:DXG983049 EGZ983049:EHC983049 EQV983049:EQY983049 FAR983049:FAU983049 FKN983049:FKQ983049 FUJ983049:FUM983049 GEF983049:GEI983049 GOB983049:GOE983049 GXX983049:GYA983049 HHT983049:HHW983049 HRP983049:HRS983049 IBL983049:IBO983049 ILH983049:ILK983049 IVD983049:IVG983049 JEZ983049:JFC983049 JOV983049:JOY983049 JYR983049:JYU983049 KIN983049:KIQ983049 KSJ983049:KSM983049 LCF983049:LCI983049 LMB983049:LME983049 LVX983049:LWA983049 MFT983049:MFW983049 MPP983049:MPS983049 MZL983049:MZO983049 NJH983049:NJK983049 NTD983049:NTG983049 OCZ983049:ODC983049 OMV983049:OMY983049 OWR983049:OWU983049 PGN983049:PGQ983049 PQJ983049:PQM983049 QAF983049:QAI983049 QKB983049:QKE983049 QTX983049:QUA983049 RDT983049:RDW983049 RNP983049:RNS983049 RXL983049:RXO983049 SHH983049:SHK983049 SRD983049:SRG983049 TAZ983049:TBC983049 TKV983049:TKY983049 TUR983049:TUU983049 UEN983049:UEQ983049 UOJ983049:UOM983049 UYF983049:UYI983049 VIB983049:VIE983049 VRX983049:VSA983049 WBT983049:WBW983049 WLP983049:WLS983049 WVL983049:WVO983049">
      <formula1>$AC$2:$AC$3</formula1>
    </dataValidation>
    <dataValidation type="list" allowBlank="1" showInputMessage="1" showErrorMessage="1" sqref="D26:G26">
      <formula1>$Q$5:$Q$10</formula1>
    </dataValidation>
    <dataValidation type="list" allowBlank="1" showInputMessage="1" showErrorMessage="1" sqref="D28">
      <formula1>$Q$13:$Q$14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zoomScaleNormal="100" zoomScaleSheetLayoutView="90" workbookViewId="0">
      <selection activeCell="I44" sqref="I44"/>
    </sheetView>
  </sheetViews>
  <sheetFormatPr defaultRowHeight="16.5"/>
  <cols>
    <col min="1" max="1" width="12.25" customWidth="1"/>
    <col min="2" max="2" width="11" customWidth="1"/>
    <col min="3" max="6" width="9.625" customWidth="1"/>
    <col min="7" max="7" width="12.375" customWidth="1"/>
    <col min="8" max="8" width="16.875" customWidth="1"/>
  </cols>
  <sheetData>
    <row r="1" spans="1:8">
      <c r="A1" s="187" t="s">
        <v>41</v>
      </c>
      <c r="B1" s="187"/>
      <c r="C1" s="187"/>
      <c r="D1" s="187"/>
      <c r="E1" s="187"/>
      <c r="F1" s="187"/>
      <c r="G1" s="187"/>
      <c r="H1" s="187"/>
    </row>
    <row r="2" spans="1:8">
      <c r="A2" s="187" t="s">
        <v>42</v>
      </c>
      <c r="B2" s="187"/>
      <c r="C2" s="187"/>
      <c r="D2" s="187"/>
      <c r="E2" s="187"/>
      <c r="F2" s="187"/>
      <c r="G2" s="187"/>
      <c r="H2" s="187"/>
    </row>
    <row r="3" spans="1:8">
      <c r="A3" s="187" t="s">
        <v>76</v>
      </c>
      <c r="B3" s="187"/>
      <c r="C3" s="187"/>
      <c r="D3" s="187"/>
      <c r="E3" s="187"/>
      <c r="F3" s="187"/>
      <c r="G3" s="187"/>
      <c r="H3" s="187"/>
    </row>
    <row r="4" spans="1:8" ht="57.75" customHeight="1">
      <c r="A4" s="201" t="s">
        <v>123</v>
      </c>
      <c r="B4" s="202"/>
      <c r="C4" s="202"/>
      <c r="D4" s="202"/>
      <c r="E4" s="202"/>
      <c r="F4" s="202"/>
      <c r="G4" s="202"/>
      <c r="H4" s="202"/>
    </row>
    <row r="5" spans="1:8">
      <c r="A5" s="52"/>
    </row>
    <row r="6" spans="1:8">
      <c r="A6" s="52"/>
    </row>
    <row r="7" spans="1:8">
      <c r="A7" s="183" t="s">
        <v>78</v>
      </c>
      <c r="B7" s="183"/>
      <c r="C7" s="183"/>
      <c r="D7" s="183"/>
      <c r="E7" s="183"/>
      <c r="F7" s="183"/>
      <c r="G7" s="183"/>
      <c r="H7" s="183"/>
    </row>
    <row r="8" spans="1:8">
      <c r="A8" s="187"/>
      <c r="B8" s="187"/>
      <c r="C8" s="187"/>
      <c r="D8" s="187"/>
      <c r="E8" s="187"/>
      <c r="F8" s="187"/>
      <c r="G8" s="187"/>
      <c r="H8" s="187"/>
    </row>
    <row r="9" spans="1:8" ht="24" customHeight="1">
      <c r="A9" s="203" t="str">
        <f xml:space="preserve"> "NIT NO.: "&amp;Basic!B5</f>
        <v>NIT NO.: NESH/CSM/GHY/400-165/NIT-410  Date: 05.01.2024</v>
      </c>
      <c r="B9" s="203"/>
      <c r="C9" s="203"/>
      <c r="D9" s="203"/>
      <c r="E9" s="203"/>
      <c r="F9" s="203"/>
      <c r="G9" s="203"/>
      <c r="H9" s="203"/>
    </row>
    <row r="10" spans="1:8" s="48" customFormat="1" ht="39.75" customHeight="1">
      <c r="A10" s="204" t="str">
        <f>"Document Code No.:"&amp;Basic!B6</f>
        <v>Document Code No.:NESH/CSM/GHY/400-165/(BPS-Vol-IC)</v>
      </c>
      <c r="B10" s="204"/>
      <c r="C10" s="204"/>
      <c r="D10" s="204"/>
      <c r="E10" s="204"/>
      <c r="F10" s="204"/>
      <c r="G10" s="204"/>
      <c r="H10" s="204"/>
    </row>
    <row r="11" spans="1:8" ht="54.75" customHeight="1">
      <c r="A11" s="200" t="str">
        <f>""&amp;Basic!B3</f>
        <v>Repairing and Renovation of control room and Switchyard fencing of 220/132 KV POWERGRID Sub-Station, Dimapur</v>
      </c>
      <c r="B11" s="200"/>
      <c r="C11" s="200"/>
      <c r="D11" s="200"/>
      <c r="E11" s="200"/>
      <c r="F11" s="200"/>
      <c r="G11" s="200"/>
      <c r="H11" s="200"/>
    </row>
    <row r="12" spans="1:8">
      <c r="A12" s="34"/>
    </row>
    <row r="13" spans="1:8">
      <c r="A13" s="36"/>
    </row>
    <row r="14" spans="1:8">
      <c r="A14" s="36"/>
    </row>
    <row r="15" spans="1:8">
      <c r="A15" s="183" t="s">
        <v>43</v>
      </c>
      <c r="B15" s="183"/>
      <c r="C15" s="183"/>
      <c r="D15" s="183"/>
      <c r="E15" s="183"/>
      <c r="F15" s="183"/>
      <c r="G15" s="183"/>
      <c r="H15" s="183"/>
    </row>
    <row r="16" spans="1:8">
      <c r="A16" s="36"/>
    </row>
    <row r="17" spans="1:8">
      <c r="A17" s="36"/>
    </row>
    <row r="18" spans="1:8">
      <c r="A18" s="36"/>
    </row>
    <row r="19" spans="1:8">
      <c r="A19" s="36"/>
    </row>
    <row r="20" spans="1:8">
      <c r="A20" s="205" t="s">
        <v>63</v>
      </c>
      <c r="B20" s="205"/>
      <c r="C20" s="205"/>
      <c r="D20" s="205"/>
      <c r="E20" s="205"/>
      <c r="F20" s="205"/>
      <c r="G20" s="205"/>
      <c r="H20" s="205"/>
    </row>
    <row r="21" spans="1:8">
      <c r="A21" s="35"/>
    </row>
    <row r="22" spans="1:8">
      <c r="A22" s="208" t="s">
        <v>44</v>
      </c>
      <c r="B22" s="208"/>
      <c r="C22" s="209" t="s">
        <v>94</v>
      </c>
      <c r="D22" s="209"/>
      <c r="E22" s="209"/>
      <c r="F22" s="209"/>
      <c r="G22" s="209"/>
      <c r="H22" s="209"/>
    </row>
    <row r="23" spans="1:8" ht="37.5" customHeight="1">
      <c r="A23" s="208"/>
      <c r="B23" s="208"/>
      <c r="C23" s="209"/>
      <c r="D23" s="209"/>
      <c r="E23" s="209"/>
      <c r="F23" s="209"/>
      <c r="G23" s="209"/>
      <c r="H23" s="209"/>
    </row>
    <row r="24" spans="1:8" ht="16.5" customHeight="1">
      <c r="A24" s="53"/>
      <c r="B24" s="53"/>
      <c r="C24" s="42"/>
      <c r="D24" s="42"/>
      <c r="E24" s="42"/>
      <c r="F24" s="42"/>
      <c r="G24" s="42"/>
      <c r="H24" s="42"/>
    </row>
    <row r="25" spans="1:8" ht="29.25" customHeight="1">
      <c r="A25" s="193" t="s">
        <v>50</v>
      </c>
      <c r="B25" s="193"/>
      <c r="C25" s="209" t="s">
        <v>94</v>
      </c>
      <c r="D25" s="209"/>
      <c r="E25" s="209"/>
      <c r="F25" s="209"/>
      <c r="G25" s="38" t="s">
        <v>49</v>
      </c>
      <c r="H25" s="47" t="s">
        <v>94</v>
      </c>
    </row>
    <row r="26" spans="1:8">
      <c r="A26" s="35"/>
    </row>
    <row r="27" spans="1:8" ht="37.5" customHeight="1">
      <c r="A27" s="210" t="s">
        <v>45</v>
      </c>
      <c r="B27" s="210"/>
      <c r="C27" s="182" t="s">
        <v>94</v>
      </c>
      <c r="D27" s="182"/>
      <c r="E27" s="182"/>
      <c r="F27" s="182"/>
      <c r="G27" s="182"/>
      <c r="H27" s="182"/>
    </row>
    <row r="28" spans="1:8">
      <c r="A28" s="35"/>
    </row>
    <row r="29" spans="1:8" ht="22.5" customHeight="1">
      <c r="A29" s="187" t="s">
        <v>51</v>
      </c>
      <c r="B29" s="187"/>
      <c r="C29" s="182" t="s">
        <v>94</v>
      </c>
      <c r="D29" s="182"/>
      <c r="E29" s="182"/>
      <c r="F29" s="182"/>
      <c r="G29" s="182"/>
      <c r="H29" s="182"/>
    </row>
    <row r="30" spans="1:8">
      <c r="A30" s="35"/>
    </row>
    <row r="31" spans="1:8">
      <c r="A31" s="187" t="s">
        <v>46</v>
      </c>
      <c r="B31" s="187"/>
      <c r="C31" s="182" t="s">
        <v>94</v>
      </c>
      <c r="D31" s="182"/>
      <c r="E31" s="182"/>
      <c r="F31" s="35" t="s">
        <v>47</v>
      </c>
      <c r="G31" s="182" t="s">
        <v>94</v>
      </c>
      <c r="H31" s="182"/>
    </row>
    <row r="32" spans="1:8">
      <c r="A32" s="37"/>
    </row>
    <row r="33" spans="1:8">
      <c r="A33" s="35" t="s">
        <v>52</v>
      </c>
    </row>
    <row r="34" spans="1:8">
      <c r="B34" s="38" t="s">
        <v>40</v>
      </c>
    </row>
    <row r="35" spans="1:8">
      <c r="B35" s="38" t="s">
        <v>25</v>
      </c>
    </row>
    <row r="36" spans="1:8">
      <c r="B36" s="38" t="str">
        <f>Basic!B10</f>
        <v>Dongtieh, Lower Nongrah, Lapalang.</v>
      </c>
    </row>
    <row r="37" spans="1:8">
      <c r="A37" s="39"/>
    </row>
    <row r="38" spans="1:8" ht="66" customHeight="1">
      <c r="A38" s="43" t="s">
        <v>48</v>
      </c>
      <c r="B38" s="206" t="str">
        <f>""&amp;Basic!B3</f>
        <v>Repairing and Renovation of control room and Switchyard fencing of 220/132 KV POWERGRID Sub-Station, Dimapur</v>
      </c>
      <c r="C38" s="207"/>
      <c r="D38" s="207"/>
      <c r="E38" s="207"/>
      <c r="F38" s="207"/>
      <c r="G38" s="207"/>
      <c r="H38" s="207"/>
    </row>
    <row r="39" spans="1:8">
      <c r="A39" s="40"/>
    </row>
    <row r="40" spans="1:8">
      <c r="A40" s="41"/>
    </row>
    <row r="41" spans="1:8">
      <c r="A41" s="197" t="s">
        <v>0</v>
      </c>
      <c r="B41" s="198"/>
      <c r="C41" s="198"/>
      <c r="D41" s="198"/>
      <c r="E41" s="198"/>
      <c r="F41" s="198"/>
      <c r="G41" s="198"/>
      <c r="H41" s="199"/>
    </row>
    <row r="42" spans="1:8" ht="94.5" customHeight="1">
      <c r="A42" s="109">
        <v>1</v>
      </c>
      <c r="B42" s="192" t="s">
        <v>133</v>
      </c>
      <c r="C42" s="192"/>
      <c r="D42" s="192"/>
      <c r="E42" s="192"/>
      <c r="F42" s="192"/>
      <c r="G42" s="192"/>
      <c r="H42" s="192"/>
    </row>
    <row r="43" spans="1:8" ht="21" customHeight="1">
      <c r="A43" s="110">
        <v>2</v>
      </c>
      <c r="B43" s="194" t="s">
        <v>53</v>
      </c>
      <c r="C43" s="194"/>
      <c r="D43" s="194"/>
      <c r="E43" s="194"/>
      <c r="F43" s="194"/>
      <c r="G43" s="194"/>
      <c r="H43" s="194"/>
    </row>
    <row r="44" spans="1:8" ht="38.25" customHeight="1">
      <c r="A44" s="111">
        <v>2.1</v>
      </c>
      <c r="B44" s="195" t="s">
        <v>1</v>
      </c>
      <c r="C44" s="195"/>
      <c r="D44" s="195"/>
      <c r="E44" s="195"/>
      <c r="F44" s="195"/>
      <c r="G44" s="195"/>
      <c r="H44" s="195"/>
    </row>
    <row r="45" spans="1:8" ht="38.25" customHeight="1">
      <c r="A45" s="112" t="s">
        <v>64</v>
      </c>
      <c r="B45" s="196" t="s">
        <v>71</v>
      </c>
      <c r="C45" s="196"/>
      <c r="D45" s="196"/>
      <c r="E45" s="196"/>
      <c r="F45" s="196"/>
      <c r="G45" s="196"/>
      <c r="H45" s="196"/>
    </row>
    <row r="46" spans="1:8" ht="116.25" customHeight="1">
      <c r="A46" s="111">
        <v>2.2000000000000002</v>
      </c>
      <c r="B46" s="192" t="s">
        <v>129</v>
      </c>
      <c r="C46" s="192"/>
      <c r="D46" s="192"/>
      <c r="E46" s="192"/>
      <c r="F46" s="192"/>
      <c r="G46" s="192"/>
      <c r="H46" s="192"/>
    </row>
    <row r="47" spans="1:8" ht="114.75" customHeight="1">
      <c r="A47" s="111">
        <v>2.2999999999999998</v>
      </c>
      <c r="B47" s="192" t="s">
        <v>81</v>
      </c>
      <c r="C47" s="192"/>
      <c r="D47" s="192"/>
      <c r="E47" s="192"/>
      <c r="F47" s="192"/>
      <c r="G47" s="192"/>
      <c r="H47" s="192"/>
    </row>
    <row r="48" spans="1:8" ht="34.5" customHeight="1">
      <c r="A48" s="111">
        <v>2.4</v>
      </c>
      <c r="B48" s="192" t="s">
        <v>90</v>
      </c>
      <c r="C48" s="192"/>
      <c r="D48" s="192"/>
      <c r="E48" s="192"/>
      <c r="F48" s="192"/>
      <c r="G48" s="192"/>
      <c r="H48" s="192"/>
    </row>
    <row r="49" spans="1:8" ht="35.25" customHeight="1">
      <c r="A49" s="111">
        <v>2.5</v>
      </c>
      <c r="B49" s="192" t="s">
        <v>79</v>
      </c>
      <c r="C49" s="192"/>
      <c r="D49" s="192"/>
      <c r="E49" s="192"/>
      <c r="F49" s="192"/>
      <c r="G49" s="192"/>
      <c r="H49" s="192"/>
    </row>
    <row r="50" spans="1:8" ht="103.5" customHeight="1">
      <c r="A50" s="111">
        <v>2.6</v>
      </c>
      <c r="B50" s="192" t="s">
        <v>82</v>
      </c>
      <c r="C50" s="192"/>
      <c r="D50" s="192"/>
      <c r="E50" s="192"/>
      <c r="F50" s="192"/>
      <c r="G50" s="192"/>
      <c r="H50" s="192"/>
    </row>
    <row r="51" spans="1:8" ht="81.75" customHeight="1">
      <c r="A51" s="111">
        <v>2.7</v>
      </c>
      <c r="B51" s="192" t="s">
        <v>80</v>
      </c>
      <c r="C51" s="192"/>
      <c r="D51" s="192"/>
      <c r="E51" s="192"/>
      <c r="F51" s="192"/>
      <c r="G51" s="192"/>
      <c r="H51" s="192"/>
    </row>
    <row r="52" spans="1:8" ht="97.5" customHeight="1">
      <c r="A52" s="109">
        <v>3</v>
      </c>
      <c r="B52" s="192" t="s">
        <v>65</v>
      </c>
      <c r="C52" s="192"/>
      <c r="D52" s="192"/>
      <c r="E52" s="192"/>
      <c r="F52" s="192"/>
      <c r="G52" s="192"/>
      <c r="H52" s="192"/>
    </row>
    <row r="53" spans="1:8">
      <c r="A53" s="193" t="s">
        <v>2</v>
      </c>
      <c r="B53" s="193"/>
      <c r="C53" s="193"/>
      <c r="D53" s="193"/>
      <c r="E53" s="193"/>
      <c r="F53" s="193"/>
      <c r="G53" s="193"/>
      <c r="H53" s="193"/>
    </row>
    <row r="54" spans="1:8">
      <c r="A54" s="54"/>
    </row>
    <row r="55" spans="1:8" ht="14.1" customHeight="1">
      <c r="B55" s="38"/>
      <c r="C55" s="38"/>
      <c r="D55" s="38"/>
      <c r="E55" s="38"/>
      <c r="F55" s="38"/>
      <c r="G55" s="187" t="s">
        <v>3</v>
      </c>
      <c r="H55" s="187"/>
    </row>
    <row r="56" spans="1:8" ht="21" customHeight="1">
      <c r="A56" s="35" t="s">
        <v>54</v>
      </c>
      <c r="B56" s="95">
        <f>'Name of Bidder'!D30</f>
        <v>0</v>
      </c>
    </row>
    <row r="57" spans="1:8" ht="21" customHeight="1">
      <c r="A57" s="35" t="s">
        <v>55</v>
      </c>
      <c r="B57" s="38">
        <f>'Name of Bidder'!D31</f>
        <v>0</v>
      </c>
      <c r="C57" s="38"/>
      <c r="D57" s="38"/>
      <c r="E57" s="185" t="s">
        <v>103</v>
      </c>
      <c r="F57" s="185"/>
      <c r="G57" s="190">
        <f>'Name of Bidder'!D9</f>
        <v>0</v>
      </c>
      <c r="H57" s="190"/>
    </row>
    <row r="58" spans="1:8" ht="35.25" customHeight="1">
      <c r="A58" s="35"/>
      <c r="B58" s="38"/>
      <c r="C58" s="38"/>
      <c r="D58" s="38"/>
      <c r="E58" s="184" t="s">
        <v>107</v>
      </c>
      <c r="F58" s="184"/>
      <c r="G58" s="190">
        <f>'Name of Bidder'!D24</f>
        <v>0</v>
      </c>
      <c r="H58" s="190"/>
    </row>
    <row r="59" spans="1:8" ht="16.5" customHeight="1">
      <c r="A59" s="186" t="s">
        <v>56</v>
      </c>
      <c r="B59" s="189"/>
      <c r="C59" s="189"/>
      <c r="D59" s="189"/>
      <c r="E59" s="185" t="s">
        <v>61</v>
      </c>
      <c r="F59" s="185"/>
      <c r="G59" s="190">
        <f>'Name of Bidder'!D25</f>
        <v>0</v>
      </c>
      <c r="H59" s="190"/>
    </row>
    <row r="60" spans="1:8">
      <c r="A60" s="186"/>
      <c r="B60" s="189"/>
      <c r="C60" s="189"/>
      <c r="D60" s="189"/>
      <c r="E60" s="185" t="s">
        <v>62</v>
      </c>
      <c r="F60" s="185"/>
      <c r="G60" s="191"/>
      <c r="H60" s="191"/>
    </row>
    <row r="61" spans="1:8">
      <c r="A61" s="186"/>
      <c r="B61" s="189"/>
      <c r="C61" s="189"/>
      <c r="D61" s="189"/>
    </row>
    <row r="62" spans="1:8">
      <c r="A62" s="186"/>
      <c r="B62" s="189"/>
      <c r="C62" s="189"/>
      <c r="D62" s="189"/>
    </row>
    <row r="63" spans="1:8">
      <c r="A63" s="186"/>
      <c r="B63" s="189"/>
      <c r="C63" s="189"/>
      <c r="D63" s="189"/>
    </row>
    <row r="64" spans="1:8" ht="10.5" customHeight="1">
      <c r="A64" s="35"/>
    </row>
    <row r="65" spans="1:8" ht="25.5" customHeight="1">
      <c r="A65" s="188" t="s">
        <v>57</v>
      </c>
      <c r="B65" s="188"/>
      <c r="C65" s="182" t="s">
        <v>94</v>
      </c>
      <c r="D65" s="182"/>
      <c r="E65" s="182"/>
      <c r="F65" s="182"/>
      <c r="G65" s="182"/>
      <c r="H65" s="182"/>
    </row>
    <row r="66" spans="1:8" ht="8.25" customHeight="1">
      <c r="A66" s="55"/>
      <c r="B66" s="55"/>
      <c r="C66" s="44"/>
      <c r="D66" s="44"/>
    </row>
    <row r="67" spans="1:8" ht="34.5" customHeight="1">
      <c r="A67" s="188" t="s">
        <v>58</v>
      </c>
      <c r="B67" s="188"/>
      <c r="C67" s="182" t="s">
        <v>94</v>
      </c>
      <c r="D67" s="182"/>
      <c r="E67" s="182"/>
      <c r="F67" s="182"/>
      <c r="G67" s="182"/>
      <c r="H67" s="182"/>
    </row>
    <row r="68" spans="1:8" ht="15.75" customHeight="1">
      <c r="A68" s="55"/>
      <c r="B68" s="45"/>
      <c r="C68" s="44"/>
      <c r="D68" s="44"/>
    </row>
    <row r="69" spans="1:8" ht="30.75" customHeight="1">
      <c r="A69" s="188" t="s">
        <v>59</v>
      </c>
      <c r="B69" s="188"/>
      <c r="C69" s="182" t="s">
        <v>94</v>
      </c>
      <c r="D69" s="182"/>
      <c r="E69" s="182"/>
      <c r="F69" s="182"/>
      <c r="G69" s="182"/>
      <c r="H69" s="182"/>
    </row>
    <row r="70" spans="1:8" ht="15.75" customHeight="1">
      <c r="A70" s="55"/>
      <c r="B70" s="45"/>
      <c r="C70" s="44"/>
      <c r="D70" s="44"/>
    </row>
    <row r="71" spans="1:8" ht="33" customHeight="1">
      <c r="A71" s="188" t="s">
        <v>60</v>
      </c>
      <c r="B71" s="188"/>
      <c r="C71" s="182" t="s">
        <v>94</v>
      </c>
      <c r="D71" s="182"/>
      <c r="E71" s="182"/>
      <c r="F71" s="182"/>
      <c r="G71" s="182"/>
      <c r="H71" s="182"/>
    </row>
    <row r="72" spans="1:8">
      <c r="A72" s="35"/>
    </row>
  </sheetData>
  <sheetProtection password="DF7B" sheet="1" objects="1" scenarios="1"/>
  <mergeCells count="55">
    <mergeCell ref="A20:H20"/>
    <mergeCell ref="B51:H51"/>
    <mergeCell ref="B46:H46"/>
    <mergeCell ref="B47:H47"/>
    <mergeCell ref="B48:H48"/>
    <mergeCell ref="B38:H38"/>
    <mergeCell ref="B50:H50"/>
    <mergeCell ref="B49:H49"/>
    <mergeCell ref="G31:H31"/>
    <mergeCell ref="C31:E31"/>
    <mergeCell ref="C27:H27"/>
    <mergeCell ref="A22:B23"/>
    <mergeCell ref="C22:H23"/>
    <mergeCell ref="A25:B25"/>
    <mergeCell ref="C25:F25"/>
    <mergeCell ref="A27:B27"/>
    <mergeCell ref="A1:H1"/>
    <mergeCell ref="A11:H11"/>
    <mergeCell ref="A15:H15"/>
    <mergeCell ref="A2:H2"/>
    <mergeCell ref="A3:H3"/>
    <mergeCell ref="A4:H4"/>
    <mergeCell ref="A8:H8"/>
    <mergeCell ref="A9:H9"/>
    <mergeCell ref="A10:H10"/>
    <mergeCell ref="G58:H58"/>
    <mergeCell ref="G59:H59"/>
    <mergeCell ref="G60:H60"/>
    <mergeCell ref="C29:H29"/>
    <mergeCell ref="A31:B31"/>
    <mergeCell ref="B42:H42"/>
    <mergeCell ref="A53:H53"/>
    <mergeCell ref="G57:H57"/>
    <mergeCell ref="A29:B29"/>
    <mergeCell ref="B43:H43"/>
    <mergeCell ref="B44:H44"/>
    <mergeCell ref="B45:H45"/>
    <mergeCell ref="B52:H52"/>
    <mergeCell ref="A41:H41"/>
    <mergeCell ref="C67:H67"/>
    <mergeCell ref="C69:H69"/>
    <mergeCell ref="C71:H71"/>
    <mergeCell ref="A7:H7"/>
    <mergeCell ref="E58:F58"/>
    <mergeCell ref="E59:F59"/>
    <mergeCell ref="E60:F60"/>
    <mergeCell ref="A59:A63"/>
    <mergeCell ref="G55:H55"/>
    <mergeCell ref="A65:B65"/>
    <mergeCell ref="A67:B67"/>
    <mergeCell ref="A69:B69"/>
    <mergeCell ref="A71:B71"/>
    <mergeCell ref="C65:H65"/>
    <mergeCell ref="E57:F57"/>
    <mergeCell ref="B59:D63"/>
  </mergeCells>
  <pageMargins left="0.70866141732283505" right="0.70866141732283505" top="0.74803149606299202" bottom="0.74803149606299202" header="0.31496062992126" footer="0.31496062992126"/>
  <pageSetup orientation="portrait" r:id="rId1"/>
  <headerFooter>
    <oddHeader>&amp;C&amp;"Book Antiqua,Bold"&amp;12BPS-VOL-IC: PRICE BID</oddHeader>
    <oddFooter>&amp;R&amp;"Book Antiqua,Bold"Page &amp;P of &amp;N</oddFooter>
  </headerFooter>
  <rowBreaks count="3" manualBreakCount="3">
    <brk id="32" max="7" man="1"/>
    <brk id="45" max="7" man="1"/>
    <brk id="5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3"/>
  <sheetViews>
    <sheetView zoomScale="85" zoomScaleNormal="85" zoomScaleSheetLayoutView="70" workbookViewId="0">
      <pane ySplit="11" topLeftCell="A12" activePane="bottomLeft" state="frozen"/>
      <selection pane="bottomLeft" activeCell="K12" sqref="K12:K194"/>
    </sheetView>
  </sheetViews>
  <sheetFormatPr defaultColWidth="9" defaultRowHeight="15"/>
  <cols>
    <col min="1" max="1" width="5" style="71" customWidth="1"/>
    <col min="2" max="2" width="11.875" style="71" customWidth="1"/>
    <col min="3" max="3" width="81.5" style="71" customWidth="1"/>
    <col min="4" max="4" width="12.25" style="90" customWidth="1"/>
    <col min="5" max="5" width="13.375" style="71" customWidth="1"/>
    <col min="6" max="6" width="9.375" style="71" customWidth="1"/>
    <col min="7" max="7" width="12.875" style="71" customWidth="1"/>
    <col min="8" max="8" width="6.625" style="71" customWidth="1"/>
    <col min="9" max="9" width="10.25" style="91" bestFit="1" customWidth="1"/>
    <col min="10" max="10" width="11.875" style="91" bestFit="1" customWidth="1"/>
    <col min="11" max="12" width="15" style="71" customWidth="1"/>
    <col min="13" max="13" width="17.5" style="71" customWidth="1"/>
    <col min="14" max="14" width="14" style="71" customWidth="1"/>
    <col min="15" max="15" width="13.25" style="71" customWidth="1"/>
    <col min="16" max="16384" width="9" style="71"/>
  </cols>
  <sheetData>
    <row r="1" spans="1:16">
      <c r="A1" s="68"/>
      <c r="B1" s="69"/>
      <c r="C1" s="69"/>
      <c r="D1" s="70"/>
      <c r="E1" s="69"/>
      <c r="F1" s="69"/>
      <c r="G1" s="220" t="s">
        <v>92</v>
      </c>
      <c r="H1" s="220"/>
      <c r="I1" s="220"/>
      <c r="J1" s="220"/>
      <c r="K1" s="220"/>
      <c r="L1" s="220"/>
      <c r="M1" s="220"/>
    </row>
    <row r="2" spans="1:16">
      <c r="A2" s="72"/>
      <c r="B2" s="115"/>
      <c r="C2" s="73"/>
      <c r="D2" s="74"/>
      <c r="E2" s="73"/>
      <c r="F2" s="73"/>
      <c r="G2" s="73"/>
      <c r="H2" s="73"/>
      <c r="I2" s="75"/>
      <c r="J2" s="75"/>
      <c r="K2" s="73"/>
      <c r="L2" s="73"/>
      <c r="M2" s="73"/>
    </row>
    <row r="3" spans="1:16" ht="20.25">
      <c r="A3" s="221" t="s">
        <v>96</v>
      </c>
      <c r="B3" s="222"/>
      <c r="C3" s="223"/>
      <c r="D3" s="223"/>
      <c r="E3" s="223"/>
      <c r="F3" s="223"/>
      <c r="G3" s="223"/>
      <c r="H3" s="223"/>
      <c r="I3" s="223"/>
      <c r="J3" s="223"/>
      <c r="K3" s="223"/>
      <c r="L3" s="223"/>
      <c r="M3" s="223"/>
    </row>
    <row r="4" spans="1:16">
      <c r="A4" s="72"/>
      <c r="B4" s="115"/>
      <c r="C4" s="73"/>
      <c r="D4" s="74"/>
      <c r="E4" s="73"/>
      <c r="F4" s="73"/>
      <c r="G4" s="73"/>
      <c r="H4" s="73"/>
      <c r="I4" s="75"/>
      <c r="J4" s="75"/>
      <c r="K4" s="73"/>
      <c r="L4" s="73"/>
      <c r="M4" s="73"/>
    </row>
    <row r="5" spans="1:16" s="76" customFormat="1">
      <c r="A5" s="226" t="str">
        <f>"Document Code No. " &amp;Basic!B6</f>
        <v>Document Code No. NESH/CSM/GHY/400-165/(BPS-Vol-IC)</v>
      </c>
      <c r="B5" s="227"/>
      <c r="C5" s="228"/>
      <c r="D5" s="228"/>
      <c r="E5" s="228"/>
      <c r="F5" s="228"/>
      <c r="G5" s="228"/>
      <c r="H5" s="228"/>
      <c r="I5" s="228"/>
      <c r="J5" s="228"/>
      <c r="K5" s="228"/>
      <c r="L5" s="228"/>
      <c r="M5" s="228"/>
    </row>
    <row r="6" spans="1:16">
      <c r="A6" s="72"/>
      <c r="B6" s="115"/>
      <c r="C6" s="73"/>
      <c r="D6" s="74"/>
      <c r="E6" s="73"/>
      <c r="F6" s="73"/>
      <c r="G6" s="73"/>
      <c r="H6" s="73"/>
      <c r="I6" s="77"/>
      <c r="J6" s="77"/>
      <c r="K6" s="73"/>
      <c r="L6" s="73"/>
      <c r="M6" s="73"/>
    </row>
    <row r="7" spans="1:16" s="76" customFormat="1">
      <c r="A7" s="229" t="str">
        <f>"Name of Work:  "&amp; Basic!B3</f>
        <v>Name of Work:  Repairing and Renovation of control room and Switchyard fencing of 220/132 KV POWERGRID Sub-Station, Dimapur</v>
      </c>
      <c r="B7" s="230"/>
      <c r="C7" s="231"/>
      <c r="D7" s="231"/>
      <c r="E7" s="231"/>
      <c r="F7" s="231"/>
      <c r="G7" s="231"/>
      <c r="H7" s="231"/>
      <c r="I7" s="231"/>
      <c r="J7" s="231"/>
      <c r="K7" s="231"/>
      <c r="L7" s="231"/>
      <c r="M7" s="231"/>
    </row>
    <row r="8" spans="1:16">
      <c r="A8" s="226" t="str">
        <f>"NIT NO:" &amp;Basic!B5</f>
        <v>NIT NO:NESH/CSM/GHY/400-165/NIT-410  Date: 05.01.2024</v>
      </c>
      <c r="B8" s="227"/>
      <c r="C8" s="228"/>
      <c r="D8" s="228"/>
      <c r="E8" s="228"/>
      <c r="F8" s="228"/>
      <c r="G8" s="228"/>
      <c r="H8" s="228"/>
      <c r="I8" s="228"/>
      <c r="J8" s="228"/>
      <c r="K8" s="228"/>
      <c r="L8" s="228"/>
      <c r="M8" s="228"/>
    </row>
    <row r="9" spans="1:16" ht="29.25" customHeight="1">
      <c r="A9" s="224"/>
      <c r="B9" s="225"/>
      <c r="C9" s="225"/>
      <c r="D9" s="225"/>
      <c r="E9" s="225"/>
      <c r="F9" s="225"/>
      <c r="G9" s="225"/>
      <c r="H9" s="225"/>
      <c r="I9" s="225"/>
      <c r="J9" s="225"/>
      <c r="K9" s="225"/>
      <c r="L9" s="225"/>
      <c r="M9" s="225"/>
    </row>
    <row r="10" spans="1:16" ht="99.75">
      <c r="A10" s="96" t="s">
        <v>84</v>
      </c>
      <c r="B10" s="96" t="s">
        <v>134</v>
      </c>
      <c r="C10" s="96" t="s">
        <v>85</v>
      </c>
      <c r="D10" s="98" t="s">
        <v>111</v>
      </c>
      <c r="E10" s="98" t="s">
        <v>109</v>
      </c>
      <c r="F10" s="98" t="s">
        <v>88</v>
      </c>
      <c r="G10" s="98" t="s">
        <v>97</v>
      </c>
      <c r="H10" s="99" t="s">
        <v>86</v>
      </c>
      <c r="I10" s="97" t="s">
        <v>112</v>
      </c>
      <c r="J10" s="97" t="s">
        <v>87</v>
      </c>
      <c r="K10" s="96" t="s">
        <v>108</v>
      </c>
      <c r="L10" s="97" t="s">
        <v>110</v>
      </c>
      <c r="M10" s="97" t="s">
        <v>93</v>
      </c>
    </row>
    <row r="11" spans="1:16">
      <c r="A11" s="78">
        <v>1</v>
      </c>
      <c r="B11" s="78"/>
      <c r="C11" s="78">
        <v>3</v>
      </c>
      <c r="D11" s="79">
        <v>4</v>
      </c>
      <c r="E11" s="78">
        <v>5</v>
      </c>
      <c r="F11" s="78">
        <v>6</v>
      </c>
      <c r="G11" s="78">
        <v>7</v>
      </c>
      <c r="H11" s="78">
        <v>8</v>
      </c>
      <c r="I11" s="80">
        <v>9</v>
      </c>
      <c r="J11" s="80">
        <v>10</v>
      </c>
      <c r="K11" s="80">
        <v>11</v>
      </c>
      <c r="L11" s="78">
        <v>12</v>
      </c>
      <c r="M11" s="78">
        <v>13</v>
      </c>
    </row>
    <row r="12" spans="1:16" s="86" customFormat="1" ht="30">
      <c r="A12" s="81">
        <v>1</v>
      </c>
      <c r="B12" s="117">
        <v>13.88</v>
      </c>
      <c r="C12" s="82" t="s">
        <v>219</v>
      </c>
      <c r="D12" s="83" t="s">
        <v>414</v>
      </c>
      <c r="E12" s="84"/>
      <c r="F12" s="113">
        <v>0.18</v>
      </c>
      <c r="G12" s="84"/>
      <c r="H12" s="85" t="s">
        <v>338</v>
      </c>
      <c r="I12" s="85">
        <v>1782.9739999999999</v>
      </c>
      <c r="J12" s="94">
        <v>20.71</v>
      </c>
      <c r="K12" s="219"/>
      <c r="L12" s="93">
        <f>ROUND(J12+($K$12*J12),2)</f>
        <v>20.71</v>
      </c>
      <c r="M12" s="93">
        <f>ROUND(I12*L12,2)</f>
        <v>36925.39</v>
      </c>
      <c r="O12" s="87"/>
      <c r="P12" s="88"/>
    </row>
    <row r="13" spans="1:16" s="86" customFormat="1" ht="30">
      <c r="A13" s="81"/>
      <c r="B13" s="117">
        <v>15.56</v>
      </c>
      <c r="C13" s="82" t="s">
        <v>220</v>
      </c>
      <c r="D13" s="83" t="s">
        <v>414</v>
      </c>
      <c r="E13" s="84"/>
      <c r="F13" s="113">
        <v>0.18</v>
      </c>
      <c r="G13" s="84"/>
      <c r="H13" s="85" t="s">
        <v>339</v>
      </c>
      <c r="I13" s="85">
        <v>153.9</v>
      </c>
      <c r="J13" s="94">
        <v>57.08</v>
      </c>
      <c r="K13" s="219"/>
      <c r="L13" s="93">
        <f t="shared" ref="L13:L76" si="0">ROUND(J13+($K$12*J13),2)</f>
        <v>57.08</v>
      </c>
      <c r="M13" s="93">
        <f t="shared" ref="M13:M76" si="1">ROUND(I13*L13,2)</f>
        <v>8784.61</v>
      </c>
      <c r="O13" s="87"/>
      <c r="P13" s="88"/>
    </row>
    <row r="14" spans="1:16" s="86" customFormat="1" ht="30">
      <c r="A14" s="81"/>
      <c r="B14" s="117">
        <v>14.79</v>
      </c>
      <c r="C14" s="82" t="s">
        <v>310</v>
      </c>
      <c r="D14" s="83">
        <v>995419</v>
      </c>
      <c r="E14" s="84"/>
      <c r="F14" s="113">
        <v>0.18</v>
      </c>
      <c r="G14" s="84"/>
      <c r="H14" s="85" t="s">
        <v>340</v>
      </c>
      <c r="I14" s="85">
        <v>1</v>
      </c>
      <c r="J14" s="94">
        <v>453</v>
      </c>
      <c r="K14" s="219"/>
      <c r="L14" s="93">
        <f t="shared" si="0"/>
        <v>453</v>
      </c>
      <c r="M14" s="93">
        <f t="shared" si="1"/>
        <v>453</v>
      </c>
      <c r="O14" s="87"/>
      <c r="P14" s="88"/>
    </row>
    <row r="15" spans="1:16" s="86" customFormat="1" ht="30">
      <c r="A15" s="81"/>
      <c r="B15" s="117">
        <v>14.82</v>
      </c>
      <c r="C15" s="82" t="s">
        <v>311</v>
      </c>
      <c r="D15" s="83">
        <v>995419</v>
      </c>
      <c r="E15" s="84"/>
      <c r="F15" s="113">
        <v>0.18</v>
      </c>
      <c r="G15" s="84"/>
      <c r="H15" s="85" t="s">
        <v>340</v>
      </c>
      <c r="I15" s="85">
        <v>1</v>
      </c>
      <c r="J15" s="94">
        <v>140.25</v>
      </c>
      <c r="K15" s="219"/>
      <c r="L15" s="93">
        <f t="shared" si="0"/>
        <v>140.25</v>
      </c>
      <c r="M15" s="93">
        <f t="shared" si="1"/>
        <v>140.25</v>
      </c>
      <c r="O15" s="87"/>
      <c r="P15" s="88"/>
    </row>
    <row r="16" spans="1:16" s="86" customFormat="1" ht="21" customHeight="1">
      <c r="A16" s="81"/>
      <c r="B16" s="117">
        <v>14.83</v>
      </c>
      <c r="C16" s="82" t="s">
        <v>312</v>
      </c>
      <c r="D16" s="83" t="s">
        <v>415</v>
      </c>
      <c r="E16" s="84"/>
      <c r="F16" s="113">
        <v>0.18</v>
      </c>
      <c r="G16" s="84"/>
      <c r="H16" s="85" t="s">
        <v>341</v>
      </c>
      <c r="I16" s="85">
        <v>513.67999999999995</v>
      </c>
      <c r="J16" s="94">
        <v>3.61</v>
      </c>
      <c r="K16" s="219"/>
      <c r="L16" s="93">
        <f t="shared" si="0"/>
        <v>3.61</v>
      </c>
      <c r="M16" s="93">
        <f t="shared" si="1"/>
        <v>1854.38</v>
      </c>
      <c r="O16" s="87"/>
      <c r="P16" s="88"/>
    </row>
    <row r="17" spans="1:16" s="86" customFormat="1" ht="30">
      <c r="A17" s="81"/>
      <c r="B17" s="117">
        <v>15.19</v>
      </c>
      <c r="C17" s="82" t="s">
        <v>221</v>
      </c>
      <c r="D17" s="83">
        <v>995419</v>
      </c>
      <c r="E17" s="84"/>
      <c r="F17" s="113">
        <v>0.18</v>
      </c>
      <c r="G17" s="84"/>
      <c r="H17" s="85" t="s">
        <v>342</v>
      </c>
      <c r="I17" s="85">
        <v>499.392</v>
      </c>
      <c r="J17" s="94">
        <v>4.05</v>
      </c>
      <c r="K17" s="219"/>
      <c r="L17" s="93">
        <f t="shared" si="0"/>
        <v>4.05</v>
      </c>
      <c r="M17" s="93">
        <f t="shared" si="1"/>
        <v>2022.54</v>
      </c>
      <c r="O17" s="87"/>
      <c r="P17" s="88"/>
    </row>
    <row r="18" spans="1:16" s="86" customFormat="1" ht="30">
      <c r="A18" s="81"/>
      <c r="B18" s="117">
        <v>15.3</v>
      </c>
      <c r="C18" s="82" t="s">
        <v>313</v>
      </c>
      <c r="D18" s="83">
        <v>995429</v>
      </c>
      <c r="E18" s="84"/>
      <c r="F18" s="113">
        <v>0.18</v>
      </c>
      <c r="G18" s="84"/>
      <c r="H18" s="85" t="s">
        <v>343</v>
      </c>
      <c r="I18" s="85">
        <v>1.5</v>
      </c>
      <c r="J18" s="94">
        <v>3709.79</v>
      </c>
      <c r="K18" s="219"/>
      <c r="L18" s="93">
        <f t="shared" si="0"/>
        <v>3709.79</v>
      </c>
      <c r="M18" s="93">
        <f t="shared" si="1"/>
        <v>5564.69</v>
      </c>
      <c r="O18" s="87"/>
      <c r="P18" s="88"/>
    </row>
    <row r="19" spans="1:16" s="86" customFormat="1" ht="36" customHeight="1">
      <c r="A19" s="81"/>
      <c r="B19" s="117">
        <v>15.7</v>
      </c>
      <c r="C19" s="82" t="s">
        <v>222</v>
      </c>
      <c r="D19" s="83"/>
      <c r="E19" s="84"/>
      <c r="F19" s="113"/>
      <c r="G19" s="84"/>
      <c r="H19" s="85"/>
      <c r="I19" s="85"/>
      <c r="J19" s="94">
        <v>0</v>
      </c>
      <c r="K19" s="219"/>
      <c r="L19" s="93">
        <f t="shared" si="0"/>
        <v>0</v>
      </c>
      <c r="M19" s="93">
        <f t="shared" si="1"/>
        <v>0</v>
      </c>
      <c r="O19" s="87"/>
      <c r="P19" s="88"/>
    </row>
    <row r="20" spans="1:16" s="86" customFormat="1" ht="16.5">
      <c r="A20" s="81"/>
      <c r="B20" s="117" t="s">
        <v>135</v>
      </c>
      <c r="C20" s="82" t="s">
        <v>223</v>
      </c>
      <c r="D20" s="83" t="s">
        <v>415</v>
      </c>
      <c r="E20" s="84"/>
      <c r="F20" s="113">
        <v>0.18</v>
      </c>
      <c r="G20" s="84"/>
      <c r="H20" s="85" t="s">
        <v>343</v>
      </c>
      <c r="I20" s="85">
        <v>7.0269999999999992</v>
      </c>
      <c r="J20" s="94">
        <v>2151.88</v>
      </c>
      <c r="K20" s="219"/>
      <c r="L20" s="93">
        <f t="shared" si="0"/>
        <v>2151.88</v>
      </c>
      <c r="M20" s="93">
        <f t="shared" si="1"/>
        <v>15121.26</v>
      </c>
      <c r="O20" s="87"/>
      <c r="P20" s="88"/>
    </row>
    <row r="21" spans="1:16" s="86" customFormat="1" ht="30">
      <c r="A21" s="81"/>
      <c r="B21" s="117">
        <v>15.12</v>
      </c>
      <c r="C21" s="82" t="s">
        <v>314</v>
      </c>
      <c r="D21" s="83"/>
      <c r="E21" s="84"/>
      <c r="F21" s="113"/>
      <c r="G21" s="84"/>
      <c r="H21" s="85"/>
      <c r="I21" s="85"/>
      <c r="J21" s="94">
        <v>0</v>
      </c>
      <c r="K21" s="219"/>
      <c r="L21" s="93">
        <f t="shared" si="0"/>
        <v>0</v>
      </c>
      <c r="M21" s="93">
        <f t="shared" si="1"/>
        <v>0</v>
      </c>
      <c r="O21" s="87"/>
      <c r="P21" s="88"/>
    </row>
    <row r="22" spans="1:16" s="86" customFormat="1" ht="16.5">
      <c r="A22" s="81"/>
      <c r="B22" s="117" t="s">
        <v>136</v>
      </c>
      <c r="C22" s="82" t="s">
        <v>224</v>
      </c>
      <c r="D22" s="83" t="s">
        <v>414</v>
      </c>
      <c r="E22" s="84"/>
      <c r="F22" s="113">
        <v>0.18</v>
      </c>
      <c r="G22" s="84"/>
      <c r="H22" s="85" t="s">
        <v>344</v>
      </c>
      <c r="I22" s="85">
        <v>33</v>
      </c>
      <c r="J22" s="94">
        <v>383.51</v>
      </c>
      <c r="K22" s="219"/>
      <c r="L22" s="93">
        <f t="shared" si="0"/>
        <v>383.51</v>
      </c>
      <c r="M22" s="93">
        <f t="shared" si="1"/>
        <v>12655.83</v>
      </c>
      <c r="O22" s="87"/>
      <c r="P22" s="88"/>
    </row>
    <row r="23" spans="1:16" s="86" customFormat="1" ht="18" customHeight="1">
      <c r="A23" s="81"/>
      <c r="B23" s="117">
        <v>15.36</v>
      </c>
      <c r="C23" s="82" t="s">
        <v>315</v>
      </c>
      <c r="D23" s="83"/>
      <c r="E23" s="84"/>
      <c r="F23" s="113"/>
      <c r="G23" s="84"/>
      <c r="H23" s="85" t="s">
        <v>342</v>
      </c>
      <c r="I23" s="85">
        <v>900</v>
      </c>
      <c r="J23" s="94">
        <v>38.46</v>
      </c>
      <c r="K23" s="219"/>
      <c r="L23" s="93">
        <f t="shared" si="0"/>
        <v>38.46</v>
      </c>
      <c r="M23" s="93">
        <f t="shared" si="1"/>
        <v>34614</v>
      </c>
      <c r="O23" s="87"/>
      <c r="P23" s="88"/>
    </row>
    <row r="24" spans="1:16" s="86" customFormat="1" ht="36" customHeight="1">
      <c r="A24" s="81"/>
      <c r="B24" s="117">
        <v>15.41</v>
      </c>
      <c r="C24" s="82" t="s">
        <v>317</v>
      </c>
      <c r="D24" s="83" t="s">
        <v>414</v>
      </c>
      <c r="E24" s="84"/>
      <c r="F24" s="113">
        <v>0.18</v>
      </c>
      <c r="G24" s="84"/>
      <c r="H24" s="85" t="s">
        <v>341</v>
      </c>
      <c r="I24" s="85">
        <v>13.759999999999998</v>
      </c>
      <c r="J24" s="94">
        <v>58.91</v>
      </c>
      <c r="K24" s="219"/>
      <c r="L24" s="93">
        <f t="shared" si="0"/>
        <v>58.91</v>
      </c>
      <c r="M24" s="93">
        <f t="shared" si="1"/>
        <v>810.6</v>
      </c>
      <c r="O24" s="87"/>
      <c r="P24" s="88"/>
    </row>
    <row r="25" spans="1:16" s="86" customFormat="1" ht="45">
      <c r="A25" s="81"/>
      <c r="B25" s="117">
        <v>15.44</v>
      </c>
      <c r="C25" s="82" t="s">
        <v>316</v>
      </c>
      <c r="D25" s="83"/>
      <c r="E25" s="84"/>
      <c r="F25" s="113"/>
      <c r="G25" s="84"/>
      <c r="H25" s="85"/>
      <c r="I25" s="85"/>
      <c r="J25" s="94">
        <v>0</v>
      </c>
      <c r="K25" s="219"/>
      <c r="L25" s="93">
        <f t="shared" si="0"/>
        <v>0</v>
      </c>
      <c r="M25" s="93">
        <f t="shared" si="1"/>
        <v>0</v>
      </c>
      <c r="O25" s="87"/>
      <c r="P25" s="88"/>
    </row>
    <row r="26" spans="1:16" s="86" customFormat="1" ht="16.5">
      <c r="A26" s="81"/>
      <c r="B26" s="117" t="s">
        <v>137</v>
      </c>
      <c r="C26" s="82" t="s">
        <v>225</v>
      </c>
      <c r="D26" s="83" t="s">
        <v>414</v>
      </c>
      <c r="E26" s="84"/>
      <c r="F26" s="113">
        <v>0.18</v>
      </c>
      <c r="G26" s="84"/>
      <c r="H26" s="85" t="s">
        <v>345</v>
      </c>
      <c r="I26" s="85">
        <v>10</v>
      </c>
      <c r="J26" s="94">
        <v>157.22999999999999</v>
      </c>
      <c r="K26" s="219"/>
      <c r="L26" s="93">
        <f t="shared" si="0"/>
        <v>157.22999999999999</v>
      </c>
      <c r="M26" s="93">
        <f t="shared" si="1"/>
        <v>1572.3</v>
      </c>
      <c r="O26" s="87"/>
      <c r="P26" s="88"/>
    </row>
    <row r="27" spans="1:16" s="86" customFormat="1" ht="23.25" customHeight="1">
      <c r="A27" s="81"/>
      <c r="B27" s="117">
        <v>13.1</v>
      </c>
      <c r="C27" s="82" t="s">
        <v>226</v>
      </c>
      <c r="D27" s="83"/>
      <c r="E27" s="84"/>
      <c r="F27" s="113"/>
      <c r="G27" s="84"/>
      <c r="H27" s="85"/>
      <c r="I27" s="85"/>
      <c r="J27" s="94">
        <v>0</v>
      </c>
      <c r="K27" s="219"/>
      <c r="L27" s="93">
        <f t="shared" si="0"/>
        <v>0</v>
      </c>
      <c r="M27" s="93">
        <f t="shared" si="1"/>
        <v>0</v>
      </c>
      <c r="O27" s="87"/>
      <c r="P27" s="88"/>
    </row>
    <row r="28" spans="1:16" s="86" customFormat="1" ht="16.5">
      <c r="A28" s="81"/>
      <c r="B28" s="117" t="s">
        <v>138</v>
      </c>
      <c r="C28" s="82" t="s">
        <v>227</v>
      </c>
      <c r="D28" s="83">
        <v>995472</v>
      </c>
      <c r="E28" s="84"/>
      <c r="F28" s="113">
        <v>0.18</v>
      </c>
      <c r="G28" s="84"/>
      <c r="H28" s="85" t="s">
        <v>341</v>
      </c>
      <c r="I28" s="85">
        <v>322.87099999999992</v>
      </c>
      <c r="J28" s="94">
        <v>357.29</v>
      </c>
      <c r="K28" s="219"/>
      <c r="L28" s="93">
        <f t="shared" si="0"/>
        <v>357.29</v>
      </c>
      <c r="M28" s="93">
        <f t="shared" si="1"/>
        <v>115358.58</v>
      </c>
      <c r="O28" s="87"/>
      <c r="P28" s="88"/>
    </row>
    <row r="29" spans="1:16" s="86" customFormat="1" ht="60">
      <c r="A29" s="81"/>
      <c r="B29" s="117" t="s">
        <v>139</v>
      </c>
      <c r="C29" s="82" t="s">
        <v>228</v>
      </c>
      <c r="D29" s="83">
        <v>995419</v>
      </c>
      <c r="E29" s="84"/>
      <c r="F29" s="113">
        <v>0.18</v>
      </c>
      <c r="G29" s="84"/>
      <c r="H29" s="85" t="s">
        <v>338</v>
      </c>
      <c r="I29" s="85">
        <v>20</v>
      </c>
      <c r="J29" s="94">
        <v>585.71</v>
      </c>
      <c r="K29" s="219"/>
      <c r="L29" s="93">
        <f t="shared" si="0"/>
        <v>585.71</v>
      </c>
      <c r="M29" s="93">
        <f t="shared" si="1"/>
        <v>11714.2</v>
      </c>
      <c r="O29" s="87"/>
      <c r="P29" s="88"/>
    </row>
    <row r="30" spans="1:16" s="86" customFormat="1" ht="30">
      <c r="A30" s="81"/>
      <c r="B30" s="117">
        <v>13.8</v>
      </c>
      <c r="C30" s="82" t="s">
        <v>229</v>
      </c>
      <c r="D30" s="83">
        <v>995472</v>
      </c>
      <c r="E30" s="84"/>
      <c r="F30" s="113">
        <v>0.18</v>
      </c>
      <c r="G30" s="84"/>
      <c r="H30" s="85" t="s">
        <v>341</v>
      </c>
      <c r="I30" s="85">
        <v>1782.9739999999999</v>
      </c>
      <c r="J30" s="94">
        <v>156.91</v>
      </c>
      <c r="K30" s="219"/>
      <c r="L30" s="93">
        <f t="shared" si="0"/>
        <v>156.91</v>
      </c>
      <c r="M30" s="93">
        <f t="shared" si="1"/>
        <v>279766.45</v>
      </c>
      <c r="O30" s="87"/>
      <c r="P30" s="88"/>
    </row>
    <row r="31" spans="1:16" s="86" customFormat="1" ht="30">
      <c r="A31" s="81"/>
      <c r="B31" s="117">
        <v>13.85</v>
      </c>
      <c r="C31" s="82" t="s">
        <v>318</v>
      </c>
      <c r="D31" s="83">
        <v>995473</v>
      </c>
      <c r="E31" s="84"/>
      <c r="F31" s="113">
        <v>0.18</v>
      </c>
      <c r="G31" s="84"/>
      <c r="H31" s="85"/>
      <c r="I31" s="85">
        <v>1782.9739999999999</v>
      </c>
      <c r="J31" s="94">
        <v>81.650000000000006</v>
      </c>
      <c r="K31" s="219"/>
      <c r="L31" s="93">
        <f t="shared" si="0"/>
        <v>81.650000000000006</v>
      </c>
      <c r="M31" s="93">
        <f t="shared" si="1"/>
        <v>145579.82999999999</v>
      </c>
      <c r="O31" s="87"/>
      <c r="P31" s="88"/>
    </row>
    <row r="32" spans="1:16" s="86" customFormat="1" ht="45">
      <c r="A32" s="81"/>
      <c r="B32" s="117">
        <v>13.82</v>
      </c>
      <c r="C32" s="82" t="s">
        <v>230</v>
      </c>
      <c r="D32" s="83"/>
      <c r="E32" s="84"/>
      <c r="F32" s="113"/>
      <c r="G32" s="84"/>
      <c r="H32" s="85"/>
      <c r="I32" s="85"/>
      <c r="J32" s="94">
        <v>0</v>
      </c>
      <c r="K32" s="219"/>
      <c r="L32" s="93">
        <f t="shared" si="0"/>
        <v>0</v>
      </c>
      <c r="M32" s="93">
        <f t="shared" si="1"/>
        <v>0</v>
      </c>
      <c r="O32" s="87"/>
      <c r="P32" s="88"/>
    </row>
    <row r="33" spans="1:16" s="86" customFormat="1" ht="16.5">
      <c r="A33" s="81"/>
      <c r="B33" s="117" t="s">
        <v>140</v>
      </c>
      <c r="C33" s="82" t="s">
        <v>231</v>
      </c>
      <c r="D33" s="83">
        <v>995473</v>
      </c>
      <c r="E33" s="84"/>
      <c r="F33" s="113">
        <v>0.18</v>
      </c>
      <c r="G33" s="84"/>
      <c r="H33" s="85" t="s">
        <v>341</v>
      </c>
      <c r="I33" s="85">
        <v>1392.89</v>
      </c>
      <c r="J33" s="94">
        <v>147.03</v>
      </c>
      <c r="K33" s="219"/>
      <c r="L33" s="93">
        <f t="shared" si="0"/>
        <v>147.03</v>
      </c>
      <c r="M33" s="93">
        <f t="shared" si="1"/>
        <v>204796.62</v>
      </c>
      <c r="O33" s="87"/>
      <c r="P33" s="88"/>
    </row>
    <row r="34" spans="1:16" s="86" customFormat="1" ht="16.5">
      <c r="A34" s="81"/>
      <c r="B34" s="117"/>
      <c r="C34" s="82"/>
      <c r="D34" s="83"/>
      <c r="E34" s="84"/>
      <c r="F34" s="113"/>
      <c r="G34" s="84"/>
      <c r="H34" s="85"/>
      <c r="I34" s="85"/>
      <c r="J34" s="94">
        <v>0</v>
      </c>
      <c r="K34" s="219"/>
      <c r="L34" s="93">
        <f t="shared" si="0"/>
        <v>0</v>
      </c>
      <c r="M34" s="93">
        <f t="shared" si="1"/>
        <v>0</v>
      </c>
      <c r="O34" s="87"/>
      <c r="P34" s="88"/>
    </row>
    <row r="35" spans="1:16" s="86" customFormat="1" ht="45">
      <c r="A35" s="81"/>
      <c r="B35" s="117">
        <v>13.47</v>
      </c>
      <c r="C35" s="82" t="s">
        <v>232</v>
      </c>
      <c r="D35" s="83">
        <v>995473</v>
      </c>
      <c r="E35" s="84"/>
      <c r="F35" s="113">
        <v>0.18</v>
      </c>
      <c r="G35" s="84"/>
      <c r="H35" s="85" t="s">
        <v>341</v>
      </c>
      <c r="I35" s="85">
        <v>668.38400000000013</v>
      </c>
      <c r="J35" s="94">
        <v>205.69</v>
      </c>
      <c r="K35" s="219"/>
      <c r="L35" s="93">
        <f t="shared" si="0"/>
        <v>205.69</v>
      </c>
      <c r="M35" s="93">
        <f t="shared" si="1"/>
        <v>137479.9</v>
      </c>
      <c r="O35" s="87"/>
      <c r="P35" s="88"/>
    </row>
    <row r="36" spans="1:16" s="86" customFormat="1" ht="213.75" customHeight="1">
      <c r="A36" s="81"/>
      <c r="B36" s="117">
        <v>12.52</v>
      </c>
      <c r="C36" s="82" t="s">
        <v>319</v>
      </c>
      <c r="D36" s="83"/>
      <c r="E36" s="84"/>
      <c r="F36" s="113"/>
      <c r="G36" s="84"/>
      <c r="H36" s="85"/>
      <c r="I36" s="85"/>
      <c r="J36" s="94">
        <v>0</v>
      </c>
      <c r="K36" s="219"/>
      <c r="L36" s="93">
        <f t="shared" si="0"/>
        <v>0</v>
      </c>
      <c r="M36" s="93">
        <f t="shared" si="1"/>
        <v>0</v>
      </c>
      <c r="O36" s="87"/>
      <c r="P36" s="88"/>
    </row>
    <row r="37" spans="1:16" s="86" customFormat="1" ht="77.25" customHeight="1">
      <c r="A37" s="81"/>
      <c r="B37" s="117" t="s">
        <v>141</v>
      </c>
      <c r="C37" s="82" t="s">
        <v>320</v>
      </c>
      <c r="D37" s="83">
        <v>995453</v>
      </c>
      <c r="E37" s="84"/>
      <c r="F37" s="113">
        <v>0.18</v>
      </c>
      <c r="G37" s="84"/>
      <c r="H37" s="85" t="s">
        <v>346</v>
      </c>
      <c r="I37" s="85">
        <v>236.00800000000001</v>
      </c>
      <c r="J37" s="94">
        <v>2212.44</v>
      </c>
      <c r="K37" s="219"/>
      <c r="L37" s="93">
        <f t="shared" si="0"/>
        <v>2212.44</v>
      </c>
      <c r="M37" s="93">
        <f t="shared" si="1"/>
        <v>522153.54</v>
      </c>
      <c r="O37" s="87"/>
      <c r="P37" s="88"/>
    </row>
    <row r="38" spans="1:16" s="86" customFormat="1" ht="30.75" customHeight="1">
      <c r="A38" s="81"/>
      <c r="B38" s="117" t="s">
        <v>142</v>
      </c>
      <c r="C38" s="82" t="s">
        <v>233</v>
      </c>
      <c r="D38" s="83">
        <v>995419</v>
      </c>
      <c r="E38" s="84"/>
      <c r="F38" s="113">
        <v>0.18</v>
      </c>
      <c r="G38" s="84"/>
      <c r="H38" s="85" t="s">
        <v>338</v>
      </c>
      <c r="I38" s="85">
        <v>976.38</v>
      </c>
      <c r="J38" s="94">
        <v>109.65</v>
      </c>
      <c r="K38" s="219"/>
      <c r="L38" s="93">
        <f t="shared" si="0"/>
        <v>109.65</v>
      </c>
      <c r="M38" s="93">
        <f t="shared" si="1"/>
        <v>107060.07</v>
      </c>
      <c r="O38" s="87"/>
      <c r="P38" s="88"/>
    </row>
    <row r="39" spans="1:16" s="86" customFormat="1" ht="108" customHeight="1">
      <c r="A39" s="81"/>
      <c r="B39" s="117">
        <v>21.1</v>
      </c>
      <c r="C39" s="82" t="s">
        <v>234</v>
      </c>
      <c r="D39" s="83"/>
      <c r="E39" s="84"/>
      <c r="F39" s="113"/>
      <c r="G39" s="84"/>
      <c r="H39" s="85"/>
      <c r="I39" s="85"/>
      <c r="J39" s="94">
        <v>0</v>
      </c>
      <c r="K39" s="219"/>
      <c r="L39" s="93">
        <f t="shared" si="0"/>
        <v>0</v>
      </c>
      <c r="M39" s="93">
        <f t="shared" si="1"/>
        <v>0</v>
      </c>
      <c r="O39" s="87"/>
      <c r="P39" s="88"/>
    </row>
    <row r="40" spans="1:16" s="86" customFormat="1" ht="20.25" customHeight="1">
      <c r="A40" s="81"/>
      <c r="B40" s="117" t="s">
        <v>143</v>
      </c>
      <c r="C40" s="82" t="s">
        <v>235</v>
      </c>
      <c r="D40" s="83"/>
      <c r="E40" s="84"/>
      <c r="F40" s="113"/>
      <c r="G40" s="84"/>
      <c r="H40" s="85"/>
      <c r="I40" s="85"/>
      <c r="J40" s="94">
        <v>0</v>
      </c>
      <c r="K40" s="219"/>
      <c r="L40" s="93">
        <f t="shared" si="0"/>
        <v>0</v>
      </c>
      <c r="M40" s="93">
        <f t="shared" si="1"/>
        <v>0</v>
      </c>
      <c r="O40" s="87"/>
      <c r="P40" s="88"/>
    </row>
    <row r="41" spans="1:16" s="86" customFormat="1" ht="30">
      <c r="A41" s="81"/>
      <c r="B41" s="117" t="s">
        <v>144</v>
      </c>
      <c r="C41" s="82" t="s">
        <v>236</v>
      </c>
      <c r="D41" s="83">
        <v>995476</v>
      </c>
      <c r="E41" s="84"/>
      <c r="F41" s="113">
        <v>0.18</v>
      </c>
      <c r="G41" s="84"/>
      <c r="H41" s="85" t="s">
        <v>342</v>
      </c>
      <c r="I41" s="85">
        <v>207.89400000000001</v>
      </c>
      <c r="J41" s="94">
        <v>549.79999999999995</v>
      </c>
      <c r="K41" s="219"/>
      <c r="L41" s="93">
        <f t="shared" si="0"/>
        <v>549.79999999999995</v>
      </c>
      <c r="M41" s="93">
        <f t="shared" si="1"/>
        <v>114300.12</v>
      </c>
      <c r="O41" s="87"/>
      <c r="P41" s="88"/>
    </row>
    <row r="42" spans="1:16" s="86" customFormat="1" ht="53.25" customHeight="1">
      <c r="A42" s="81"/>
      <c r="B42" s="117" t="s">
        <v>145</v>
      </c>
      <c r="C42" s="82" t="s">
        <v>237</v>
      </c>
      <c r="D42" s="83"/>
      <c r="E42" s="84"/>
      <c r="F42" s="113"/>
      <c r="G42" s="84"/>
      <c r="H42" s="85"/>
      <c r="I42" s="85"/>
      <c r="J42" s="94">
        <v>0</v>
      </c>
      <c r="K42" s="219"/>
      <c r="L42" s="93">
        <f t="shared" si="0"/>
        <v>0</v>
      </c>
      <c r="M42" s="93">
        <f t="shared" si="1"/>
        <v>0</v>
      </c>
      <c r="O42" s="87"/>
      <c r="P42" s="88"/>
    </row>
    <row r="43" spans="1:16" s="86" customFormat="1" ht="30">
      <c r="A43" s="81"/>
      <c r="B43" s="117" t="s">
        <v>146</v>
      </c>
      <c r="C43" s="82" t="s">
        <v>238</v>
      </c>
      <c r="D43" s="83">
        <v>995476</v>
      </c>
      <c r="E43" s="84"/>
      <c r="F43" s="113">
        <v>0.18</v>
      </c>
      <c r="G43" s="84"/>
      <c r="H43" s="85" t="s">
        <v>347</v>
      </c>
      <c r="I43" s="85">
        <v>144.96199999999999</v>
      </c>
      <c r="J43" s="94">
        <v>673.77</v>
      </c>
      <c r="K43" s="219"/>
      <c r="L43" s="93">
        <f t="shared" si="0"/>
        <v>673.77</v>
      </c>
      <c r="M43" s="93">
        <f t="shared" si="1"/>
        <v>97671.05</v>
      </c>
      <c r="O43" s="87"/>
      <c r="P43" s="88"/>
    </row>
    <row r="44" spans="1:16" s="86" customFormat="1" ht="48.75" customHeight="1">
      <c r="A44" s="81"/>
      <c r="B44" s="117">
        <v>21.3</v>
      </c>
      <c r="C44" s="82" t="s">
        <v>239</v>
      </c>
      <c r="D44" s="83"/>
      <c r="E44" s="84"/>
      <c r="F44" s="113"/>
      <c r="G44" s="84"/>
      <c r="H44" s="85"/>
      <c r="I44" s="85"/>
      <c r="J44" s="94">
        <v>0</v>
      </c>
      <c r="K44" s="219"/>
      <c r="L44" s="93">
        <f t="shared" si="0"/>
        <v>0</v>
      </c>
      <c r="M44" s="93">
        <f t="shared" si="1"/>
        <v>0</v>
      </c>
      <c r="O44" s="87"/>
      <c r="P44" s="88"/>
    </row>
    <row r="45" spans="1:16" s="86" customFormat="1" ht="16.5">
      <c r="A45" s="81"/>
      <c r="B45" s="117" t="s">
        <v>147</v>
      </c>
      <c r="C45" s="82" t="s">
        <v>240</v>
      </c>
      <c r="D45" s="83">
        <v>995476</v>
      </c>
      <c r="E45" s="84"/>
      <c r="F45" s="113">
        <v>0.18</v>
      </c>
      <c r="G45" s="84"/>
      <c r="H45" s="85" t="s">
        <v>348</v>
      </c>
      <c r="I45" s="85">
        <v>63.906999999999996</v>
      </c>
      <c r="J45" s="94">
        <v>1292.06</v>
      </c>
      <c r="K45" s="219"/>
      <c r="L45" s="93">
        <f t="shared" si="0"/>
        <v>1292.06</v>
      </c>
      <c r="M45" s="93">
        <f t="shared" si="1"/>
        <v>82571.679999999993</v>
      </c>
      <c r="O45" s="87"/>
      <c r="P45" s="88"/>
    </row>
    <row r="46" spans="1:16" s="86" customFormat="1" ht="33" customHeight="1">
      <c r="A46" s="81"/>
      <c r="B46" s="117">
        <v>9.9700000000000006</v>
      </c>
      <c r="C46" s="82" t="s">
        <v>241</v>
      </c>
      <c r="D46" s="83"/>
      <c r="E46" s="84"/>
      <c r="F46" s="113"/>
      <c r="G46" s="84"/>
      <c r="H46" s="85"/>
      <c r="I46" s="85"/>
      <c r="J46" s="94">
        <v>0</v>
      </c>
      <c r="K46" s="219"/>
      <c r="L46" s="93">
        <f t="shared" si="0"/>
        <v>0</v>
      </c>
      <c r="M46" s="93">
        <f t="shared" si="1"/>
        <v>0</v>
      </c>
      <c r="O46" s="87"/>
      <c r="P46" s="88"/>
    </row>
    <row r="47" spans="1:16" s="86" customFormat="1" ht="18" customHeight="1">
      <c r="A47" s="81"/>
      <c r="B47" s="117" t="s">
        <v>148</v>
      </c>
      <c r="C47" s="82" t="s">
        <v>242</v>
      </c>
      <c r="D47" s="83">
        <v>995476</v>
      </c>
      <c r="E47" s="84"/>
      <c r="F47" s="113">
        <v>0.18</v>
      </c>
      <c r="G47" s="84"/>
      <c r="H47" s="85" t="s">
        <v>340</v>
      </c>
      <c r="I47" s="85">
        <v>20</v>
      </c>
      <c r="J47" s="94">
        <v>95.72</v>
      </c>
      <c r="K47" s="219"/>
      <c r="L47" s="93">
        <f t="shared" si="0"/>
        <v>95.72</v>
      </c>
      <c r="M47" s="93">
        <f t="shared" si="1"/>
        <v>1914.4</v>
      </c>
      <c r="O47" s="87"/>
      <c r="P47" s="88"/>
    </row>
    <row r="48" spans="1:16" s="86" customFormat="1" ht="51.75" customHeight="1">
      <c r="A48" s="81"/>
      <c r="B48" s="117">
        <v>16.7</v>
      </c>
      <c r="C48" s="82" t="s">
        <v>243</v>
      </c>
      <c r="D48" s="83"/>
      <c r="E48" s="84"/>
      <c r="F48" s="113"/>
      <c r="G48" s="84"/>
      <c r="H48" s="85"/>
      <c r="I48" s="85"/>
      <c r="J48" s="94">
        <v>0</v>
      </c>
      <c r="K48" s="219"/>
      <c r="L48" s="93">
        <f t="shared" si="0"/>
        <v>0</v>
      </c>
      <c r="M48" s="93">
        <f t="shared" si="1"/>
        <v>0</v>
      </c>
      <c r="O48" s="87"/>
      <c r="P48" s="88"/>
    </row>
    <row r="49" spans="1:16" s="86" customFormat="1" ht="16.5">
      <c r="A49" s="81"/>
      <c r="B49" s="117" t="s">
        <v>149</v>
      </c>
      <c r="C49" s="82" t="s">
        <v>244</v>
      </c>
      <c r="D49" s="83">
        <v>995477</v>
      </c>
      <c r="E49" s="84"/>
      <c r="F49" s="113">
        <v>0.18</v>
      </c>
      <c r="G49" s="84"/>
      <c r="H49" s="85" t="s">
        <v>346</v>
      </c>
      <c r="I49" s="85">
        <v>312</v>
      </c>
      <c r="J49" s="94">
        <v>1088.96</v>
      </c>
      <c r="K49" s="219"/>
      <c r="L49" s="93">
        <f t="shared" si="0"/>
        <v>1088.96</v>
      </c>
      <c r="M49" s="93">
        <f t="shared" si="1"/>
        <v>339755.52000000002</v>
      </c>
      <c r="O49" s="87"/>
      <c r="P49" s="88"/>
    </row>
    <row r="50" spans="1:16" s="86" customFormat="1" ht="48" customHeight="1">
      <c r="A50" s="81"/>
      <c r="B50" s="117">
        <v>18.899999999999999</v>
      </c>
      <c r="C50" s="82" t="s">
        <v>245</v>
      </c>
      <c r="D50" s="83"/>
      <c r="E50" s="84"/>
      <c r="F50" s="113"/>
      <c r="G50" s="84"/>
      <c r="H50" s="85"/>
      <c r="I50" s="85"/>
      <c r="J50" s="94">
        <v>0</v>
      </c>
      <c r="K50" s="219"/>
      <c r="L50" s="93">
        <f t="shared" si="0"/>
        <v>0</v>
      </c>
      <c r="M50" s="93">
        <f t="shared" si="1"/>
        <v>0</v>
      </c>
      <c r="O50" s="87"/>
      <c r="P50" s="88"/>
    </row>
    <row r="51" spans="1:16" s="86" customFormat="1" ht="16.5">
      <c r="A51" s="81"/>
      <c r="B51" s="117" t="s">
        <v>150</v>
      </c>
      <c r="C51" s="82" t="s">
        <v>246</v>
      </c>
      <c r="D51" s="83">
        <v>995424</v>
      </c>
      <c r="E51" s="84"/>
      <c r="F51" s="113">
        <v>0.18</v>
      </c>
      <c r="G51" s="84"/>
      <c r="H51" s="85" t="s">
        <v>349</v>
      </c>
      <c r="I51" s="85">
        <v>20</v>
      </c>
      <c r="J51" s="94">
        <v>551.20000000000005</v>
      </c>
      <c r="K51" s="219"/>
      <c r="L51" s="93">
        <f t="shared" si="0"/>
        <v>551.20000000000005</v>
      </c>
      <c r="M51" s="93">
        <f t="shared" si="1"/>
        <v>11024</v>
      </c>
      <c r="O51" s="87"/>
      <c r="P51" s="88"/>
    </row>
    <row r="52" spans="1:16" s="86" customFormat="1" ht="81" customHeight="1">
      <c r="A52" s="81"/>
      <c r="B52" s="117">
        <v>18.8</v>
      </c>
      <c r="C52" s="82" t="s">
        <v>247</v>
      </c>
      <c r="D52" s="83"/>
      <c r="E52" s="84"/>
      <c r="F52" s="113"/>
      <c r="G52" s="84"/>
      <c r="H52" s="85"/>
      <c r="I52" s="85"/>
      <c r="J52" s="94">
        <v>0</v>
      </c>
      <c r="K52" s="219"/>
      <c r="L52" s="93">
        <f t="shared" si="0"/>
        <v>0</v>
      </c>
      <c r="M52" s="93">
        <f t="shared" si="1"/>
        <v>0</v>
      </c>
      <c r="O52" s="87"/>
      <c r="P52" s="88"/>
    </row>
    <row r="53" spans="1:16" s="86" customFormat="1" ht="16.5">
      <c r="A53" s="81"/>
      <c r="B53" s="117" t="s">
        <v>151</v>
      </c>
      <c r="C53" s="82" t="s">
        <v>248</v>
      </c>
      <c r="D53" s="83">
        <v>995424</v>
      </c>
      <c r="E53" s="84"/>
      <c r="F53" s="113">
        <v>0.18</v>
      </c>
      <c r="G53" s="84"/>
      <c r="H53" s="85" t="s">
        <v>349</v>
      </c>
      <c r="I53" s="85">
        <v>20</v>
      </c>
      <c r="J53" s="94">
        <v>793.18</v>
      </c>
      <c r="K53" s="219"/>
      <c r="L53" s="93">
        <f t="shared" si="0"/>
        <v>793.18</v>
      </c>
      <c r="M53" s="93">
        <f t="shared" si="1"/>
        <v>15863.6</v>
      </c>
      <c r="O53" s="87"/>
      <c r="P53" s="88"/>
    </row>
    <row r="54" spans="1:16" s="86" customFormat="1" ht="16.5">
      <c r="A54" s="81"/>
      <c r="B54" s="117" t="s">
        <v>152</v>
      </c>
      <c r="C54" s="82" t="s">
        <v>249</v>
      </c>
      <c r="D54" s="83">
        <v>995424</v>
      </c>
      <c r="E54" s="84"/>
      <c r="F54" s="113">
        <v>0.18</v>
      </c>
      <c r="G54" s="84"/>
      <c r="H54" s="85" t="s">
        <v>350</v>
      </c>
      <c r="I54" s="85">
        <v>10</v>
      </c>
      <c r="J54" s="94">
        <v>650.9</v>
      </c>
      <c r="K54" s="219"/>
      <c r="L54" s="93">
        <f t="shared" si="0"/>
        <v>650.9</v>
      </c>
      <c r="M54" s="93">
        <f t="shared" si="1"/>
        <v>6509</v>
      </c>
      <c r="O54" s="87"/>
      <c r="P54" s="88"/>
    </row>
    <row r="55" spans="1:16" s="86" customFormat="1" ht="45">
      <c r="A55" s="81"/>
      <c r="B55" s="117">
        <v>18.48</v>
      </c>
      <c r="C55" s="82" t="s">
        <v>250</v>
      </c>
      <c r="D55" s="83">
        <v>995424</v>
      </c>
      <c r="E55" s="84"/>
      <c r="F55" s="113">
        <v>0.18</v>
      </c>
      <c r="G55" s="84"/>
      <c r="H55" s="85" t="s">
        <v>351</v>
      </c>
      <c r="I55" s="85">
        <v>1000</v>
      </c>
      <c r="J55" s="94">
        <v>12.29</v>
      </c>
      <c r="K55" s="219"/>
      <c r="L55" s="93">
        <f t="shared" si="0"/>
        <v>12.29</v>
      </c>
      <c r="M55" s="93">
        <f t="shared" si="1"/>
        <v>12290</v>
      </c>
      <c r="O55" s="87"/>
      <c r="P55" s="88"/>
    </row>
    <row r="56" spans="1:16" s="86" customFormat="1" ht="18" customHeight="1">
      <c r="A56" s="81"/>
      <c r="B56" s="117">
        <v>18.18</v>
      </c>
      <c r="C56" s="82" t="s">
        <v>251</v>
      </c>
      <c r="D56" s="83"/>
      <c r="E56" s="84"/>
      <c r="F56" s="113"/>
      <c r="G56" s="84"/>
      <c r="H56" s="85"/>
      <c r="I56" s="85"/>
      <c r="J56" s="94">
        <v>0</v>
      </c>
      <c r="K56" s="219"/>
      <c r="L56" s="93">
        <f t="shared" si="0"/>
        <v>0</v>
      </c>
      <c r="M56" s="93">
        <f t="shared" si="1"/>
        <v>0</v>
      </c>
      <c r="O56" s="87"/>
      <c r="P56" s="88"/>
    </row>
    <row r="57" spans="1:16" s="86" customFormat="1" ht="16.5">
      <c r="A57" s="81"/>
      <c r="B57" s="117" t="s">
        <v>153</v>
      </c>
      <c r="C57" s="82" t="s">
        <v>252</v>
      </c>
      <c r="D57" s="83">
        <v>995424</v>
      </c>
      <c r="E57" s="84"/>
      <c r="F57" s="113">
        <v>0.18</v>
      </c>
      <c r="G57" s="84"/>
      <c r="H57" s="85" t="s">
        <v>344</v>
      </c>
      <c r="I57" s="85">
        <v>1</v>
      </c>
      <c r="J57" s="94">
        <v>503.55</v>
      </c>
      <c r="K57" s="219"/>
      <c r="L57" s="93">
        <f t="shared" si="0"/>
        <v>503.55</v>
      </c>
      <c r="M57" s="93">
        <f t="shared" si="1"/>
        <v>503.55</v>
      </c>
      <c r="O57" s="87"/>
      <c r="P57" s="88"/>
    </row>
    <row r="58" spans="1:16" s="86" customFormat="1" ht="36.75" customHeight="1">
      <c r="A58" s="81"/>
      <c r="B58" s="117">
        <v>17.7</v>
      </c>
      <c r="C58" s="82" t="s">
        <v>253</v>
      </c>
      <c r="D58" s="83"/>
      <c r="E58" s="84"/>
      <c r="F58" s="113"/>
      <c r="G58" s="84"/>
      <c r="H58" s="85"/>
      <c r="I58" s="85"/>
      <c r="J58" s="94">
        <v>0</v>
      </c>
      <c r="K58" s="219"/>
      <c r="L58" s="93">
        <f t="shared" si="0"/>
        <v>0</v>
      </c>
      <c r="M58" s="93">
        <f t="shared" si="1"/>
        <v>0</v>
      </c>
      <c r="O58" s="87"/>
      <c r="P58" s="88"/>
    </row>
    <row r="59" spans="1:16" s="86" customFormat="1" ht="16.5">
      <c r="A59" s="81"/>
      <c r="B59" s="117" t="s">
        <v>154</v>
      </c>
      <c r="C59" s="82" t="s">
        <v>254</v>
      </c>
      <c r="D59" s="83">
        <v>995478</v>
      </c>
      <c r="E59" s="84"/>
      <c r="F59" s="113">
        <v>0.18</v>
      </c>
      <c r="G59" s="84"/>
      <c r="H59" s="85" t="s">
        <v>344</v>
      </c>
      <c r="I59" s="85">
        <v>1</v>
      </c>
      <c r="J59" s="94">
        <v>2882.35</v>
      </c>
      <c r="K59" s="219"/>
      <c r="L59" s="93">
        <f t="shared" si="0"/>
        <v>2882.35</v>
      </c>
      <c r="M59" s="93">
        <f t="shared" si="1"/>
        <v>2882.35</v>
      </c>
      <c r="O59" s="87"/>
      <c r="P59" s="88"/>
    </row>
    <row r="60" spans="1:16" s="86" customFormat="1" ht="30">
      <c r="A60" s="81"/>
      <c r="B60" s="117">
        <v>17.8</v>
      </c>
      <c r="C60" s="82" t="s">
        <v>255</v>
      </c>
      <c r="D60" s="83">
        <v>995478</v>
      </c>
      <c r="E60" s="84"/>
      <c r="F60" s="113">
        <v>0.18</v>
      </c>
      <c r="G60" s="84"/>
      <c r="H60" s="85" t="s">
        <v>344</v>
      </c>
      <c r="I60" s="85">
        <v>1</v>
      </c>
      <c r="J60" s="94">
        <v>1900.51</v>
      </c>
      <c r="K60" s="219"/>
      <c r="L60" s="93">
        <f t="shared" si="0"/>
        <v>1900.51</v>
      </c>
      <c r="M60" s="93">
        <f t="shared" si="1"/>
        <v>1900.51</v>
      </c>
      <c r="O60" s="87"/>
      <c r="P60" s="88"/>
    </row>
    <row r="61" spans="1:16" s="86" customFormat="1" ht="16.5">
      <c r="A61" s="81"/>
      <c r="B61" s="117">
        <v>17.28</v>
      </c>
      <c r="C61" s="82" t="s">
        <v>256</v>
      </c>
      <c r="D61" s="83"/>
      <c r="E61" s="84"/>
      <c r="F61" s="113"/>
      <c r="G61" s="84"/>
      <c r="H61" s="85"/>
      <c r="I61" s="85"/>
      <c r="J61" s="94">
        <v>0</v>
      </c>
      <c r="K61" s="219"/>
      <c r="L61" s="93">
        <f t="shared" si="0"/>
        <v>0</v>
      </c>
      <c r="M61" s="93">
        <f t="shared" si="1"/>
        <v>0</v>
      </c>
      <c r="O61" s="87"/>
      <c r="P61" s="88"/>
    </row>
    <row r="62" spans="1:16" s="86" customFormat="1" ht="16.5">
      <c r="A62" s="81"/>
      <c r="B62" s="117" t="s">
        <v>155</v>
      </c>
      <c r="C62" s="82" t="s">
        <v>257</v>
      </c>
      <c r="D62" s="83"/>
      <c r="E62" s="84"/>
      <c r="F62" s="113"/>
      <c r="G62" s="84"/>
      <c r="H62" s="85"/>
      <c r="I62" s="85"/>
      <c r="J62" s="94">
        <v>0</v>
      </c>
      <c r="K62" s="219"/>
      <c r="L62" s="93">
        <f t="shared" si="0"/>
        <v>0</v>
      </c>
      <c r="M62" s="93">
        <f t="shared" si="1"/>
        <v>0</v>
      </c>
      <c r="O62" s="87"/>
      <c r="P62" s="88"/>
    </row>
    <row r="63" spans="1:16" s="86" customFormat="1" ht="16.5">
      <c r="A63" s="81"/>
      <c r="B63" s="117" t="s">
        <v>156</v>
      </c>
      <c r="C63" s="82" t="s">
        <v>258</v>
      </c>
      <c r="D63" s="83">
        <v>995478</v>
      </c>
      <c r="E63" s="84"/>
      <c r="F63" s="113">
        <v>0.18</v>
      </c>
      <c r="G63" s="84"/>
      <c r="H63" s="85" t="s">
        <v>344</v>
      </c>
      <c r="I63" s="85">
        <v>1</v>
      </c>
      <c r="J63" s="94">
        <v>132.21</v>
      </c>
      <c r="K63" s="219"/>
      <c r="L63" s="93">
        <f t="shared" si="0"/>
        <v>132.21</v>
      </c>
      <c r="M63" s="93">
        <f t="shared" si="1"/>
        <v>132.21</v>
      </c>
      <c r="O63" s="87"/>
      <c r="P63" s="88"/>
    </row>
    <row r="64" spans="1:16" s="86" customFormat="1" ht="60">
      <c r="A64" s="81"/>
      <c r="B64" s="117">
        <v>17.2</v>
      </c>
      <c r="C64" s="82" t="s">
        <v>259</v>
      </c>
      <c r="D64" s="83"/>
      <c r="E64" s="84"/>
      <c r="F64" s="113"/>
      <c r="G64" s="84"/>
      <c r="H64" s="85"/>
      <c r="I64" s="85"/>
      <c r="J64" s="94">
        <v>0</v>
      </c>
      <c r="K64" s="219"/>
      <c r="L64" s="93">
        <f t="shared" si="0"/>
        <v>0</v>
      </c>
      <c r="M64" s="93">
        <f t="shared" si="1"/>
        <v>0</v>
      </c>
      <c r="O64" s="87"/>
      <c r="P64" s="88"/>
    </row>
    <row r="65" spans="1:16" s="86" customFormat="1" ht="16.5">
      <c r="A65" s="81"/>
      <c r="B65" s="117" t="s">
        <v>157</v>
      </c>
      <c r="C65" s="82" t="s">
        <v>260</v>
      </c>
      <c r="D65" s="83">
        <v>995478</v>
      </c>
      <c r="E65" s="84"/>
      <c r="F65" s="113">
        <v>0.18</v>
      </c>
      <c r="G65" s="84"/>
      <c r="H65" s="85" t="s">
        <v>344</v>
      </c>
      <c r="I65" s="85">
        <v>1</v>
      </c>
      <c r="J65" s="94">
        <v>7019.68</v>
      </c>
      <c r="K65" s="219"/>
      <c r="L65" s="93">
        <f t="shared" si="0"/>
        <v>7019.68</v>
      </c>
      <c r="M65" s="93">
        <f t="shared" si="1"/>
        <v>7019.68</v>
      </c>
      <c r="O65" s="87"/>
      <c r="P65" s="88"/>
    </row>
    <row r="66" spans="1:16" s="86" customFormat="1" ht="45">
      <c r="A66" s="81"/>
      <c r="B66" s="117">
        <v>17.71</v>
      </c>
      <c r="C66" s="82" t="s">
        <v>261</v>
      </c>
      <c r="D66" s="83">
        <v>995478</v>
      </c>
      <c r="E66" s="84"/>
      <c r="F66" s="113">
        <v>0.18</v>
      </c>
      <c r="G66" s="84"/>
      <c r="H66" s="85" t="s">
        <v>344</v>
      </c>
      <c r="I66" s="85">
        <v>1</v>
      </c>
      <c r="J66" s="94">
        <v>185.36</v>
      </c>
      <c r="K66" s="219"/>
      <c r="L66" s="93">
        <f t="shared" si="0"/>
        <v>185.36</v>
      </c>
      <c r="M66" s="93">
        <f t="shared" si="1"/>
        <v>185.36</v>
      </c>
      <c r="O66" s="87"/>
      <c r="P66" s="88"/>
    </row>
    <row r="67" spans="1:16" s="86" customFormat="1" ht="33" customHeight="1">
      <c r="A67" s="81"/>
      <c r="B67" s="117">
        <v>17.329999999999998</v>
      </c>
      <c r="C67" s="82" t="s">
        <v>262</v>
      </c>
      <c r="D67" s="83">
        <v>995478</v>
      </c>
      <c r="E67" s="84"/>
      <c r="F67" s="113">
        <v>0.18</v>
      </c>
      <c r="G67" s="84"/>
      <c r="H67" s="85" t="s">
        <v>352</v>
      </c>
      <c r="I67" s="85">
        <v>1</v>
      </c>
      <c r="J67" s="94">
        <v>1193.67</v>
      </c>
      <c r="K67" s="219"/>
      <c r="L67" s="93">
        <f t="shared" si="0"/>
        <v>1193.67</v>
      </c>
      <c r="M67" s="93">
        <f t="shared" si="1"/>
        <v>1193.67</v>
      </c>
      <c r="O67" s="87"/>
      <c r="P67" s="88"/>
    </row>
    <row r="68" spans="1:16" s="86" customFormat="1" ht="16.5">
      <c r="A68" s="81"/>
      <c r="B68" s="117">
        <v>17.34</v>
      </c>
      <c r="C68" s="82" t="s">
        <v>263</v>
      </c>
      <c r="D68" s="83"/>
      <c r="E68" s="84"/>
      <c r="F68" s="113"/>
      <c r="G68" s="84"/>
      <c r="H68" s="85"/>
      <c r="I68" s="85"/>
      <c r="J68" s="94">
        <v>0</v>
      </c>
      <c r="K68" s="219"/>
      <c r="L68" s="93">
        <f t="shared" si="0"/>
        <v>0</v>
      </c>
      <c r="M68" s="93">
        <f t="shared" si="1"/>
        <v>0</v>
      </c>
      <c r="O68" s="87"/>
      <c r="P68" s="88"/>
    </row>
    <row r="69" spans="1:16" s="86" customFormat="1" ht="16.5">
      <c r="A69" s="81"/>
      <c r="B69" s="117" t="s">
        <v>158</v>
      </c>
      <c r="C69" s="82" t="s">
        <v>264</v>
      </c>
      <c r="D69" s="83">
        <v>995478</v>
      </c>
      <c r="E69" s="84"/>
      <c r="F69" s="113">
        <v>0.18</v>
      </c>
      <c r="G69" s="84"/>
      <c r="H69" s="85" t="s">
        <v>344</v>
      </c>
      <c r="I69" s="85">
        <v>1</v>
      </c>
      <c r="J69" s="94">
        <v>862.55</v>
      </c>
      <c r="K69" s="219"/>
      <c r="L69" s="93">
        <f t="shared" si="0"/>
        <v>862.55</v>
      </c>
      <c r="M69" s="93">
        <f t="shared" si="1"/>
        <v>862.55</v>
      </c>
      <c r="O69" s="87"/>
      <c r="P69" s="88"/>
    </row>
    <row r="70" spans="1:16" s="86" customFormat="1" ht="30">
      <c r="A70" s="81"/>
      <c r="B70" s="117">
        <v>17.73</v>
      </c>
      <c r="C70" s="82" t="s">
        <v>265</v>
      </c>
      <c r="D70" s="83"/>
      <c r="E70" s="84"/>
      <c r="F70" s="113"/>
      <c r="G70" s="84"/>
      <c r="H70" s="85"/>
      <c r="I70" s="85"/>
      <c r="J70" s="94">
        <v>0</v>
      </c>
      <c r="K70" s="219"/>
      <c r="L70" s="93">
        <f t="shared" si="0"/>
        <v>0</v>
      </c>
      <c r="M70" s="93">
        <f t="shared" si="1"/>
        <v>0</v>
      </c>
      <c r="O70" s="87"/>
      <c r="P70" s="88"/>
    </row>
    <row r="71" spans="1:16" s="86" customFormat="1" ht="30">
      <c r="A71" s="81"/>
      <c r="B71" s="117" t="s">
        <v>159</v>
      </c>
      <c r="C71" s="82" t="s">
        <v>266</v>
      </c>
      <c r="D71" s="83">
        <v>995478</v>
      </c>
      <c r="E71" s="84"/>
      <c r="F71" s="113">
        <v>0.18</v>
      </c>
      <c r="G71" s="84"/>
      <c r="H71" s="85" t="s">
        <v>344</v>
      </c>
      <c r="I71" s="85">
        <v>1</v>
      </c>
      <c r="J71" s="94">
        <v>760.63</v>
      </c>
      <c r="K71" s="219"/>
      <c r="L71" s="93">
        <f t="shared" si="0"/>
        <v>760.63</v>
      </c>
      <c r="M71" s="93">
        <f t="shared" si="1"/>
        <v>760.63</v>
      </c>
      <c r="O71" s="87"/>
      <c r="P71" s="88"/>
    </row>
    <row r="72" spans="1:16" s="86" customFormat="1" ht="30">
      <c r="A72" s="81"/>
      <c r="B72" s="117" t="s">
        <v>160</v>
      </c>
      <c r="C72" s="82" t="s">
        <v>267</v>
      </c>
      <c r="D72" s="83">
        <v>995478</v>
      </c>
      <c r="E72" s="84"/>
      <c r="F72" s="113">
        <v>0.18</v>
      </c>
      <c r="G72" s="84"/>
      <c r="H72" s="85" t="s">
        <v>344</v>
      </c>
      <c r="I72" s="85">
        <v>1</v>
      </c>
      <c r="J72" s="94">
        <v>379.27</v>
      </c>
      <c r="K72" s="219"/>
      <c r="L72" s="93">
        <f t="shared" si="0"/>
        <v>379.27</v>
      </c>
      <c r="M72" s="93">
        <f t="shared" si="1"/>
        <v>379.27</v>
      </c>
      <c r="O72" s="87"/>
      <c r="P72" s="88"/>
    </row>
    <row r="73" spans="1:16" s="86" customFormat="1" ht="16.5">
      <c r="A73" s="81"/>
      <c r="B73" s="117">
        <v>18.579999999999998</v>
      </c>
      <c r="C73" s="82" t="s">
        <v>268</v>
      </c>
      <c r="D73" s="83"/>
      <c r="E73" s="84"/>
      <c r="F73" s="113"/>
      <c r="G73" s="84"/>
      <c r="H73" s="85"/>
      <c r="I73" s="85"/>
      <c r="J73" s="94">
        <v>0</v>
      </c>
      <c r="K73" s="219"/>
      <c r="L73" s="93">
        <f t="shared" si="0"/>
        <v>0</v>
      </c>
      <c r="M73" s="93">
        <f t="shared" si="1"/>
        <v>0</v>
      </c>
      <c r="O73" s="87"/>
      <c r="P73" s="88"/>
    </row>
    <row r="74" spans="1:16" s="86" customFormat="1" ht="16.5">
      <c r="A74" s="81"/>
      <c r="B74" s="117" t="s">
        <v>161</v>
      </c>
      <c r="C74" s="82" t="s">
        <v>269</v>
      </c>
      <c r="D74" s="83"/>
      <c r="E74" s="84"/>
      <c r="F74" s="113"/>
      <c r="G74" s="84"/>
      <c r="H74" s="85"/>
      <c r="I74" s="85"/>
      <c r="J74" s="94">
        <v>0</v>
      </c>
      <c r="K74" s="219"/>
      <c r="L74" s="93">
        <f t="shared" si="0"/>
        <v>0</v>
      </c>
      <c r="M74" s="93">
        <f t="shared" si="1"/>
        <v>0</v>
      </c>
      <c r="O74" s="87"/>
      <c r="P74" s="88"/>
    </row>
    <row r="75" spans="1:16" s="86" customFormat="1" ht="16.5">
      <c r="A75" s="81"/>
      <c r="B75" s="117" t="s">
        <v>162</v>
      </c>
      <c r="C75" s="82" t="s">
        <v>270</v>
      </c>
      <c r="D75" s="83">
        <v>995424</v>
      </c>
      <c r="E75" s="84"/>
      <c r="F75" s="113">
        <v>0.18</v>
      </c>
      <c r="G75" s="84"/>
      <c r="H75" s="85" t="s">
        <v>344</v>
      </c>
      <c r="I75" s="85">
        <v>2</v>
      </c>
      <c r="J75" s="94">
        <v>42.06</v>
      </c>
      <c r="K75" s="219"/>
      <c r="L75" s="93">
        <f t="shared" si="0"/>
        <v>42.06</v>
      </c>
      <c r="M75" s="93">
        <f t="shared" si="1"/>
        <v>84.12</v>
      </c>
      <c r="O75" s="87"/>
      <c r="P75" s="88"/>
    </row>
    <row r="76" spans="1:16" s="86" customFormat="1" ht="16.5">
      <c r="A76" s="81"/>
      <c r="B76" s="117">
        <v>18.489999999999998</v>
      </c>
      <c r="C76" s="82" t="s">
        <v>271</v>
      </c>
      <c r="D76" s="83"/>
      <c r="E76" s="84"/>
      <c r="F76" s="113"/>
      <c r="G76" s="84"/>
      <c r="H76" s="85"/>
      <c r="I76" s="85"/>
      <c r="J76" s="94">
        <v>0</v>
      </c>
      <c r="K76" s="219"/>
      <c r="L76" s="93">
        <f t="shared" si="0"/>
        <v>0</v>
      </c>
      <c r="M76" s="93">
        <f t="shared" si="1"/>
        <v>0</v>
      </c>
      <c r="O76" s="87"/>
      <c r="P76" s="88"/>
    </row>
    <row r="77" spans="1:16" s="86" customFormat="1" ht="16.5">
      <c r="A77" s="81"/>
      <c r="B77" s="117" t="s">
        <v>163</v>
      </c>
      <c r="C77" s="82" t="s">
        <v>272</v>
      </c>
      <c r="D77" s="83">
        <v>995424</v>
      </c>
      <c r="E77" s="84"/>
      <c r="F77" s="113">
        <v>0.18</v>
      </c>
      <c r="G77" s="84"/>
      <c r="H77" s="85" t="s">
        <v>353</v>
      </c>
      <c r="I77" s="85">
        <v>3</v>
      </c>
      <c r="J77" s="94">
        <v>550.12</v>
      </c>
      <c r="K77" s="219"/>
      <c r="L77" s="93">
        <f t="shared" ref="L77:L131" si="2">ROUND(J77+($K$12*J77),2)</f>
        <v>550.12</v>
      </c>
      <c r="M77" s="93">
        <f t="shared" ref="M77:M131" si="3">ROUND(I77*L77,2)</f>
        <v>1650.36</v>
      </c>
      <c r="O77" s="87"/>
      <c r="P77" s="88"/>
    </row>
    <row r="78" spans="1:16" s="86" customFormat="1" ht="16.5">
      <c r="A78" s="81"/>
      <c r="B78" s="117">
        <v>18.21</v>
      </c>
      <c r="C78" s="82" t="s">
        <v>273</v>
      </c>
      <c r="D78" s="83"/>
      <c r="E78" s="84"/>
      <c r="F78" s="113"/>
      <c r="G78" s="84"/>
      <c r="H78" s="85"/>
      <c r="I78" s="85"/>
      <c r="J78" s="94">
        <v>0</v>
      </c>
      <c r="K78" s="219"/>
      <c r="L78" s="93">
        <f t="shared" si="2"/>
        <v>0</v>
      </c>
      <c r="M78" s="93">
        <f t="shared" si="3"/>
        <v>0</v>
      </c>
      <c r="O78" s="87"/>
      <c r="P78" s="88"/>
    </row>
    <row r="79" spans="1:16" s="86" customFormat="1" ht="16.5">
      <c r="A79" s="81"/>
      <c r="B79" s="117" t="s">
        <v>164</v>
      </c>
      <c r="C79" s="82" t="s">
        <v>274</v>
      </c>
      <c r="D79" s="83"/>
      <c r="E79" s="84"/>
      <c r="F79" s="113"/>
      <c r="G79" s="84"/>
      <c r="H79" s="85"/>
      <c r="I79" s="85"/>
      <c r="J79" s="94">
        <v>0</v>
      </c>
      <c r="K79" s="219"/>
      <c r="L79" s="93">
        <f t="shared" si="2"/>
        <v>0</v>
      </c>
      <c r="M79" s="93">
        <f t="shared" si="3"/>
        <v>0</v>
      </c>
      <c r="O79" s="87"/>
      <c r="P79" s="88"/>
    </row>
    <row r="80" spans="1:16" s="86" customFormat="1" ht="16.5">
      <c r="A80" s="81"/>
      <c r="B80" s="117" t="s">
        <v>165</v>
      </c>
      <c r="C80" s="82" t="s">
        <v>275</v>
      </c>
      <c r="D80" s="83">
        <v>995424</v>
      </c>
      <c r="E80" s="84"/>
      <c r="F80" s="113">
        <v>0.18</v>
      </c>
      <c r="G80" s="84"/>
      <c r="H80" s="85" t="s">
        <v>344</v>
      </c>
      <c r="I80" s="85">
        <v>1</v>
      </c>
      <c r="J80" s="94">
        <v>94.77</v>
      </c>
      <c r="K80" s="219"/>
      <c r="L80" s="93">
        <f t="shared" si="2"/>
        <v>94.77</v>
      </c>
      <c r="M80" s="93">
        <f t="shared" si="3"/>
        <v>94.77</v>
      </c>
      <c r="O80" s="87"/>
      <c r="P80" s="88"/>
    </row>
    <row r="81" spans="1:16" s="86" customFormat="1" ht="30">
      <c r="A81" s="81"/>
      <c r="B81" s="117">
        <v>18.53</v>
      </c>
      <c r="C81" s="82" t="s">
        <v>276</v>
      </c>
      <c r="D81" s="83"/>
      <c r="E81" s="84"/>
      <c r="F81" s="113"/>
      <c r="G81" s="84"/>
      <c r="H81" s="85"/>
      <c r="I81" s="85"/>
      <c r="J81" s="94">
        <v>0</v>
      </c>
      <c r="K81" s="219"/>
      <c r="L81" s="93">
        <f t="shared" si="2"/>
        <v>0</v>
      </c>
      <c r="M81" s="93">
        <f t="shared" si="3"/>
        <v>0</v>
      </c>
      <c r="O81" s="87"/>
      <c r="P81" s="88"/>
    </row>
    <row r="82" spans="1:16" s="86" customFormat="1" ht="16.5">
      <c r="A82" s="81"/>
      <c r="B82" s="117" t="s">
        <v>166</v>
      </c>
      <c r="C82" s="82" t="s">
        <v>277</v>
      </c>
      <c r="D82" s="83">
        <v>995424</v>
      </c>
      <c r="E82" s="84"/>
      <c r="F82" s="113">
        <v>0.18</v>
      </c>
      <c r="G82" s="84"/>
      <c r="H82" s="85" t="s">
        <v>344</v>
      </c>
      <c r="I82" s="85">
        <v>4</v>
      </c>
      <c r="J82" s="94">
        <v>633.92999999999995</v>
      </c>
      <c r="K82" s="219"/>
      <c r="L82" s="93">
        <f t="shared" si="2"/>
        <v>633.92999999999995</v>
      </c>
      <c r="M82" s="93">
        <f t="shared" si="3"/>
        <v>2535.7199999999998</v>
      </c>
      <c r="O82" s="87"/>
      <c r="P82" s="88"/>
    </row>
    <row r="83" spans="1:16" s="86" customFormat="1" ht="156.75" customHeight="1">
      <c r="A83" s="81"/>
      <c r="B83" s="117">
        <v>14.87</v>
      </c>
      <c r="C83" s="82" t="s">
        <v>309</v>
      </c>
      <c r="D83" s="83">
        <v>995453</v>
      </c>
      <c r="E83" s="84"/>
      <c r="F83" s="113">
        <v>0.18</v>
      </c>
      <c r="G83" s="84"/>
      <c r="H83" s="85" t="s">
        <v>341</v>
      </c>
      <c r="I83" s="85">
        <v>451.67999999999995</v>
      </c>
      <c r="J83" s="94">
        <v>576.21</v>
      </c>
      <c r="K83" s="219"/>
      <c r="L83" s="93">
        <f t="shared" si="2"/>
        <v>576.21</v>
      </c>
      <c r="M83" s="93">
        <f t="shared" si="3"/>
        <v>260262.53</v>
      </c>
      <c r="O83" s="87"/>
      <c r="P83" s="88"/>
    </row>
    <row r="84" spans="1:16" s="86" customFormat="1" ht="30">
      <c r="A84" s="81"/>
      <c r="B84" s="117">
        <v>22.14</v>
      </c>
      <c r="C84" s="82" t="s">
        <v>335</v>
      </c>
      <c r="D84" s="83"/>
      <c r="E84" s="84"/>
      <c r="F84" s="113"/>
      <c r="G84" s="84"/>
      <c r="H84" s="85"/>
      <c r="I84" s="85"/>
      <c r="J84" s="94">
        <v>0</v>
      </c>
      <c r="K84" s="219"/>
      <c r="L84" s="93">
        <f t="shared" si="2"/>
        <v>0</v>
      </c>
      <c r="M84" s="93">
        <f t="shared" si="3"/>
        <v>0</v>
      </c>
      <c r="O84" s="87"/>
      <c r="P84" s="88"/>
    </row>
    <row r="85" spans="1:16" s="86" customFormat="1" ht="16.5">
      <c r="A85" s="81"/>
      <c r="B85" s="117" t="s">
        <v>167</v>
      </c>
      <c r="C85" s="82" t="s">
        <v>278</v>
      </c>
      <c r="D85" s="83">
        <v>995453</v>
      </c>
      <c r="E85" s="84"/>
      <c r="F85" s="113">
        <v>0.18</v>
      </c>
      <c r="G85" s="84"/>
      <c r="H85" s="85" t="s">
        <v>343</v>
      </c>
      <c r="I85" s="85">
        <v>13.55</v>
      </c>
      <c r="J85" s="94">
        <v>9516.1299999999992</v>
      </c>
      <c r="K85" s="219"/>
      <c r="L85" s="93">
        <f t="shared" si="2"/>
        <v>9516.1299999999992</v>
      </c>
      <c r="M85" s="93">
        <f t="shared" si="3"/>
        <v>128943.56</v>
      </c>
      <c r="O85" s="87"/>
      <c r="P85" s="88"/>
    </row>
    <row r="86" spans="1:16" s="86" customFormat="1" ht="30">
      <c r="A86" s="81"/>
      <c r="B86" s="117">
        <v>6.12</v>
      </c>
      <c r="C86" s="82" t="s">
        <v>336</v>
      </c>
      <c r="D86" s="83"/>
      <c r="E86" s="84"/>
      <c r="F86" s="113"/>
      <c r="G86" s="84"/>
      <c r="H86" s="85"/>
      <c r="I86" s="85"/>
      <c r="J86" s="94">
        <v>0</v>
      </c>
      <c r="K86" s="219"/>
      <c r="L86" s="93">
        <f t="shared" si="2"/>
        <v>0</v>
      </c>
      <c r="M86" s="93">
        <f t="shared" si="3"/>
        <v>0</v>
      </c>
      <c r="O86" s="87"/>
      <c r="P86" s="88"/>
    </row>
    <row r="87" spans="1:16" s="86" customFormat="1" ht="16.5">
      <c r="A87" s="81"/>
      <c r="B87" s="117" t="s">
        <v>168</v>
      </c>
      <c r="C87" s="82" t="s">
        <v>337</v>
      </c>
      <c r="D87" s="83">
        <v>995456</v>
      </c>
      <c r="E87" s="84"/>
      <c r="F87" s="113">
        <v>0.18</v>
      </c>
      <c r="G87" s="84"/>
      <c r="H87" s="85" t="s">
        <v>341</v>
      </c>
      <c r="I87" s="85">
        <v>10</v>
      </c>
      <c r="J87" s="94">
        <v>1061.53</v>
      </c>
      <c r="K87" s="219"/>
      <c r="L87" s="93">
        <f t="shared" si="2"/>
        <v>1061.53</v>
      </c>
      <c r="M87" s="93">
        <f t="shared" si="3"/>
        <v>10615.3</v>
      </c>
      <c r="O87" s="87"/>
      <c r="P87" s="88"/>
    </row>
    <row r="88" spans="1:16" s="86" customFormat="1" ht="30">
      <c r="A88" s="81"/>
      <c r="B88" s="117">
        <v>4.0999999999999996</v>
      </c>
      <c r="C88" s="82" t="s">
        <v>334</v>
      </c>
      <c r="D88" s="83"/>
      <c r="E88" s="84"/>
      <c r="F88" s="113"/>
      <c r="G88" s="84"/>
      <c r="H88" s="85"/>
      <c r="I88" s="85"/>
      <c r="J88" s="94">
        <v>0</v>
      </c>
      <c r="K88" s="219"/>
      <c r="L88" s="93">
        <f t="shared" si="2"/>
        <v>0</v>
      </c>
      <c r="M88" s="93">
        <f t="shared" si="3"/>
        <v>0</v>
      </c>
      <c r="O88" s="87"/>
      <c r="P88" s="88"/>
    </row>
    <row r="89" spans="1:16" s="86" customFormat="1" ht="30">
      <c r="A89" s="81"/>
      <c r="B89" s="117" t="s">
        <v>169</v>
      </c>
      <c r="C89" s="82" t="s">
        <v>333</v>
      </c>
      <c r="D89" s="83">
        <v>995454</v>
      </c>
      <c r="E89" s="84"/>
      <c r="F89" s="113">
        <v>0.18</v>
      </c>
      <c r="G89" s="84"/>
      <c r="H89" s="85" t="s">
        <v>354</v>
      </c>
      <c r="I89" s="85">
        <v>0.46600000000000003</v>
      </c>
      <c r="J89" s="94">
        <v>8017.04</v>
      </c>
      <c r="K89" s="219"/>
      <c r="L89" s="93">
        <f t="shared" si="2"/>
        <v>8017.04</v>
      </c>
      <c r="M89" s="93">
        <f t="shared" si="3"/>
        <v>3735.94</v>
      </c>
      <c r="O89" s="87"/>
      <c r="P89" s="88"/>
    </row>
    <row r="90" spans="1:16" s="86" customFormat="1" ht="30">
      <c r="A90" s="81"/>
      <c r="B90" s="117" t="s">
        <v>170</v>
      </c>
      <c r="C90" s="82" t="s">
        <v>279</v>
      </c>
      <c r="D90" s="83">
        <v>995454</v>
      </c>
      <c r="E90" s="84"/>
      <c r="F90" s="113">
        <v>0.18</v>
      </c>
      <c r="G90" s="84"/>
      <c r="H90" s="85" t="s">
        <v>343</v>
      </c>
      <c r="I90" s="85">
        <v>6.2350000000000012</v>
      </c>
      <c r="J90" s="94">
        <v>9156.2900000000009</v>
      </c>
      <c r="K90" s="219"/>
      <c r="L90" s="93">
        <f t="shared" si="2"/>
        <v>9156.2900000000009</v>
      </c>
      <c r="M90" s="93">
        <f t="shared" si="3"/>
        <v>57089.47</v>
      </c>
      <c r="O90" s="87"/>
      <c r="P90" s="88"/>
    </row>
    <row r="91" spans="1:16" s="86" customFormat="1" ht="45">
      <c r="A91" s="81"/>
      <c r="B91" s="117">
        <v>6.1</v>
      </c>
      <c r="C91" s="82" t="s">
        <v>280</v>
      </c>
      <c r="D91" s="83"/>
      <c r="E91" s="84"/>
      <c r="F91" s="113"/>
      <c r="G91" s="84"/>
      <c r="H91" s="85"/>
      <c r="I91" s="85"/>
      <c r="J91" s="94">
        <v>0</v>
      </c>
      <c r="K91" s="219"/>
      <c r="L91" s="93">
        <f t="shared" si="2"/>
        <v>0</v>
      </c>
      <c r="M91" s="93">
        <f t="shared" si="3"/>
        <v>0</v>
      </c>
      <c r="O91" s="87"/>
      <c r="P91" s="88"/>
    </row>
    <row r="92" spans="1:16" s="86" customFormat="1" ht="16.5">
      <c r="A92" s="81"/>
      <c r="B92" s="117" t="s">
        <v>171</v>
      </c>
      <c r="C92" s="82" t="s">
        <v>281</v>
      </c>
      <c r="D92" s="83">
        <v>995456</v>
      </c>
      <c r="E92" s="84"/>
      <c r="F92" s="113">
        <v>0.18</v>
      </c>
      <c r="G92" s="84"/>
      <c r="H92" s="85" t="s">
        <v>354</v>
      </c>
      <c r="I92" s="85">
        <v>2.7600000000000002</v>
      </c>
      <c r="J92" s="94">
        <v>8435.77</v>
      </c>
      <c r="K92" s="219"/>
      <c r="L92" s="93">
        <f t="shared" si="2"/>
        <v>8435.77</v>
      </c>
      <c r="M92" s="93">
        <f t="shared" si="3"/>
        <v>23282.73</v>
      </c>
      <c r="O92" s="87"/>
      <c r="P92" s="88"/>
    </row>
    <row r="93" spans="1:16" s="86" customFormat="1" ht="30">
      <c r="A93" s="81"/>
      <c r="B93" s="117">
        <v>13.7</v>
      </c>
      <c r="C93" s="82" t="s">
        <v>282</v>
      </c>
      <c r="D93" s="83"/>
      <c r="E93" s="84"/>
      <c r="F93" s="113"/>
      <c r="G93" s="84"/>
      <c r="H93" s="85"/>
      <c r="I93" s="85"/>
      <c r="J93" s="94">
        <v>0</v>
      </c>
      <c r="K93" s="219"/>
      <c r="L93" s="93">
        <f t="shared" si="2"/>
        <v>0</v>
      </c>
      <c r="M93" s="93">
        <f t="shared" si="3"/>
        <v>0</v>
      </c>
      <c r="O93" s="87"/>
      <c r="P93" s="88"/>
    </row>
    <row r="94" spans="1:16" s="86" customFormat="1" ht="16.5">
      <c r="A94" s="81"/>
      <c r="B94" s="117" t="s">
        <v>172</v>
      </c>
      <c r="C94" s="82" t="s">
        <v>283</v>
      </c>
      <c r="D94" s="83">
        <v>995472</v>
      </c>
      <c r="E94" s="84"/>
      <c r="F94" s="113">
        <v>0.18</v>
      </c>
      <c r="G94" s="84"/>
      <c r="H94" s="85" t="s">
        <v>341</v>
      </c>
      <c r="I94" s="85">
        <v>156</v>
      </c>
      <c r="J94" s="94">
        <v>457.75</v>
      </c>
      <c r="K94" s="219"/>
      <c r="L94" s="93">
        <f t="shared" si="2"/>
        <v>457.75</v>
      </c>
      <c r="M94" s="93">
        <f t="shared" si="3"/>
        <v>71409</v>
      </c>
      <c r="O94" s="87"/>
      <c r="P94" s="88"/>
    </row>
    <row r="95" spans="1:16" s="86" customFormat="1" ht="60">
      <c r="A95" s="81"/>
      <c r="B95" s="117">
        <v>4.2</v>
      </c>
      <c r="C95" s="82" t="s">
        <v>284</v>
      </c>
      <c r="D95" s="83"/>
      <c r="E95" s="84"/>
      <c r="F95" s="113"/>
      <c r="G95" s="84"/>
      <c r="H95" s="85"/>
      <c r="I95" s="85"/>
      <c r="J95" s="94">
        <v>0</v>
      </c>
      <c r="K95" s="219"/>
      <c r="L95" s="93">
        <f t="shared" si="2"/>
        <v>0</v>
      </c>
      <c r="M95" s="93">
        <f t="shared" si="3"/>
        <v>0</v>
      </c>
      <c r="O95" s="87"/>
      <c r="P95" s="88"/>
    </row>
    <row r="96" spans="1:16" s="86" customFormat="1" ht="30">
      <c r="A96" s="81"/>
      <c r="B96" s="117" t="s">
        <v>173</v>
      </c>
      <c r="C96" s="82" t="s">
        <v>332</v>
      </c>
      <c r="D96" s="83">
        <v>995454</v>
      </c>
      <c r="E96" s="84"/>
      <c r="F96" s="113">
        <v>0.18</v>
      </c>
      <c r="G96" s="84"/>
      <c r="H96" s="85" t="s">
        <v>343</v>
      </c>
      <c r="I96" s="85">
        <v>0.75</v>
      </c>
      <c r="J96" s="94">
        <v>11878.04</v>
      </c>
      <c r="K96" s="219"/>
      <c r="L96" s="93">
        <f t="shared" si="2"/>
        <v>11878.04</v>
      </c>
      <c r="M96" s="93">
        <f t="shared" si="3"/>
        <v>8908.5300000000007</v>
      </c>
      <c r="O96" s="87"/>
      <c r="P96" s="88"/>
    </row>
    <row r="97" spans="1:16" s="86" customFormat="1" ht="16.5">
      <c r="A97" s="81"/>
      <c r="B97" s="117">
        <v>4.3</v>
      </c>
      <c r="C97" s="82" t="s">
        <v>285</v>
      </c>
      <c r="D97" s="83"/>
      <c r="E97" s="84"/>
      <c r="F97" s="113"/>
      <c r="G97" s="84"/>
      <c r="H97" s="85"/>
      <c r="I97" s="85"/>
      <c r="J97" s="94">
        <v>0</v>
      </c>
      <c r="K97" s="219"/>
      <c r="L97" s="93">
        <f t="shared" si="2"/>
        <v>0</v>
      </c>
      <c r="M97" s="93">
        <f t="shared" si="3"/>
        <v>0</v>
      </c>
      <c r="O97" s="87"/>
      <c r="P97" s="88"/>
    </row>
    <row r="98" spans="1:16" s="86" customFormat="1" ht="30">
      <c r="A98" s="81"/>
      <c r="B98" s="117" t="s">
        <v>174</v>
      </c>
      <c r="C98" s="82" t="s">
        <v>286</v>
      </c>
      <c r="D98" s="83">
        <v>995457</v>
      </c>
      <c r="E98" s="84"/>
      <c r="F98" s="113">
        <v>0.18</v>
      </c>
      <c r="G98" s="84"/>
      <c r="H98" s="85" t="s">
        <v>338</v>
      </c>
      <c r="I98" s="85">
        <v>40</v>
      </c>
      <c r="J98" s="94">
        <v>848.29</v>
      </c>
      <c r="K98" s="219"/>
      <c r="L98" s="93">
        <f t="shared" si="2"/>
        <v>848.29</v>
      </c>
      <c r="M98" s="93">
        <f t="shared" si="3"/>
        <v>33931.599999999999</v>
      </c>
      <c r="O98" s="87"/>
      <c r="P98" s="88"/>
    </row>
    <row r="99" spans="1:16" s="86" customFormat="1" ht="21" customHeight="1">
      <c r="A99" s="81"/>
      <c r="B99" s="117">
        <v>4.3</v>
      </c>
      <c r="C99" s="82" t="s">
        <v>331</v>
      </c>
      <c r="D99" s="83"/>
      <c r="E99" s="84"/>
      <c r="F99" s="113"/>
      <c r="G99" s="84"/>
      <c r="H99" s="85"/>
      <c r="I99" s="85"/>
      <c r="J99" s="94">
        <v>0</v>
      </c>
      <c r="K99" s="219"/>
      <c r="L99" s="93">
        <f t="shared" si="2"/>
        <v>0</v>
      </c>
      <c r="M99" s="93">
        <f t="shared" si="3"/>
        <v>0</v>
      </c>
      <c r="O99" s="87"/>
      <c r="P99" s="88"/>
    </row>
    <row r="100" spans="1:16" s="86" customFormat="1" ht="16.5">
      <c r="A100" s="81"/>
      <c r="B100" s="117" t="s">
        <v>175</v>
      </c>
      <c r="C100" s="82" t="s">
        <v>287</v>
      </c>
      <c r="D100" s="83">
        <v>995457</v>
      </c>
      <c r="E100" s="84"/>
      <c r="F100" s="113">
        <v>0.18</v>
      </c>
      <c r="G100" s="84"/>
      <c r="H100" s="85" t="s">
        <v>341</v>
      </c>
      <c r="I100" s="85">
        <v>0.99</v>
      </c>
      <c r="J100" s="94">
        <v>390.16</v>
      </c>
      <c r="K100" s="219"/>
      <c r="L100" s="93">
        <f t="shared" si="2"/>
        <v>390.16</v>
      </c>
      <c r="M100" s="93">
        <f t="shared" si="3"/>
        <v>386.26</v>
      </c>
      <c r="O100" s="87"/>
      <c r="P100" s="88"/>
    </row>
    <row r="101" spans="1:16" s="86" customFormat="1" ht="16.5">
      <c r="A101" s="81"/>
      <c r="B101" s="117" t="s">
        <v>176</v>
      </c>
      <c r="C101" s="82" t="s">
        <v>288</v>
      </c>
      <c r="D101" s="83">
        <v>995457</v>
      </c>
      <c r="E101" s="84"/>
      <c r="F101" s="113">
        <v>0.18</v>
      </c>
      <c r="G101" s="84"/>
      <c r="H101" s="85" t="s">
        <v>346</v>
      </c>
      <c r="I101" s="85">
        <v>11.520000000000001</v>
      </c>
      <c r="J101" s="94">
        <v>1018.96</v>
      </c>
      <c r="K101" s="219"/>
      <c r="L101" s="93">
        <f t="shared" si="2"/>
        <v>1018.96</v>
      </c>
      <c r="M101" s="93">
        <f t="shared" si="3"/>
        <v>11738.42</v>
      </c>
      <c r="O101" s="87"/>
      <c r="P101" s="88"/>
    </row>
    <row r="102" spans="1:16" s="86" customFormat="1" ht="50.25" customHeight="1">
      <c r="A102" s="81"/>
      <c r="B102" s="117">
        <v>12.41</v>
      </c>
      <c r="C102" s="82" t="s">
        <v>289</v>
      </c>
      <c r="D102" s="83"/>
      <c r="E102" s="84"/>
      <c r="F102" s="113"/>
      <c r="G102" s="84"/>
      <c r="H102" s="85"/>
      <c r="I102" s="85"/>
      <c r="J102" s="94">
        <v>0</v>
      </c>
      <c r="K102" s="219"/>
      <c r="L102" s="93">
        <f t="shared" si="2"/>
        <v>0</v>
      </c>
      <c r="M102" s="93">
        <f t="shared" si="3"/>
        <v>0</v>
      </c>
      <c r="O102" s="87"/>
      <c r="P102" s="88"/>
    </row>
    <row r="103" spans="1:16" s="86" customFormat="1" ht="20.25" customHeight="1">
      <c r="A103" s="81"/>
      <c r="B103" s="117" t="s">
        <v>177</v>
      </c>
      <c r="C103" s="82" t="s">
        <v>290</v>
      </c>
      <c r="D103" s="83">
        <v>995453</v>
      </c>
      <c r="E103" s="84"/>
      <c r="F103" s="113">
        <v>0.18</v>
      </c>
      <c r="G103" s="84"/>
      <c r="H103" s="85" t="s">
        <v>349</v>
      </c>
      <c r="I103" s="85">
        <v>10</v>
      </c>
      <c r="J103" s="94">
        <v>269.87</v>
      </c>
      <c r="K103" s="219"/>
      <c r="L103" s="93">
        <f t="shared" si="2"/>
        <v>269.87</v>
      </c>
      <c r="M103" s="93">
        <f t="shared" si="3"/>
        <v>2698.7</v>
      </c>
      <c r="O103" s="87"/>
      <c r="P103" s="88"/>
    </row>
    <row r="104" spans="1:16" s="86" customFormat="1" ht="16.5">
      <c r="A104" s="81"/>
      <c r="B104" s="117" t="s">
        <v>178</v>
      </c>
      <c r="C104" s="82" t="s">
        <v>291</v>
      </c>
      <c r="D104" s="83">
        <v>995453</v>
      </c>
      <c r="E104" s="84"/>
      <c r="F104" s="113">
        <v>0.18</v>
      </c>
      <c r="G104" s="84"/>
      <c r="H104" s="85" t="s">
        <v>345</v>
      </c>
      <c r="I104" s="85">
        <v>10</v>
      </c>
      <c r="J104" s="94">
        <v>405.12</v>
      </c>
      <c r="K104" s="219"/>
      <c r="L104" s="93">
        <f t="shared" si="2"/>
        <v>405.12</v>
      </c>
      <c r="M104" s="93">
        <f t="shared" si="3"/>
        <v>4051.2</v>
      </c>
      <c r="O104" s="87"/>
      <c r="P104" s="88"/>
    </row>
    <row r="105" spans="1:16" s="86" customFormat="1" ht="75">
      <c r="A105" s="81"/>
      <c r="B105" s="117">
        <v>8.31</v>
      </c>
      <c r="C105" s="82" t="s">
        <v>292</v>
      </c>
      <c r="D105" s="83" t="s">
        <v>416</v>
      </c>
      <c r="E105" s="84"/>
      <c r="F105" s="113">
        <v>0.18</v>
      </c>
      <c r="G105" s="84"/>
      <c r="H105" s="85" t="s">
        <v>338</v>
      </c>
      <c r="I105" s="85">
        <v>69.709999999999994</v>
      </c>
      <c r="J105" s="94">
        <v>1347.36</v>
      </c>
      <c r="K105" s="219"/>
      <c r="L105" s="93">
        <f t="shared" si="2"/>
        <v>1347.36</v>
      </c>
      <c r="M105" s="93">
        <f t="shared" si="3"/>
        <v>93924.47</v>
      </c>
      <c r="O105" s="87"/>
      <c r="P105" s="88"/>
    </row>
    <row r="106" spans="1:16" s="86" customFormat="1" ht="64.5" customHeight="1">
      <c r="A106" s="81"/>
      <c r="B106" s="117">
        <v>11.49</v>
      </c>
      <c r="C106" s="82" t="s">
        <v>293</v>
      </c>
      <c r="D106" s="83"/>
      <c r="E106" s="84"/>
      <c r="F106" s="113"/>
      <c r="G106" s="84"/>
      <c r="H106" s="85"/>
      <c r="I106" s="85"/>
      <c r="J106" s="94">
        <v>0</v>
      </c>
      <c r="K106" s="219"/>
      <c r="L106" s="93">
        <f t="shared" si="2"/>
        <v>0</v>
      </c>
      <c r="M106" s="93">
        <f t="shared" si="3"/>
        <v>0</v>
      </c>
      <c r="O106" s="87"/>
      <c r="P106" s="88"/>
    </row>
    <row r="107" spans="1:16" s="86" customFormat="1" ht="16.5">
      <c r="A107" s="81"/>
      <c r="B107" s="117" t="s">
        <v>179</v>
      </c>
      <c r="C107" s="82" t="s">
        <v>294</v>
      </c>
      <c r="D107" s="83">
        <v>995474</v>
      </c>
      <c r="E107" s="84"/>
      <c r="F107" s="113">
        <v>0.18</v>
      </c>
      <c r="G107" s="84"/>
      <c r="H107" s="85" t="s">
        <v>346</v>
      </c>
      <c r="I107" s="85">
        <v>10</v>
      </c>
      <c r="J107" s="94">
        <v>1947.83</v>
      </c>
      <c r="K107" s="219"/>
      <c r="L107" s="93">
        <f t="shared" si="2"/>
        <v>1947.83</v>
      </c>
      <c r="M107" s="93">
        <f t="shared" si="3"/>
        <v>19478.3</v>
      </c>
      <c r="O107" s="87"/>
      <c r="P107" s="88"/>
    </row>
    <row r="108" spans="1:16" s="86" customFormat="1" ht="45">
      <c r="A108" s="81"/>
      <c r="B108" s="117">
        <v>9.1199999999999992</v>
      </c>
      <c r="C108" s="82" t="s">
        <v>295</v>
      </c>
      <c r="D108" s="83">
        <v>995476</v>
      </c>
      <c r="E108" s="84"/>
      <c r="F108" s="113">
        <v>0.18</v>
      </c>
      <c r="G108" s="84"/>
      <c r="H108" s="85" t="s">
        <v>341</v>
      </c>
      <c r="I108" s="85">
        <v>2.5200000000000005</v>
      </c>
      <c r="J108" s="94">
        <v>188.14</v>
      </c>
      <c r="K108" s="219"/>
      <c r="L108" s="93">
        <f t="shared" si="2"/>
        <v>188.14</v>
      </c>
      <c r="M108" s="93">
        <f t="shared" si="3"/>
        <v>474.11</v>
      </c>
      <c r="O108" s="87"/>
      <c r="P108" s="88"/>
    </row>
    <row r="109" spans="1:16" s="86" customFormat="1" ht="35.25" customHeight="1">
      <c r="A109" s="81"/>
      <c r="B109" s="117">
        <v>21.13</v>
      </c>
      <c r="C109" s="82" t="s">
        <v>330</v>
      </c>
      <c r="D109" s="83">
        <v>995476</v>
      </c>
      <c r="E109" s="84"/>
      <c r="F109" s="113">
        <v>0.18</v>
      </c>
      <c r="G109" s="84"/>
      <c r="H109" s="85" t="s">
        <v>344</v>
      </c>
      <c r="I109" s="85">
        <v>10</v>
      </c>
      <c r="J109" s="94">
        <v>569.55999999999995</v>
      </c>
      <c r="K109" s="219"/>
      <c r="L109" s="93">
        <f t="shared" si="2"/>
        <v>569.55999999999995</v>
      </c>
      <c r="M109" s="93">
        <f t="shared" si="3"/>
        <v>5695.6</v>
      </c>
      <c r="O109" s="87"/>
      <c r="P109" s="88"/>
    </row>
    <row r="110" spans="1:16" s="86" customFormat="1" ht="34.5" customHeight="1">
      <c r="A110" s="81"/>
      <c r="B110" s="117">
        <v>21.16</v>
      </c>
      <c r="C110" s="82" t="s">
        <v>296</v>
      </c>
      <c r="D110" s="83"/>
      <c r="E110" s="84"/>
      <c r="F110" s="113"/>
      <c r="G110" s="84"/>
      <c r="H110" s="85"/>
      <c r="I110" s="85"/>
      <c r="J110" s="94">
        <v>0</v>
      </c>
      <c r="K110" s="219"/>
      <c r="L110" s="93">
        <f t="shared" si="2"/>
        <v>0</v>
      </c>
      <c r="M110" s="93">
        <f t="shared" si="3"/>
        <v>0</v>
      </c>
      <c r="O110" s="87"/>
      <c r="P110" s="88"/>
    </row>
    <row r="111" spans="1:16" s="86" customFormat="1" ht="16.5">
      <c r="A111" s="81"/>
      <c r="B111" s="117" t="s">
        <v>180</v>
      </c>
      <c r="C111" s="82" t="s">
        <v>297</v>
      </c>
      <c r="D111" s="83">
        <v>995476</v>
      </c>
      <c r="E111" s="84"/>
      <c r="F111" s="113">
        <v>0.18</v>
      </c>
      <c r="G111" s="84"/>
      <c r="H111" s="85" t="s">
        <v>340</v>
      </c>
      <c r="I111" s="85">
        <v>20</v>
      </c>
      <c r="J111" s="94">
        <v>112.45</v>
      </c>
      <c r="K111" s="219"/>
      <c r="L111" s="93">
        <f t="shared" si="2"/>
        <v>112.45</v>
      </c>
      <c r="M111" s="93">
        <f t="shared" si="3"/>
        <v>2249</v>
      </c>
      <c r="O111" s="87"/>
      <c r="P111" s="88"/>
    </row>
    <row r="112" spans="1:16" s="86" customFormat="1" ht="46.5" customHeight="1">
      <c r="A112" s="81"/>
      <c r="B112" s="117">
        <v>11.2</v>
      </c>
      <c r="C112" s="82" t="s">
        <v>329</v>
      </c>
      <c r="D112" s="83"/>
      <c r="E112" s="84"/>
      <c r="F112" s="113"/>
      <c r="G112" s="84"/>
      <c r="H112" s="85"/>
      <c r="I112" s="85"/>
      <c r="J112" s="94">
        <v>0</v>
      </c>
      <c r="K112" s="219"/>
      <c r="L112" s="93">
        <f t="shared" si="2"/>
        <v>0</v>
      </c>
      <c r="M112" s="93">
        <f t="shared" si="3"/>
        <v>0</v>
      </c>
      <c r="O112" s="87"/>
      <c r="P112" s="88"/>
    </row>
    <row r="113" spans="1:16" s="86" customFormat="1" ht="16.5">
      <c r="A113" s="81"/>
      <c r="B113" s="117" t="s">
        <v>181</v>
      </c>
      <c r="C113" s="82" t="s">
        <v>298</v>
      </c>
      <c r="D113" s="83">
        <v>995474</v>
      </c>
      <c r="E113" s="84"/>
      <c r="F113" s="113">
        <v>0.18</v>
      </c>
      <c r="G113" s="84"/>
      <c r="H113" s="85" t="s">
        <v>346</v>
      </c>
      <c r="I113" s="85">
        <v>96</v>
      </c>
      <c r="J113" s="94">
        <v>1562.23</v>
      </c>
      <c r="K113" s="219"/>
      <c r="L113" s="93">
        <f t="shared" si="2"/>
        <v>1562.23</v>
      </c>
      <c r="M113" s="93">
        <f t="shared" si="3"/>
        <v>149974.07999999999</v>
      </c>
      <c r="O113" s="87"/>
      <c r="P113" s="88"/>
    </row>
    <row r="114" spans="1:16" s="86" customFormat="1" ht="48" customHeight="1">
      <c r="A114" s="81"/>
      <c r="B114" s="117">
        <v>2.6</v>
      </c>
      <c r="C114" s="82" t="s">
        <v>299</v>
      </c>
      <c r="D114" s="83"/>
      <c r="E114" s="84"/>
      <c r="F114" s="113"/>
      <c r="G114" s="84"/>
      <c r="H114" s="85"/>
      <c r="I114" s="85"/>
      <c r="J114" s="94">
        <v>0</v>
      </c>
      <c r="K114" s="219"/>
      <c r="L114" s="93">
        <f t="shared" si="2"/>
        <v>0</v>
      </c>
      <c r="M114" s="93">
        <f t="shared" si="3"/>
        <v>0</v>
      </c>
      <c r="O114" s="87"/>
      <c r="P114" s="88"/>
    </row>
    <row r="115" spans="1:16" s="86" customFormat="1" ht="16.5">
      <c r="A115" s="81"/>
      <c r="B115" s="117" t="s">
        <v>182</v>
      </c>
      <c r="C115" s="82" t="s">
        <v>300</v>
      </c>
      <c r="D115" s="83">
        <v>995433</v>
      </c>
      <c r="E115" s="84"/>
      <c r="F115" s="113">
        <v>0.18</v>
      </c>
      <c r="G115" s="84"/>
      <c r="H115" s="85" t="s">
        <v>343</v>
      </c>
      <c r="I115" s="85">
        <v>22.416</v>
      </c>
      <c r="J115" s="94">
        <v>260.29000000000002</v>
      </c>
      <c r="K115" s="219"/>
      <c r="L115" s="93">
        <f t="shared" si="2"/>
        <v>260.29000000000002</v>
      </c>
      <c r="M115" s="93">
        <f t="shared" si="3"/>
        <v>5834.66</v>
      </c>
      <c r="O115" s="87"/>
      <c r="P115" s="88"/>
    </row>
    <row r="116" spans="1:16" s="86" customFormat="1" ht="30">
      <c r="A116" s="81"/>
      <c r="B116" s="117">
        <v>10.199999999999999</v>
      </c>
      <c r="C116" s="82" t="s">
        <v>301</v>
      </c>
      <c r="D116" s="83"/>
      <c r="E116" s="84"/>
      <c r="F116" s="113"/>
      <c r="G116" s="84"/>
      <c r="H116" s="85" t="s">
        <v>355</v>
      </c>
      <c r="I116" s="85">
        <v>1082.345</v>
      </c>
      <c r="J116" s="94">
        <v>141.84</v>
      </c>
      <c r="K116" s="219"/>
      <c r="L116" s="93">
        <f t="shared" si="2"/>
        <v>141.84</v>
      </c>
      <c r="M116" s="93">
        <f t="shared" si="3"/>
        <v>153519.81</v>
      </c>
      <c r="O116" s="87"/>
      <c r="P116" s="88"/>
    </row>
    <row r="117" spans="1:16" s="86" customFormat="1" ht="31.5" customHeight="1">
      <c r="A117" s="81"/>
      <c r="B117" s="117">
        <v>5.22</v>
      </c>
      <c r="C117" s="82" t="s">
        <v>328</v>
      </c>
      <c r="D117" s="83"/>
      <c r="E117" s="84"/>
      <c r="F117" s="113"/>
      <c r="G117" s="84"/>
      <c r="H117" s="85"/>
      <c r="I117" s="85"/>
      <c r="J117" s="94">
        <v>0</v>
      </c>
      <c r="K117" s="219"/>
      <c r="L117" s="93">
        <f t="shared" si="2"/>
        <v>0</v>
      </c>
      <c r="M117" s="93">
        <f t="shared" si="3"/>
        <v>0</v>
      </c>
      <c r="O117" s="87"/>
      <c r="P117" s="88"/>
    </row>
    <row r="118" spans="1:16" s="86" customFormat="1" ht="16.5">
      <c r="A118" s="81"/>
      <c r="B118" s="117" t="s">
        <v>183</v>
      </c>
      <c r="C118" s="82" t="s">
        <v>302</v>
      </c>
      <c r="D118" s="83">
        <v>995454</v>
      </c>
      <c r="E118" s="84"/>
      <c r="F118" s="113">
        <v>0.18</v>
      </c>
      <c r="G118" s="84"/>
      <c r="H118" s="85" t="s">
        <v>356</v>
      </c>
      <c r="I118" s="85">
        <v>17.04</v>
      </c>
      <c r="J118" s="94">
        <v>113.58</v>
      </c>
      <c r="K118" s="219"/>
      <c r="L118" s="93">
        <f t="shared" si="2"/>
        <v>113.58</v>
      </c>
      <c r="M118" s="93">
        <f t="shared" si="3"/>
        <v>1935.4</v>
      </c>
      <c r="O118" s="87"/>
      <c r="P118" s="88"/>
    </row>
    <row r="119" spans="1:16" s="86" customFormat="1" ht="19.5" customHeight="1">
      <c r="A119" s="81"/>
      <c r="B119" s="117">
        <v>15.23</v>
      </c>
      <c r="C119" s="82" t="s">
        <v>303</v>
      </c>
      <c r="D119" s="83"/>
      <c r="E119" s="84"/>
      <c r="F119" s="113"/>
      <c r="G119" s="84"/>
      <c r="H119" s="85"/>
      <c r="I119" s="85"/>
      <c r="J119" s="94">
        <v>0</v>
      </c>
      <c r="K119" s="219"/>
      <c r="L119" s="93">
        <f t="shared" si="2"/>
        <v>0</v>
      </c>
      <c r="M119" s="93">
        <f t="shared" si="3"/>
        <v>0</v>
      </c>
      <c r="O119" s="87"/>
      <c r="P119" s="88"/>
    </row>
    <row r="120" spans="1:16" s="86" customFormat="1" ht="16.5">
      <c r="A120" s="81"/>
      <c r="B120" s="117" t="s">
        <v>184</v>
      </c>
      <c r="C120" s="82" t="s">
        <v>304</v>
      </c>
      <c r="D120" s="83">
        <v>995419</v>
      </c>
      <c r="E120" s="84"/>
      <c r="F120" s="113">
        <v>0.18</v>
      </c>
      <c r="G120" s="84"/>
      <c r="H120" s="85" t="s">
        <v>339</v>
      </c>
      <c r="I120" s="85">
        <v>191.46100000000001</v>
      </c>
      <c r="J120" s="94">
        <v>76.650000000000006</v>
      </c>
      <c r="K120" s="219"/>
      <c r="L120" s="93">
        <f t="shared" si="2"/>
        <v>76.650000000000006</v>
      </c>
      <c r="M120" s="93">
        <f t="shared" si="3"/>
        <v>14675.49</v>
      </c>
      <c r="O120" s="87"/>
      <c r="P120" s="88"/>
    </row>
    <row r="121" spans="1:16" s="86" customFormat="1" ht="34.5" customHeight="1">
      <c r="A121" s="81"/>
      <c r="B121" s="117">
        <v>5.0999999999999996</v>
      </c>
      <c r="C121" s="82" t="s">
        <v>327</v>
      </c>
      <c r="D121" s="83"/>
      <c r="E121" s="84"/>
      <c r="F121" s="113"/>
      <c r="G121" s="84"/>
      <c r="H121" s="85"/>
      <c r="I121" s="85"/>
      <c r="J121" s="94">
        <v>0</v>
      </c>
      <c r="K121" s="219"/>
      <c r="L121" s="93">
        <f t="shared" si="2"/>
        <v>0</v>
      </c>
      <c r="M121" s="93">
        <f t="shared" si="3"/>
        <v>0</v>
      </c>
      <c r="O121" s="87"/>
      <c r="P121" s="88"/>
    </row>
    <row r="122" spans="1:16" s="86" customFormat="1" ht="30">
      <c r="A122" s="81"/>
      <c r="B122" s="117" t="s">
        <v>185</v>
      </c>
      <c r="C122" s="82" t="s">
        <v>326</v>
      </c>
      <c r="D122" s="83">
        <v>995454</v>
      </c>
      <c r="E122" s="84"/>
      <c r="F122" s="113">
        <v>0.18</v>
      </c>
      <c r="G122" s="84"/>
      <c r="H122" s="85" t="s">
        <v>343</v>
      </c>
      <c r="I122" s="85">
        <v>3.9659999999999997</v>
      </c>
      <c r="J122" s="94">
        <v>10597.14</v>
      </c>
      <c r="K122" s="219"/>
      <c r="L122" s="93">
        <f t="shared" si="2"/>
        <v>10597.14</v>
      </c>
      <c r="M122" s="93">
        <f t="shared" si="3"/>
        <v>42028.26</v>
      </c>
      <c r="O122" s="87"/>
      <c r="P122" s="88"/>
    </row>
    <row r="123" spans="1:16" s="86" customFormat="1" ht="16.5">
      <c r="A123" s="81"/>
      <c r="B123" s="117">
        <v>5.9</v>
      </c>
      <c r="C123" s="82" t="s">
        <v>325</v>
      </c>
      <c r="D123" s="83"/>
      <c r="E123" s="84"/>
      <c r="F123" s="113"/>
      <c r="G123" s="84"/>
      <c r="H123" s="85"/>
      <c r="I123" s="85"/>
      <c r="J123" s="94">
        <v>0</v>
      </c>
      <c r="K123" s="219"/>
      <c r="L123" s="93">
        <f t="shared" si="2"/>
        <v>0</v>
      </c>
      <c r="M123" s="93">
        <f t="shared" si="3"/>
        <v>0</v>
      </c>
      <c r="O123" s="87"/>
      <c r="P123" s="88"/>
    </row>
    <row r="124" spans="1:16" s="86" customFormat="1" ht="16.5">
      <c r="A124" s="81"/>
      <c r="B124" s="117" t="s">
        <v>186</v>
      </c>
      <c r="C124" s="82" t="s">
        <v>305</v>
      </c>
      <c r="D124" s="83">
        <v>995457</v>
      </c>
      <c r="E124" s="84"/>
      <c r="F124" s="113">
        <v>0.18</v>
      </c>
      <c r="G124" s="84"/>
      <c r="H124" s="85" t="s">
        <v>346</v>
      </c>
      <c r="I124" s="85">
        <v>2.4000000000000004</v>
      </c>
      <c r="J124" s="94">
        <v>390.16</v>
      </c>
      <c r="K124" s="219"/>
      <c r="L124" s="93">
        <f t="shared" si="2"/>
        <v>390.16</v>
      </c>
      <c r="M124" s="93">
        <f t="shared" si="3"/>
        <v>936.38</v>
      </c>
      <c r="O124" s="87"/>
      <c r="P124" s="88"/>
    </row>
    <row r="125" spans="1:16" s="86" customFormat="1" ht="16.5">
      <c r="A125" s="81"/>
      <c r="B125" s="117" t="s">
        <v>187</v>
      </c>
      <c r="C125" s="82" t="s">
        <v>324</v>
      </c>
      <c r="D125" s="83">
        <v>995457</v>
      </c>
      <c r="E125" s="84"/>
      <c r="F125" s="113">
        <v>0.18</v>
      </c>
      <c r="G125" s="84"/>
      <c r="H125" s="85" t="s">
        <v>346</v>
      </c>
      <c r="I125" s="85">
        <v>16.919999999999998</v>
      </c>
      <c r="J125" s="94">
        <v>1018.96</v>
      </c>
      <c r="K125" s="219"/>
      <c r="L125" s="93">
        <f t="shared" si="2"/>
        <v>1018.96</v>
      </c>
      <c r="M125" s="93">
        <f t="shared" si="3"/>
        <v>17240.8</v>
      </c>
      <c r="O125" s="87"/>
      <c r="P125" s="88"/>
    </row>
    <row r="126" spans="1:16" s="86" customFormat="1" ht="81.75" customHeight="1">
      <c r="A126" s="81"/>
      <c r="B126" s="117">
        <v>21.4</v>
      </c>
      <c r="C126" s="82" t="s">
        <v>321</v>
      </c>
      <c r="D126" s="83"/>
      <c r="E126" s="84"/>
      <c r="F126" s="113"/>
      <c r="G126" s="84"/>
      <c r="H126" s="85"/>
      <c r="I126" s="85"/>
      <c r="J126" s="94">
        <v>0</v>
      </c>
      <c r="K126" s="219"/>
      <c r="L126" s="93">
        <f t="shared" si="2"/>
        <v>0</v>
      </c>
      <c r="M126" s="93">
        <f t="shared" si="3"/>
        <v>0</v>
      </c>
      <c r="O126" s="87"/>
      <c r="P126" s="88"/>
    </row>
    <row r="127" spans="1:16" s="86" customFormat="1" ht="16.5">
      <c r="A127" s="81"/>
      <c r="B127" s="117" t="s">
        <v>188</v>
      </c>
      <c r="C127" s="82" t="s">
        <v>306</v>
      </c>
      <c r="D127" s="83">
        <v>995476</v>
      </c>
      <c r="E127" s="84"/>
      <c r="F127" s="113">
        <v>0.18</v>
      </c>
      <c r="G127" s="84"/>
      <c r="H127" s="85" t="s">
        <v>353</v>
      </c>
      <c r="I127" s="85">
        <v>9</v>
      </c>
      <c r="J127" s="94">
        <v>3102.61</v>
      </c>
      <c r="K127" s="219"/>
      <c r="L127" s="93">
        <f t="shared" si="2"/>
        <v>3102.61</v>
      </c>
      <c r="M127" s="93">
        <f t="shared" si="3"/>
        <v>27923.49</v>
      </c>
      <c r="O127" s="87"/>
      <c r="P127" s="88"/>
    </row>
    <row r="128" spans="1:16" s="86" customFormat="1" ht="19.5" customHeight="1">
      <c r="A128" s="81"/>
      <c r="B128" s="117">
        <v>13.61</v>
      </c>
      <c r="C128" s="82" t="s">
        <v>322</v>
      </c>
      <c r="D128" s="83"/>
      <c r="E128" s="84"/>
      <c r="F128" s="113"/>
      <c r="G128" s="84"/>
      <c r="H128" s="85"/>
      <c r="I128" s="85"/>
      <c r="J128" s="94">
        <v>0</v>
      </c>
      <c r="K128" s="219"/>
      <c r="L128" s="93">
        <f t="shared" si="2"/>
        <v>0</v>
      </c>
      <c r="M128" s="93">
        <f t="shared" si="3"/>
        <v>0</v>
      </c>
      <c r="O128" s="87"/>
      <c r="P128" s="88"/>
    </row>
    <row r="129" spans="1:16" s="86" customFormat="1" ht="16.5">
      <c r="A129" s="81"/>
      <c r="B129" s="117" t="s">
        <v>189</v>
      </c>
      <c r="C129" s="82" t="s">
        <v>307</v>
      </c>
      <c r="D129" s="83">
        <v>995473</v>
      </c>
      <c r="E129" s="84"/>
      <c r="F129" s="113">
        <v>0.18</v>
      </c>
      <c r="G129" s="84"/>
      <c r="H129" s="85" t="s">
        <v>341</v>
      </c>
      <c r="I129" s="85">
        <v>43.25</v>
      </c>
      <c r="J129" s="94">
        <v>166.54</v>
      </c>
      <c r="K129" s="219"/>
      <c r="L129" s="93">
        <f t="shared" si="2"/>
        <v>166.54</v>
      </c>
      <c r="M129" s="93">
        <f t="shared" si="3"/>
        <v>7202.86</v>
      </c>
      <c r="O129" s="87"/>
      <c r="P129" s="88"/>
    </row>
    <row r="130" spans="1:16" s="86" customFormat="1" ht="60">
      <c r="A130" s="81"/>
      <c r="B130" s="117">
        <v>28</v>
      </c>
      <c r="C130" s="82" t="s">
        <v>323</v>
      </c>
      <c r="D130" s="83">
        <v>997313</v>
      </c>
      <c r="E130" s="84"/>
      <c r="F130" s="113">
        <v>0.18</v>
      </c>
      <c r="G130" s="84"/>
      <c r="H130" s="85" t="s">
        <v>357</v>
      </c>
      <c r="I130" s="85">
        <v>2</v>
      </c>
      <c r="J130" s="94">
        <v>8868.75</v>
      </c>
      <c r="K130" s="219"/>
      <c r="L130" s="93">
        <f t="shared" si="2"/>
        <v>8868.75</v>
      </c>
      <c r="M130" s="93">
        <f t="shared" si="3"/>
        <v>17737.5</v>
      </c>
      <c r="O130" s="87"/>
      <c r="P130" s="88"/>
    </row>
    <row r="131" spans="1:16" s="86" customFormat="1" ht="30">
      <c r="A131" s="81"/>
      <c r="B131" s="117">
        <v>9.15</v>
      </c>
      <c r="C131" s="82" t="s">
        <v>308</v>
      </c>
      <c r="D131" s="83">
        <v>995476</v>
      </c>
      <c r="E131" s="84"/>
      <c r="F131" s="113">
        <v>0.18</v>
      </c>
      <c r="G131" s="84"/>
      <c r="H131" s="85" t="s">
        <v>358</v>
      </c>
      <c r="I131" s="85">
        <v>26</v>
      </c>
      <c r="J131" s="94">
        <v>211.78</v>
      </c>
      <c r="K131" s="219"/>
      <c r="L131" s="93">
        <f t="shared" si="2"/>
        <v>211.78</v>
      </c>
      <c r="M131" s="93">
        <f t="shared" si="3"/>
        <v>5506.28</v>
      </c>
      <c r="O131" s="87"/>
      <c r="P131" s="88"/>
    </row>
    <row r="132" spans="1:16" s="86" customFormat="1" ht="16.5">
      <c r="A132" s="121"/>
      <c r="B132" s="122"/>
      <c r="C132" s="123"/>
      <c r="D132" s="124"/>
      <c r="E132" s="125"/>
      <c r="F132" s="126"/>
      <c r="G132" s="125"/>
      <c r="H132" s="127"/>
      <c r="I132" s="128"/>
      <c r="J132" s="129"/>
      <c r="K132" s="219"/>
      <c r="L132" s="130"/>
      <c r="M132" s="130"/>
      <c r="N132" s="88"/>
      <c r="O132" s="87"/>
      <c r="P132" s="88"/>
    </row>
    <row r="133" spans="1:16" s="118" customFormat="1" ht="24" customHeight="1">
      <c r="A133" s="233" t="s">
        <v>190</v>
      </c>
      <c r="B133" s="234"/>
      <c r="C133" s="234"/>
      <c r="D133" s="234"/>
      <c r="E133" s="234"/>
      <c r="F133" s="234"/>
      <c r="G133" s="234"/>
      <c r="H133" s="234"/>
      <c r="I133" s="234"/>
      <c r="J133" s="235"/>
      <c r="K133" s="219"/>
    </row>
    <row r="134" spans="1:16" s="118" customFormat="1">
      <c r="A134" s="236" t="s">
        <v>191</v>
      </c>
      <c r="B134" s="237"/>
      <c r="C134" s="237"/>
      <c r="D134" s="237"/>
      <c r="E134" s="237"/>
      <c r="F134" s="237"/>
      <c r="G134" s="237"/>
      <c r="H134" s="237"/>
      <c r="I134" s="237"/>
      <c r="J134" s="238"/>
      <c r="K134" s="219"/>
    </row>
    <row r="135" spans="1:16" s="118" customFormat="1">
      <c r="A135" s="131"/>
      <c r="B135" s="136" t="s">
        <v>359</v>
      </c>
      <c r="C135" s="136"/>
      <c r="D135" s="136"/>
      <c r="E135" s="136"/>
      <c r="F135" s="136"/>
      <c r="G135" s="136"/>
      <c r="H135" s="136"/>
      <c r="I135" s="136"/>
      <c r="J135" s="137"/>
      <c r="K135" s="219"/>
    </row>
    <row r="136" spans="1:16" s="86" customFormat="1" ht="60">
      <c r="A136" s="81"/>
      <c r="B136" s="117" t="s">
        <v>192</v>
      </c>
      <c r="C136" s="82" t="s">
        <v>360</v>
      </c>
      <c r="D136" s="83">
        <v>995461</v>
      </c>
      <c r="E136" s="84"/>
      <c r="F136" s="113">
        <v>0.18</v>
      </c>
      <c r="G136" s="84"/>
      <c r="H136" s="85" t="s">
        <v>391</v>
      </c>
      <c r="I136" s="85">
        <v>166</v>
      </c>
      <c r="J136" s="94">
        <v>1309.82</v>
      </c>
      <c r="K136" s="219"/>
      <c r="L136" s="93">
        <f t="shared" ref="L136" si="4">ROUND(J136+($K$12*J136),2)</f>
        <v>1309.82</v>
      </c>
      <c r="M136" s="93">
        <f t="shared" ref="M136:M154" si="5">ROUND(I136*L136,2)</f>
        <v>217430.12</v>
      </c>
      <c r="O136" s="87"/>
      <c r="P136" s="88"/>
    </row>
    <row r="137" spans="1:16" s="86" customFormat="1" ht="45">
      <c r="A137" s="81"/>
      <c r="B137" s="140">
        <v>1.1200000000000001</v>
      </c>
      <c r="C137" s="82" t="s">
        <v>361</v>
      </c>
      <c r="D137" s="83">
        <v>995461</v>
      </c>
      <c r="E137" s="84"/>
      <c r="F137" s="113">
        <v>0.18</v>
      </c>
      <c r="G137" s="84"/>
      <c r="H137" s="85" t="s">
        <v>392</v>
      </c>
      <c r="I137" s="85">
        <v>500.00700000000001</v>
      </c>
      <c r="J137" s="94">
        <v>298.20999999999998</v>
      </c>
      <c r="K137" s="219"/>
      <c r="L137" s="93">
        <f t="shared" ref="L137:L166" si="6">ROUND(J137+($K$12*J137),2)</f>
        <v>298.20999999999998</v>
      </c>
      <c r="M137" s="93">
        <f t="shared" si="5"/>
        <v>149107.09</v>
      </c>
      <c r="N137" s="139"/>
      <c r="O137" s="87"/>
      <c r="P137" s="88"/>
    </row>
    <row r="138" spans="1:16" s="86" customFormat="1" ht="30">
      <c r="A138" s="81"/>
      <c r="B138" s="140">
        <v>1.1399999999999999</v>
      </c>
      <c r="C138" s="82" t="s">
        <v>362</v>
      </c>
      <c r="D138" s="83"/>
      <c r="E138" s="84"/>
      <c r="F138" s="113"/>
      <c r="G138" s="84"/>
      <c r="H138" s="85"/>
      <c r="I138" s="85"/>
      <c r="J138" s="94">
        <v>0</v>
      </c>
      <c r="K138" s="219"/>
      <c r="L138" s="93">
        <f t="shared" si="6"/>
        <v>0</v>
      </c>
      <c r="M138" s="93">
        <f t="shared" si="5"/>
        <v>0</v>
      </c>
      <c r="O138" s="87"/>
      <c r="P138" s="88"/>
    </row>
    <row r="139" spans="1:16" s="86" customFormat="1" ht="30">
      <c r="A139" s="81"/>
      <c r="B139" s="117" t="s">
        <v>193</v>
      </c>
      <c r="C139" s="82" t="s">
        <v>363</v>
      </c>
      <c r="D139" s="83">
        <v>995461</v>
      </c>
      <c r="E139" s="84"/>
      <c r="F139" s="113">
        <v>0.18</v>
      </c>
      <c r="G139" s="84"/>
      <c r="H139" s="85" t="s">
        <v>392</v>
      </c>
      <c r="I139" s="85">
        <v>350.00799999999998</v>
      </c>
      <c r="J139" s="94">
        <v>245.53</v>
      </c>
      <c r="K139" s="219"/>
      <c r="L139" s="93">
        <f t="shared" si="6"/>
        <v>245.53</v>
      </c>
      <c r="M139" s="93">
        <f t="shared" si="5"/>
        <v>85937.46</v>
      </c>
      <c r="O139" s="87"/>
      <c r="P139" s="88"/>
    </row>
    <row r="140" spans="1:16" s="86" customFormat="1" ht="16.5">
      <c r="A140" s="81"/>
      <c r="B140" s="117" t="s">
        <v>194</v>
      </c>
      <c r="C140" s="82" t="s">
        <v>364</v>
      </c>
      <c r="D140" s="83">
        <v>995461</v>
      </c>
      <c r="E140" s="84"/>
      <c r="F140" s="113">
        <v>0.18</v>
      </c>
      <c r="G140" s="84"/>
      <c r="H140" s="85" t="s">
        <v>392</v>
      </c>
      <c r="I140" s="85">
        <v>20</v>
      </c>
      <c r="J140" s="94">
        <v>897.32</v>
      </c>
      <c r="K140" s="219"/>
      <c r="L140" s="93">
        <f t="shared" si="6"/>
        <v>897.32</v>
      </c>
      <c r="M140" s="93">
        <f t="shared" si="5"/>
        <v>17946.400000000001</v>
      </c>
      <c r="O140" s="87"/>
      <c r="P140" s="88"/>
    </row>
    <row r="141" spans="1:16" s="86" customFormat="1" ht="16.5" customHeight="1">
      <c r="A141" s="81"/>
      <c r="B141" s="211" t="s">
        <v>365</v>
      </c>
      <c r="C141" s="212"/>
      <c r="D141" s="212"/>
      <c r="E141" s="212"/>
      <c r="F141" s="212"/>
      <c r="G141" s="212"/>
      <c r="H141" s="134"/>
      <c r="I141" s="134"/>
      <c r="J141" s="135"/>
      <c r="K141" s="219"/>
      <c r="L141" s="93">
        <f t="shared" si="6"/>
        <v>0</v>
      </c>
      <c r="M141" s="93">
        <f t="shared" si="5"/>
        <v>0</v>
      </c>
      <c r="O141" s="87"/>
      <c r="P141" s="88"/>
    </row>
    <row r="142" spans="1:16" s="86" customFormat="1" ht="30">
      <c r="A142" s="81"/>
      <c r="B142" s="140">
        <v>1.26</v>
      </c>
      <c r="C142" s="82" t="s">
        <v>366</v>
      </c>
      <c r="D142" s="83">
        <v>995461</v>
      </c>
      <c r="E142" s="84"/>
      <c r="F142" s="113">
        <v>0.18</v>
      </c>
      <c r="G142" s="84"/>
      <c r="H142" s="85" t="s">
        <v>358</v>
      </c>
      <c r="I142" s="85">
        <v>15</v>
      </c>
      <c r="J142" s="94">
        <v>35.71</v>
      </c>
      <c r="K142" s="219"/>
      <c r="L142" s="93">
        <f t="shared" si="6"/>
        <v>35.71</v>
      </c>
      <c r="M142" s="93">
        <f t="shared" si="5"/>
        <v>535.65</v>
      </c>
      <c r="O142" s="87"/>
      <c r="P142" s="88"/>
    </row>
    <row r="143" spans="1:16" s="86" customFormat="1" ht="30">
      <c r="A143" s="81"/>
      <c r="B143" s="140">
        <v>1.33</v>
      </c>
      <c r="C143" s="82" t="s">
        <v>367</v>
      </c>
      <c r="D143" s="83">
        <v>995461</v>
      </c>
      <c r="E143" s="84"/>
      <c r="F143" s="113">
        <v>0.18</v>
      </c>
      <c r="G143" s="84"/>
      <c r="H143" s="85" t="s">
        <v>358</v>
      </c>
      <c r="I143" s="85">
        <v>55</v>
      </c>
      <c r="J143" s="94">
        <v>77.680000000000007</v>
      </c>
      <c r="K143" s="219"/>
      <c r="L143" s="93">
        <f t="shared" si="6"/>
        <v>77.680000000000007</v>
      </c>
      <c r="M143" s="93">
        <f t="shared" si="5"/>
        <v>4272.3999999999996</v>
      </c>
      <c r="O143" s="87"/>
      <c r="P143" s="88"/>
    </row>
    <row r="144" spans="1:16" s="86" customFormat="1" ht="30">
      <c r="A144" s="81"/>
      <c r="B144" s="140">
        <v>1.24</v>
      </c>
      <c r="C144" s="82" t="s">
        <v>368</v>
      </c>
      <c r="D144" s="83"/>
      <c r="E144" s="84"/>
      <c r="F144" s="113"/>
      <c r="G144" s="84"/>
      <c r="H144" s="85"/>
      <c r="I144" s="85"/>
      <c r="J144" s="94">
        <v>0</v>
      </c>
      <c r="K144" s="219"/>
      <c r="L144" s="93">
        <f t="shared" si="6"/>
        <v>0</v>
      </c>
      <c r="M144" s="93">
        <f t="shared" si="5"/>
        <v>0</v>
      </c>
      <c r="O144" s="87"/>
      <c r="P144" s="88"/>
    </row>
    <row r="145" spans="1:16" s="86" customFormat="1" ht="16.5">
      <c r="A145" s="81"/>
      <c r="B145" s="117" t="s">
        <v>195</v>
      </c>
      <c r="C145" s="82" t="s">
        <v>369</v>
      </c>
      <c r="D145" s="83">
        <v>995461</v>
      </c>
      <c r="E145" s="84"/>
      <c r="F145" s="113">
        <v>0.18</v>
      </c>
      <c r="G145" s="84"/>
      <c r="H145" s="85" t="s">
        <v>358</v>
      </c>
      <c r="I145" s="85">
        <v>16</v>
      </c>
      <c r="J145" s="94">
        <v>91.96</v>
      </c>
      <c r="K145" s="219"/>
      <c r="L145" s="93">
        <f t="shared" si="6"/>
        <v>91.96</v>
      </c>
      <c r="M145" s="93">
        <f t="shared" si="5"/>
        <v>1471.36</v>
      </c>
      <c r="O145" s="87"/>
      <c r="P145" s="88"/>
    </row>
    <row r="146" spans="1:16" s="86" customFormat="1" ht="16.5">
      <c r="A146" s="81"/>
      <c r="B146" s="117" t="s">
        <v>196</v>
      </c>
      <c r="C146" s="82" t="s">
        <v>370</v>
      </c>
      <c r="D146" s="83">
        <v>995461</v>
      </c>
      <c r="E146" s="84"/>
      <c r="F146" s="113">
        <v>0.18</v>
      </c>
      <c r="G146" s="84"/>
      <c r="H146" s="85" t="s">
        <v>358</v>
      </c>
      <c r="I146" s="85">
        <v>16</v>
      </c>
      <c r="J146" s="94">
        <v>108.93</v>
      </c>
      <c r="K146" s="219"/>
      <c r="L146" s="93">
        <f t="shared" si="6"/>
        <v>108.93</v>
      </c>
      <c r="M146" s="93">
        <f t="shared" si="5"/>
        <v>1742.88</v>
      </c>
      <c r="O146" s="87"/>
      <c r="P146" s="88"/>
    </row>
    <row r="147" spans="1:16" s="86" customFormat="1" ht="30">
      <c r="A147" s="81"/>
      <c r="B147" s="140">
        <v>1.27</v>
      </c>
      <c r="C147" s="82" t="s">
        <v>371</v>
      </c>
      <c r="D147" s="83"/>
      <c r="E147" s="84"/>
      <c r="F147" s="113"/>
      <c r="G147" s="84"/>
      <c r="H147" s="85"/>
      <c r="I147" s="85"/>
      <c r="J147" s="94">
        <v>0</v>
      </c>
      <c r="K147" s="219"/>
      <c r="L147" s="93">
        <f t="shared" si="6"/>
        <v>0</v>
      </c>
      <c r="M147" s="93">
        <f t="shared" si="5"/>
        <v>0</v>
      </c>
      <c r="O147" s="87"/>
      <c r="P147" s="88"/>
    </row>
    <row r="148" spans="1:16" s="86" customFormat="1" ht="16.5">
      <c r="A148" s="81"/>
      <c r="B148" s="117" t="s">
        <v>197</v>
      </c>
      <c r="C148" s="82" t="s">
        <v>372</v>
      </c>
      <c r="D148" s="83">
        <v>995461</v>
      </c>
      <c r="E148" s="84"/>
      <c r="F148" s="113">
        <v>0.18</v>
      </c>
      <c r="G148" s="84"/>
      <c r="H148" s="85" t="s">
        <v>358</v>
      </c>
      <c r="I148" s="85">
        <v>1</v>
      </c>
      <c r="J148" s="94">
        <v>306.24999999999994</v>
      </c>
      <c r="K148" s="219"/>
      <c r="L148" s="93">
        <f t="shared" si="6"/>
        <v>306.25</v>
      </c>
      <c r="M148" s="93">
        <f t="shared" si="5"/>
        <v>306.25</v>
      </c>
      <c r="O148" s="87"/>
      <c r="P148" s="88"/>
    </row>
    <row r="149" spans="1:16" s="86" customFormat="1" ht="16.5">
      <c r="A149" s="81"/>
      <c r="B149" s="117" t="s">
        <v>198</v>
      </c>
      <c r="C149" s="82" t="s">
        <v>373</v>
      </c>
      <c r="D149" s="83">
        <v>995461</v>
      </c>
      <c r="E149" s="84"/>
      <c r="F149" s="113">
        <v>0.18</v>
      </c>
      <c r="G149" s="84"/>
      <c r="H149" s="85" t="s">
        <v>358</v>
      </c>
      <c r="I149" s="85">
        <v>3</v>
      </c>
      <c r="J149" s="94">
        <v>405.36</v>
      </c>
      <c r="K149" s="219"/>
      <c r="L149" s="93">
        <f t="shared" si="6"/>
        <v>405.36</v>
      </c>
      <c r="M149" s="93">
        <f t="shared" si="5"/>
        <v>1216.08</v>
      </c>
      <c r="O149" s="87"/>
      <c r="P149" s="88"/>
    </row>
    <row r="150" spans="1:16" s="86" customFormat="1" ht="16.5">
      <c r="A150" s="81"/>
      <c r="B150" s="117" t="s">
        <v>199</v>
      </c>
      <c r="C150" s="82" t="s">
        <v>374</v>
      </c>
      <c r="D150" s="83">
        <v>995461</v>
      </c>
      <c r="E150" s="84"/>
      <c r="F150" s="113">
        <v>0.18</v>
      </c>
      <c r="G150" s="84"/>
      <c r="H150" s="85" t="s">
        <v>358</v>
      </c>
      <c r="I150" s="85">
        <v>13</v>
      </c>
      <c r="J150" s="94">
        <v>488.4</v>
      </c>
      <c r="K150" s="219"/>
      <c r="L150" s="93">
        <f t="shared" si="6"/>
        <v>488.4</v>
      </c>
      <c r="M150" s="93">
        <f t="shared" si="5"/>
        <v>6349.2</v>
      </c>
      <c r="O150" s="87"/>
      <c r="P150" s="88"/>
    </row>
    <row r="151" spans="1:16" s="86" customFormat="1" ht="45">
      <c r="A151" s="81"/>
      <c r="B151" s="117" t="s">
        <v>200</v>
      </c>
      <c r="C151" s="82" t="s">
        <v>375</v>
      </c>
      <c r="D151" s="83">
        <v>995461</v>
      </c>
      <c r="E151" s="84"/>
      <c r="F151" s="113">
        <v>0.18</v>
      </c>
      <c r="G151" s="84"/>
      <c r="H151" s="85" t="s">
        <v>358</v>
      </c>
      <c r="I151" s="85">
        <v>28</v>
      </c>
      <c r="J151" s="94">
        <v>523.22</v>
      </c>
      <c r="K151" s="219"/>
      <c r="L151" s="93">
        <f t="shared" si="6"/>
        <v>523.22</v>
      </c>
      <c r="M151" s="93">
        <f t="shared" si="5"/>
        <v>14650.16</v>
      </c>
      <c r="O151" s="87"/>
      <c r="P151" s="88"/>
    </row>
    <row r="152" spans="1:16" s="86" customFormat="1" ht="30">
      <c r="A152" s="81"/>
      <c r="B152" s="117" t="s">
        <v>201</v>
      </c>
      <c r="C152" s="82" t="s">
        <v>376</v>
      </c>
      <c r="D152" s="83">
        <v>995461</v>
      </c>
      <c r="E152" s="84"/>
      <c r="F152" s="113">
        <v>0.18</v>
      </c>
      <c r="G152" s="84"/>
      <c r="H152" s="85" t="s">
        <v>358</v>
      </c>
      <c r="I152" s="85">
        <v>41</v>
      </c>
      <c r="J152" s="94">
        <v>106.24999999999999</v>
      </c>
      <c r="K152" s="219"/>
      <c r="L152" s="93">
        <f t="shared" si="6"/>
        <v>106.25</v>
      </c>
      <c r="M152" s="93">
        <f t="shared" si="5"/>
        <v>4356.25</v>
      </c>
      <c r="O152" s="87"/>
      <c r="P152" s="88"/>
    </row>
    <row r="153" spans="1:16" s="86" customFormat="1" ht="45">
      <c r="A153" s="81"/>
      <c r="B153" s="117" t="s">
        <v>202</v>
      </c>
      <c r="C153" s="82" t="s">
        <v>377</v>
      </c>
      <c r="D153" s="83">
        <v>995461</v>
      </c>
      <c r="E153" s="84"/>
      <c r="F153" s="113">
        <v>0.18</v>
      </c>
      <c r="G153" s="84"/>
      <c r="H153" s="85" t="s">
        <v>358</v>
      </c>
      <c r="I153" s="85">
        <v>36</v>
      </c>
      <c r="J153" s="94">
        <v>183.93</v>
      </c>
      <c r="K153" s="219"/>
      <c r="L153" s="93">
        <f t="shared" si="6"/>
        <v>183.93</v>
      </c>
      <c r="M153" s="93">
        <f t="shared" si="5"/>
        <v>6621.48</v>
      </c>
      <c r="O153" s="87"/>
      <c r="P153" s="88"/>
    </row>
    <row r="154" spans="1:16" s="86" customFormat="1" ht="30">
      <c r="A154" s="81"/>
      <c r="B154" s="117" t="s">
        <v>203</v>
      </c>
      <c r="C154" s="82" t="s">
        <v>378</v>
      </c>
      <c r="D154" s="83">
        <v>995461</v>
      </c>
      <c r="E154" s="84"/>
      <c r="F154" s="113">
        <v>0.18</v>
      </c>
      <c r="G154" s="84"/>
      <c r="H154" s="85" t="s">
        <v>358</v>
      </c>
      <c r="I154" s="85">
        <v>6</v>
      </c>
      <c r="J154" s="94">
        <v>401.79</v>
      </c>
      <c r="K154" s="219"/>
      <c r="L154" s="93">
        <f t="shared" si="6"/>
        <v>401.79</v>
      </c>
      <c r="M154" s="93">
        <f t="shared" si="5"/>
        <v>2410.7399999999998</v>
      </c>
      <c r="O154" s="87"/>
      <c r="P154" s="88"/>
    </row>
    <row r="155" spans="1:16" s="86" customFormat="1" ht="16.5" customHeight="1">
      <c r="A155" s="81"/>
      <c r="B155" s="133" t="s">
        <v>379</v>
      </c>
      <c r="C155" s="134"/>
      <c r="D155" s="134"/>
      <c r="E155" s="134"/>
      <c r="F155" s="134"/>
      <c r="G155" s="134"/>
      <c r="H155" s="134"/>
      <c r="I155" s="134"/>
      <c r="J155" s="135"/>
      <c r="K155" s="219"/>
      <c r="L155" s="93">
        <f t="shared" si="6"/>
        <v>0</v>
      </c>
      <c r="M155" s="93">
        <f t="shared" ref="M155:M166" si="7">ROUND(I155*L155,2)</f>
        <v>0</v>
      </c>
      <c r="O155" s="87"/>
      <c r="P155" s="88"/>
    </row>
    <row r="156" spans="1:16" s="86" customFormat="1" ht="60">
      <c r="A156" s="81"/>
      <c r="B156" s="117">
        <v>2.5</v>
      </c>
      <c r="C156" s="82" t="s">
        <v>380</v>
      </c>
      <c r="D156" s="83"/>
      <c r="E156" s="84"/>
      <c r="F156" s="113"/>
      <c r="G156" s="84"/>
      <c r="H156" s="85"/>
      <c r="I156" s="85"/>
      <c r="J156" s="94">
        <v>0</v>
      </c>
      <c r="K156" s="219"/>
      <c r="L156" s="93">
        <f t="shared" si="6"/>
        <v>0</v>
      </c>
      <c r="M156" s="93">
        <f t="shared" si="7"/>
        <v>0</v>
      </c>
      <c r="O156" s="87"/>
      <c r="P156" s="88"/>
    </row>
    <row r="157" spans="1:16" s="86" customFormat="1" ht="16.5">
      <c r="A157" s="81"/>
      <c r="B157" s="117" t="s">
        <v>204</v>
      </c>
      <c r="C157" s="82" t="s">
        <v>381</v>
      </c>
      <c r="D157" s="83">
        <v>998736</v>
      </c>
      <c r="E157" s="84"/>
      <c r="F157" s="113">
        <v>0.18</v>
      </c>
      <c r="G157" s="84"/>
      <c r="H157" s="85" t="s">
        <v>358</v>
      </c>
      <c r="I157" s="85">
        <v>2</v>
      </c>
      <c r="J157" s="94">
        <v>9075.8928571428569</v>
      </c>
      <c r="K157" s="219"/>
      <c r="L157" s="93">
        <f t="shared" si="6"/>
        <v>9075.89</v>
      </c>
      <c r="M157" s="93">
        <f t="shared" si="7"/>
        <v>18151.78</v>
      </c>
      <c r="O157" s="87"/>
      <c r="P157" s="88"/>
    </row>
    <row r="158" spans="1:16" s="86" customFormat="1" ht="45">
      <c r="A158" s="81"/>
      <c r="B158" s="117">
        <v>2.1</v>
      </c>
      <c r="C158" s="82" t="s">
        <v>382</v>
      </c>
      <c r="D158" s="83"/>
      <c r="E158" s="84"/>
      <c r="F158" s="113"/>
      <c r="G158" s="84"/>
      <c r="H158" s="85"/>
      <c r="I158" s="85"/>
      <c r="J158" s="94">
        <v>0</v>
      </c>
      <c r="K158" s="219"/>
      <c r="L158" s="93">
        <f t="shared" si="6"/>
        <v>0</v>
      </c>
      <c r="M158" s="93">
        <f t="shared" si="7"/>
        <v>0</v>
      </c>
      <c r="O158" s="87"/>
      <c r="P158" s="88"/>
    </row>
    <row r="159" spans="1:16" s="86" customFormat="1" ht="16.5">
      <c r="A159" s="81"/>
      <c r="B159" s="117" t="s">
        <v>205</v>
      </c>
      <c r="C159" s="82" t="s">
        <v>383</v>
      </c>
      <c r="D159" s="83">
        <v>998736</v>
      </c>
      <c r="E159" s="84"/>
      <c r="F159" s="113">
        <v>0.18</v>
      </c>
      <c r="G159" s="84"/>
      <c r="H159" s="85" t="s">
        <v>358</v>
      </c>
      <c r="I159" s="85">
        <v>48</v>
      </c>
      <c r="J159" s="94">
        <v>228.57142857142856</v>
      </c>
      <c r="K159" s="219"/>
      <c r="L159" s="93">
        <f t="shared" si="6"/>
        <v>228.57</v>
      </c>
      <c r="M159" s="93">
        <f t="shared" si="7"/>
        <v>10971.36</v>
      </c>
      <c r="O159" s="87"/>
      <c r="P159" s="88"/>
    </row>
    <row r="160" spans="1:16" s="86" customFormat="1" ht="45">
      <c r="A160" s="81"/>
      <c r="B160" s="117">
        <v>2.15</v>
      </c>
      <c r="C160" s="82" t="s">
        <v>384</v>
      </c>
      <c r="D160" s="83"/>
      <c r="E160" s="84"/>
      <c r="F160" s="113"/>
      <c r="G160" s="84"/>
      <c r="H160" s="85"/>
      <c r="I160" s="85"/>
      <c r="J160" s="94">
        <v>0</v>
      </c>
      <c r="K160" s="219"/>
      <c r="L160" s="93">
        <f t="shared" si="6"/>
        <v>0</v>
      </c>
      <c r="M160" s="93">
        <f t="shared" si="7"/>
        <v>0</v>
      </c>
      <c r="O160" s="87"/>
      <c r="P160" s="88"/>
    </row>
    <row r="161" spans="1:16" s="86" customFormat="1" ht="16.5">
      <c r="A161" s="81"/>
      <c r="B161" s="117" t="s">
        <v>206</v>
      </c>
      <c r="C161" s="82" t="s">
        <v>385</v>
      </c>
      <c r="D161" s="83">
        <v>998736</v>
      </c>
      <c r="E161" s="84"/>
      <c r="F161" s="113">
        <v>0.18</v>
      </c>
      <c r="G161" s="84"/>
      <c r="H161" s="85" t="s">
        <v>358</v>
      </c>
      <c r="I161" s="85">
        <v>2</v>
      </c>
      <c r="J161" s="94">
        <v>2564.2857142857142</v>
      </c>
      <c r="K161" s="219"/>
      <c r="L161" s="93">
        <f t="shared" si="6"/>
        <v>2564.29</v>
      </c>
      <c r="M161" s="93">
        <f t="shared" si="7"/>
        <v>5128.58</v>
      </c>
      <c r="O161" s="87"/>
      <c r="P161" s="88"/>
    </row>
    <row r="162" spans="1:16" s="86" customFormat="1" ht="16.5">
      <c r="A162" s="81"/>
      <c r="B162" s="117">
        <v>2.11</v>
      </c>
      <c r="C162" s="82" t="s">
        <v>386</v>
      </c>
      <c r="D162" s="83">
        <v>998736</v>
      </c>
      <c r="E162" s="84"/>
      <c r="F162" s="113">
        <v>0.18</v>
      </c>
      <c r="G162" s="84"/>
      <c r="H162" s="85" t="s">
        <v>358</v>
      </c>
      <c r="I162" s="85">
        <v>8</v>
      </c>
      <c r="J162" s="94">
        <v>11.607142857142856</v>
      </c>
      <c r="K162" s="219"/>
      <c r="L162" s="93">
        <f t="shared" si="6"/>
        <v>11.61</v>
      </c>
      <c r="M162" s="93">
        <f t="shared" si="7"/>
        <v>92.88</v>
      </c>
      <c r="O162" s="87"/>
      <c r="P162" s="88"/>
    </row>
    <row r="163" spans="1:16" s="86" customFormat="1" ht="45">
      <c r="A163" s="81"/>
      <c r="B163" s="117">
        <v>2.13</v>
      </c>
      <c r="C163" s="82" t="s">
        <v>387</v>
      </c>
      <c r="D163" s="83"/>
      <c r="E163" s="84"/>
      <c r="F163" s="113"/>
      <c r="G163" s="84"/>
      <c r="H163" s="85"/>
      <c r="I163" s="85"/>
      <c r="J163" s="94">
        <v>0</v>
      </c>
      <c r="K163" s="219"/>
      <c r="L163" s="93">
        <f t="shared" si="6"/>
        <v>0</v>
      </c>
      <c r="M163" s="93">
        <f t="shared" si="7"/>
        <v>0</v>
      </c>
      <c r="O163" s="87"/>
      <c r="P163" s="88"/>
    </row>
    <row r="164" spans="1:16" s="86" customFormat="1" ht="16.5">
      <c r="A164" s="81"/>
      <c r="B164" s="117" t="s">
        <v>207</v>
      </c>
      <c r="C164" s="82" t="s">
        <v>388</v>
      </c>
      <c r="D164" s="83">
        <v>998736</v>
      </c>
      <c r="E164" s="84"/>
      <c r="F164" s="113">
        <v>0.18</v>
      </c>
      <c r="G164" s="84"/>
      <c r="H164" s="85" t="s">
        <v>358</v>
      </c>
      <c r="I164" s="85">
        <v>2</v>
      </c>
      <c r="J164" s="94">
        <v>1095.5357142857142</v>
      </c>
      <c r="K164" s="219"/>
      <c r="L164" s="93">
        <f t="shared" si="6"/>
        <v>1095.54</v>
      </c>
      <c r="M164" s="93">
        <f t="shared" si="7"/>
        <v>2191.08</v>
      </c>
      <c r="O164" s="87"/>
      <c r="P164" s="88"/>
    </row>
    <row r="165" spans="1:16" s="86" customFormat="1" ht="45">
      <c r="A165" s="81"/>
      <c r="B165" s="117">
        <v>5.2</v>
      </c>
      <c r="C165" s="82" t="s">
        <v>389</v>
      </c>
      <c r="D165" s="83"/>
      <c r="E165" s="84"/>
      <c r="F165" s="113"/>
      <c r="G165" s="84"/>
      <c r="H165" s="85" t="s">
        <v>358</v>
      </c>
      <c r="I165" s="85">
        <v>1</v>
      </c>
      <c r="J165" s="94">
        <v>6120.5357142857138</v>
      </c>
      <c r="K165" s="219"/>
      <c r="L165" s="93">
        <f t="shared" si="6"/>
        <v>6120.54</v>
      </c>
      <c r="M165" s="93">
        <f t="shared" si="7"/>
        <v>6120.54</v>
      </c>
      <c r="O165" s="87"/>
      <c r="P165" s="88"/>
    </row>
    <row r="166" spans="1:16" s="86" customFormat="1" ht="30">
      <c r="A166" s="81"/>
      <c r="B166" s="117">
        <v>5.1100000000000003</v>
      </c>
      <c r="C166" s="82" t="s">
        <v>390</v>
      </c>
      <c r="D166" s="83">
        <v>998739</v>
      </c>
      <c r="E166" s="84"/>
      <c r="F166" s="113">
        <v>0.18</v>
      </c>
      <c r="G166" s="84"/>
      <c r="H166" s="85" t="s">
        <v>345</v>
      </c>
      <c r="I166" s="85">
        <v>25</v>
      </c>
      <c r="J166" s="94">
        <v>630.35714285714278</v>
      </c>
      <c r="K166" s="219"/>
      <c r="L166" s="93">
        <f t="shared" si="6"/>
        <v>630.36</v>
      </c>
      <c r="M166" s="93">
        <f t="shared" si="7"/>
        <v>15759</v>
      </c>
      <c r="O166" s="87"/>
      <c r="P166" s="88"/>
    </row>
    <row r="167" spans="1:16" s="86" customFormat="1" ht="16.5">
      <c r="A167" s="81"/>
      <c r="B167" s="117"/>
      <c r="C167" s="82"/>
      <c r="D167" s="83"/>
      <c r="E167" s="84"/>
      <c r="F167" s="113"/>
      <c r="G167" s="84"/>
      <c r="H167" s="85"/>
      <c r="I167" s="85"/>
      <c r="J167" s="94"/>
      <c r="K167" s="219"/>
      <c r="L167" s="93"/>
      <c r="M167" s="93"/>
      <c r="O167" s="87"/>
      <c r="P167" s="88"/>
    </row>
    <row r="168" spans="1:16" s="120" customFormat="1" ht="18.75">
      <c r="A168" s="232" t="s">
        <v>208</v>
      </c>
      <c r="B168" s="232"/>
      <c r="C168" s="232"/>
      <c r="D168" s="232"/>
      <c r="E168" s="232"/>
      <c r="F168" s="232"/>
      <c r="G168" s="232"/>
      <c r="H168" s="232"/>
      <c r="I168" s="119"/>
      <c r="K168" s="219"/>
    </row>
    <row r="169" spans="1:16" s="86" customFormat="1" ht="16.5">
      <c r="A169" s="81"/>
      <c r="B169" s="117"/>
      <c r="C169" s="138" t="s">
        <v>393</v>
      </c>
      <c r="D169" s="83"/>
      <c r="E169" s="84"/>
      <c r="F169" s="113"/>
      <c r="G169" s="84"/>
      <c r="H169" s="85"/>
      <c r="I169" s="85"/>
      <c r="J169" s="94"/>
      <c r="K169" s="219"/>
      <c r="L169" s="93"/>
      <c r="M169" s="93"/>
      <c r="O169" s="87"/>
      <c r="P169" s="88"/>
    </row>
    <row r="170" spans="1:16" s="86" customFormat="1" ht="30">
      <c r="A170" s="81"/>
      <c r="B170" s="117" t="s">
        <v>209</v>
      </c>
      <c r="C170" s="82" t="s">
        <v>394</v>
      </c>
      <c r="D170" s="83">
        <v>995461</v>
      </c>
      <c r="E170" s="84"/>
      <c r="F170" s="113">
        <v>0.18</v>
      </c>
      <c r="G170" s="84"/>
      <c r="H170" s="85" t="s">
        <v>358</v>
      </c>
      <c r="I170" s="85">
        <v>45</v>
      </c>
      <c r="J170" s="94">
        <v>1029.4642857142856</v>
      </c>
      <c r="K170" s="219"/>
      <c r="L170" s="93">
        <f t="shared" ref="L170" si="8">ROUND(J170+($K$12*J170),2)</f>
        <v>1029.46</v>
      </c>
      <c r="M170" s="93">
        <f t="shared" ref="M170" si="9">ROUND(I170*L170,2)</f>
        <v>46325.7</v>
      </c>
      <c r="O170" s="87"/>
      <c r="P170" s="88"/>
    </row>
    <row r="171" spans="1:16" s="86" customFormat="1" ht="30">
      <c r="A171" s="81"/>
      <c r="B171" s="117" t="s">
        <v>210</v>
      </c>
      <c r="C171" s="82" t="s">
        <v>395</v>
      </c>
      <c r="D171" s="83">
        <v>995461</v>
      </c>
      <c r="E171" s="84"/>
      <c r="F171" s="113">
        <v>0.18</v>
      </c>
      <c r="G171" s="84"/>
      <c r="H171" s="85" t="s">
        <v>358</v>
      </c>
      <c r="I171" s="85">
        <v>2</v>
      </c>
      <c r="J171" s="94">
        <v>423.21428571428567</v>
      </c>
      <c r="K171" s="219"/>
      <c r="L171" s="93">
        <f t="shared" ref="L171:L176" si="10">ROUND(J171+($K$12*J171),2)</f>
        <v>423.21</v>
      </c>
      <c r="M171" s="93">
        <f t="shared" ref="M171:M176" si="11">ROUND(I171*L171,2)</f>
        <v>846.42</v>
      </c>
      <c r="O171" s="87"/>
      <c r="P171" s="88"/>
    </row>
    <row r="172" spans="1:16" s="86" customFormat="1" ht="30">
      <c r="A172" s="81"/>
      <c r="B172" s="117" t="s">
        <v>211</v>
      </c>
      <c r="C172" s="82" t="s">
        <v>396</v>
      </c>
      <c r="D172" s="83">
        <v>995461</v>
      </c>
      <c r="E172" s="84"/>
      <c r="F172" s="113">
        <v>0.18</v>
      </c>
      <c r="G172" s="84"/>
      <c r="H172" s="85" t="s">
        <v>358</v>
      </c>
      <c r="I172" s="85">
        <v>15</v>
      </c>
      <c r="J172" s="94">
        <v>174.99999999999997</v>
      </c>
      <c r="K172" s="219"/>
      <c r="L172" s="93">
        <f t="shared" si="10"/>
        <v>175</v>
      </c>
      <c r="M172" s="93">
        <f t="shared" si="11"/>
        <v>2625</v>
      </c>
      <c r="O172" s="87"/>
      <c r="P172" s="88"/>
    </row>
    <row r="173" spans="1:16" s="86" customFormat="1" ht="45">
      <c r="A173" s="81"/>
      <c r="B173" s="117" t="s">
        <v>212</v>
      </c>
      <c r="C173" s="82" t="s">
        <v>397</v>
      </c>
      <c r="D173" s="83">
        <v>995461</v>
      </c>
      <c r="E173" s="84"/>
      <c r="F173" s="113">
        <v>0.18</v>
      </c>
      <c r="G173" s="84"/>
      <c r="H173" s="85" t="s">
        <v>358</v>
      </c>
      <c r="I173" s="85">
        <v>2</v>
      </c>
      <c r="J173" s="94">
        <v>497.32</v>
      </c>
      <c r="K173" s="219"/>
      <c r="L173" s="93">
        <f t="shared" si="10"/>
        <v>497.32</v>
      </c>
      <c r="M173" s="93">
        <f t="shared" si="11"/>
        <v>994.64</v>
      </c>
      <c r="O173" s="87"/>
      <c r="P173" s="88"/>
    </row>
    <row r="174" spans="1:16" s="86" customFormat="1" ht="60">
      <c r="A174" s="81"/>
      <c r="B174" s="117" t="s">
        <v>213</v>
      </c>
      <c r="C174" s="82" t="s">
        <v>398</v>
      </c>
      <c r="D174" s="83"/>
      <c r="E174" s="84"/>
      <c r="F174" s="113"/>
      <c r="G174" s="84"/>
      <c r="H174" s="85" t="s">
        <v>358</v>
      </c>
      <c r="I174" s="85"/>
      <c r="J174" s="94"/>
      <c r="K174" s="219"/>
      <c r="L174" s="93">
        <f t="shared" si="10"/>
        <v>0</v>
      </c>
      <c r="M174" s="93">
        <f t="shared" si="11"/>
        <v>0</v>
      </c>
      <c r="O174" s="87"/>
      <c r="P174" s="88"/>
    </row>
    <row r="175" spans="1:16" s="86" customFormat="1" ht="16.5">
      <c r="A175" s="81"/>
      <c r="B175" s="117" t="s">
        <v>214</v>
      </c>
      <c r="C175" s="82" t="s">
        <v>399</v>
      </c>
      <c r="D175" s="83">
        <v>995461</v>
      </c>
      <c r="E175" s="84"/>
      <c r="F175" s="113">
        <v>0.18</v>
      </c>
      <c r="G175" s="84"/>
      <c r="H175" s="85" t="s">
        <v>358</v>
      </c>
      <c r="I175" s="85">
        <v>1</v>
      </c>
      <c r="J175" s="94">
        <v>10873.21</v>
      </c>
      <c r="K175" s="219"/>
      <c r="L175" s="93">
        <f t="shared" si="10"/>
        <v>10873.21</v>
      </c>
      <c r="M175" s="93">
        <f t="shared" si="11"/>
        <v>10873.21</v>
      </c>
      <c r="O175" s="87"/>
      <c r="P175" s="88"/>
    </row>
    <row r="176" spans="1:16" s="86" customFormat="1" ht="16.5">
      <c r="A176" s="81"/>
      <c r="B176" s="117" t="s">
        <v>215</v>
      </c>
      <c r="C176" s="82" t="s">
        <v>400</v>
      </c>
      <c r="D176" s="83">
        <v>995461</v>
      </c>
      <c r="E176" s="84"/>
      <c r="F176" s="113">
        <v>0.18</v>
      </c>
      <c r="G176" s="84"/>
      <c r="H176" s="85" t="s">
        <v>401</v>
      </c>
      <c r="I176" s="85">
        <v>399.99400000000003</v>
      </c>
      <c r="J176" s="94">
        <v>255.2</v>
      </c>
      <c r="K176" s="219"/>
      <c r="L176" s="93">
        <f t="shared" si="10"/>
        <v>255.2</v>
      </c>
      <c r="M176" s="93">
        <f t="shared" si="11"/>
        <v>102078.47</v>
      </c>
      <c r="O176" s="87"/>
      <c r="P176" s="88"/>
    </row>
    <row r="177" spans="1:16" s="86" customFormat="1" ht="16.5">
      <c r="A177" s="81"/>
      <c r="B177" s="117"/>
      <c r="C177" s="82"/>
      <c r="D177" s="83"/>
      <c r="E177" s="84"/>
      <c r="F177" s="113"/>
      <c r="G177" s="84"/>
      <c r="H177" s="85"/>
      <c r="I177" s="85"/>
      <c r="J177" s="94"/>
      <c r="K177" s="219"/>
      <c r="L177" s="93"/>
      <c r="M177" s="93"/>
      <c r="O177" s="87"/>
      <c r="P177" s="88"/>
    </row>
    <row r="178" spans="1:16" s="120" customFormat="1" ht="18" customHeight="1">
      <c r="A178" s="232" t="s">
        <v>216</v>
      </c>
      <c r="B178" s="232"/>
      <c r="C178" s="232"/>
      <c r="D178" s="232"/>
      <c r="E178" s="232"/>
      <c r="F178" s="232"/>
      <c r="G178" s="232"/>
      <c r="H178" s="232"/>
      <c r="I178" s="119"/>
      <c r="K178" s="219"/>
    </row>
    <row r="179" spans="1:16" s="86" customFormat="1" ht="16.5">
      <c r="A179" s="81"/>
      <c r="B179" s="117"/>
      <c r="C179" s="82"/>
      <c r="D179" s="83"/>
      <c r="E179" s="84"/>
      <c r="F179" s="113"/>
      <c r="G179" s="84"/>
      <c r="H179" s="83"/>
      <c r="I179" s="85"/>
      <c r="J179" s="94"/>
      <c r="K179" s="219"/>
      <c r="L179" s="93"/>
      <c r="M179" s="93"/>
      <c r="O179" s="87"/>
      <c r="P179" s="88"/>
    </row>
    <row r="180" spans="1:16" s="86" customFormat="1" ht="16.5">
      <c r="A180" s="81"/>
      <c r="B180" s="117"/>
      <c r="C180" s="132" t="s">
        <v>402</v>
      </c>
      <c r="D180" s="83"/>
      <c r="E180" s="84"/>
      <c r="F180" s="113"/>
      <c r="G180" s="84"/>
      <c r="H180" s="83"/>
      <c r="I180" s="85"/>
      <c r="J180" s="94"/>
      <c r="K180" s="219"/>
      <c r="L180" s="93"/>
      <c r="M180" s="93"/>
      <c r="O180" s="87"/>
      <c r="P180" s="88"/>
    </row>
    <row r="181" spans="1:16" s="86" customFormat="1" ht="16.5">
      <c r="A181" s="81"/>
      <c r="B181" s="117" t="s">
        <v>215</v>
      </c>
      <c r="C181" s="82" t="s">
        <v>412</v>
      </c>
      <c r="D181" s="83">
        <v>995461</v>
      </c>
      <c r="E181" s="84"/>
      <c r="F181" s="113">
        <v>0.18</v>
      </c>
      <c r="G181" s="84"/>
      <c r="H181" s="83" t="s">
        <v>358</v>
      </c>
      <c r="I181" s="85">
        <v>20</v>
      </c>
      <c r="J181" s="94">
        <v>531.25</v>
      </c>
      <c r="K181" s="219"/>
      <c r="L181" s="93">
        <f t="shared" ref="L181" si="12">ROUND(J181+($K$12*J181),2)</f>
        <v>531.25</v>
      </c>
      <c r="M181" s="93">
        <f t="shared" ref="M181" si="13">ROUND(I181*L181,2)</f>
        <v>10625</v>
      </c>
      <c r="O181" s="87"/>
      <c r="P181" s="88"/>
    </row>
    <row r="182" spans="1:16" s="86" customFormat="1" ht="16.5">
      <c r="A182" s="81"/>
      <c r="B182" s="117" t="s">
        <v>215</v>
      </c>
      <c r="C182" s="82" t="s">
        <v>403</v>
      </c>
      <c r="D182" s="83">
        <v>995461</v>
      </c>
      <c r="E182" s="84"/>
      <c r="F182" s="113">
        <v>0.18</v>
      </c>
      <c r="G182" s="84"/>
      <c r="H182" s="83" t="s">
        <v>358</v>
      </c>
      <c r="I182" s="85">
        <v>12</v>
      </c>
      <c r="J182" s="94">
        <v>1910.71</v>
      </c>
      <c r="K182" s="219"/>
      <c r="L182" s="93">
        <f t="shared" ref="L182:L190" si="14">ROUND(J182+($K$12*J182),2)</f>
        <v>1910.71</v>
      </c>
      <c r="M182" s="93">
        <f t="shared" ref="M182:M190" si="15">ROUND(I182*L182,2)</f>
        <v>22928.52</v>
      </c>
      <c r="O182" s="87"/>
      <c r="P182" s="88"/>
    </row>
    <row r="183" spans="1:16" s="86" customFormat="1" ht="16.5">
      <c r="A183" s="81"/>
      <c r="B183" s="117" t="s">
        <v>215</v>
      </c>
      <c r="C183" s="82" t="s">
        <v>404</v>
      </c>
      <c r="D183" s="83">
        <v>995461</v>
      </c>
      <c r="E183" s="84"/>
      <c r="F183" s="113">
        <v>0.18</v>
      </c>
      <c r="G183" s="84"/>
      <c r="H183" s="83" t="s">
        <v>358</v>
      </c>
      <c r="I183" s="85">
        <v>10</v>
      </c>
      <c r="J183" s="94">
        <v>3927.67</v>
      </c>
      <c r="K183" s="219"/>
      <c r="L183" s="93">
        <f t="shared" si="14"/>
        <v>3927.67</v>
      </c>
      <c r="M183" s="93">
        <f t="shared" si="15"/>
        <v>39276.699999999997</v>
      </c>
      <c r="O183" s="87"/>
      <c r="P183" s="88"/>
    </row>
    <row r="184" spans="1:16" s="86" customFormat="1" ht="16.5">
      <c r="A184" s="81"/>
      <c r="B184" s="117" t="s">
        <v>215</v>
      </c>
      <c r="C184" s="82" t="s">
        <v>405</v>
      </c>
      <c r="D184" s="83">
        <v>995461</v>
      </c>
      <c r="E184" s="84"/>
      <c r="F184" s="113">
        <v>0.18</v>
      </c>
      <c r="G184" s="84"/>
      <c r="H184" s="83" t="s">
        <v>358</v>
      </c>
      <c r="I184" s="85">
        <v>32</v>
      </c>
      <c r="J184" s="94">
        <v>3034</v>
      </c>
      <c r="K184" s="219"/>
      <c r="L184" s="93">
        <f t="shared" si="14"/>
        <v>3034</v>
      </c>
      <c r="M184" s="93">
        <f t="shared" si="15"/>
        <v>97088</v>
      </c>
      <c r="O184" s="87"/>
      <c r="P184" s="88"/>
    </row>
    <row r="185" spans="1:16" s="86" customFormat="1" ht="16.5">
      <c r="A185" s="81"/>
      <c r="B185" s="117" t="s">
        <v>215</v>
      </c>
      <c r="C185" s="82" t="s">
        <v>406</v>
      </c>
      <c r="D185" s="83">
        <v>995461</v>
      </c>
      <c r="E185" s="84"/>
      <c r="F185" s="113">
        <v>0.18</v>
      </c>
      <c r="G185" s="84"/>
      <c r="H185" s="83" t="s">
        <v>358</v>
      </c>
      <c r="I185" s="85">
        <v>16</v>
      </c>
      <c r="J185" s="94">
        <v>1678</v>
      </c>
      <c r="K185" s="219"/>
      <c r="L185" s="93">
        <f t="shared" si="14"/>
        <v>1678</v>
      </c>
      <c r="M185" s="93">
        <f t="shared" si="15"/>
        <v>26848</v>
      </c>
      <c r="O185" s="87"/>
      <c r="P185" s="88"/>
    </row>
    <row r="186" spans="1:16" s="86" customFormat="1" ht="16.5">
      <c r="A186" s="81"/>
      <c r="B186" s="117" t="s">
        <v>215</v>
      </c>
      <c r="C186" s="82" t="s">
        <v>407</v>
      </c>
      <c r="D186" s="83">
        <v>995461</v>
      </c>
      <c r="E186" s="84"/>
      <c r="F186" s="113">
        <v>0.18</v>
      </c>
      <c r="G186" s="84"/>
      <c r="H186" s="83" t="s">
        <v>358</v>
      </c>
      <c r="I186" s="85">
        <v>19</v>
      </c>
      <c r="J186" s="94">
        <v>849.1</v>
      </c>
      <c r="K186" s="219"/>
      <c r="L186" s="93">
        <f t="shared" si="14"/>
        <v>849.1</v>
      </c>
      <c r="M186" s="93">
        <f t="shared" si="15"/>
        <v>16132.9</v>
      </c>
      <c r="O186" s="87"/>
      <c r="P186" s="88"/>
    </row>
    <row r="187" spans="1:16" s="86" customFormat="1" ht="16.5">
      <c r="A187" s="81"/>
      <c r="B187" s="117" t="s">
        <v>215</v>
      </c>
      <c r="C187" s="82" t="s">
        <v>408</v>
      </c>
      <c r="D187" s="83">
        <v>995461</v>
      </c>
      <c r="E187" s="84"/>
      <c r="F187" s="113">
        <v>0.18</v>
      </c>
      <c r="G187" s="84"/>
      <c r="H187" s="83" t="s">
        <v>358</v>
      </c>
      <c r="I187" s="85">
        <v>6</v>
      </c>
      <c r="J187" s="94">
        <v>1511.6</v>
      </c>
      <c r="K187" s="219"/>
      <c r="L187" s="93">
        <f t="shared" si="14"/>
        <v>1511.6</v>
      </c>
      <c r="M187" s="93">
        <f t="shared" si="15"/>
        <v>9069.6</v>
      </c>
      <c r="O187" s="87"/>
      <c r="P187" s="88"/>
    </row>
    <row r="188" spans="1:16" s="86" customFormat="1" ht="16.5">
      <c r="A188" s="81"/>
      <c r="B188" s="117" t="s">
        <v>215</v>
      </c>
      <c r="C188" s="82" t="s">
        <v>409</v>
      </c>
      <c r="D188" s="83">
        <v>995461</v>
      </c>
      <c r="E188" s="84"/>
      <c r="F188" s="113">
        <v>0.18</v>
      </c>
      <c r="G188" s="84"/>
      <c r="H188" s="83" t="s">
        <v>358</v>
      </c>
      <c r="I188" s="85">
        <v>29</v>
      </c>
      <c r="J188" s="94">
        <v>2391.96</v>
      </c>
      <c r="K188" s="219"/>
      <c r="L188" s="93">
        <f t="shared" si="14"/>
        <v>2391.96</v>
      </c>
      <c r="M188" s="93">
        <f t="shared" si="15"/>
        <v>69366.84</v>
      </c>
      <c r="O188" s="87"/>
      <c r="P188" s="88"/>
    </row>
    <row r="189" spans="1:16" s="86" customFormat="1" ht="16.5">
      <c r="A189" s="81"/>
      <c r="B189" s="117" t="s">
        <v>215</v>
      </c>
      <c r="C189" s="82" t="s">
        <v>410</v>
      </c>
      <c r="D189" s="83">
        <v>995461</v>
      </c>
      <c r="E189" s="84"/>
      <c r="F189" s="113">
        <v>0.18</v>
      </c>
      <c r="G189" s="84"/>
      <c r="H189" s="83" t="s">
        <v>358</v>
      </c>
      <c r="I189" s="85">
        <v>12</v>
      </c>
      <c r="J189" s="94">
        <v>1695.53</v>
      </c>
      <c r="K189" s="219"/>
      <c r="L189" s="93">
        <f t="shared" si="14"/>
        <v>1695.53</v>
      </c>
      <c r="M189" s="93">
        <f t="shared" si="15"/>
        <v>20346.36</v>
      </c>
      <c r="O189" s="87"/>
      <c r="P189" s="88"/>
    </row>
    <row r="190" spans="1:16" s="86" customFormat="1" ht="16.5">
      <c r="A190" s="81"/>
      <c r="B190" s="117" t="s">
        <v>215</v>
      </c>
      <c r="C190" s="82" t="s">
        <v>411</v>
      </c>
      <c r="D190" s="83">
        <v>995461</v>
      </c>
      <c r="E190" s="84"/>
      <c r="F190" s="113">
        <v>0.18</v>
      </c>
      <c r="G190" s="84"/>
      <c r="H190" s="83" t="s">
        <v>358</v>
      </c>
      <c r="I190" s="85">
        <v>10</v>
      </c>
      <c r="J190" s="94">
        <v>464</v>
      </c>
      <c r="K190" s="219"/>
      <c r="L190" s="93">
        <f t="shared" si="14"/>
        <v>464</v>
      </c>
      <c r="M190" s="93">
        <f t="shared" si="15"/>
        <v>4640</v>
      </c>
      <c r="O190" s="87"/>
      <c r="P190" s="88"/>
    </row>
    <row r="191" spans="1:16" s="86" customFormat="1" ht="16.5">
      <c r="A191" s="81"/>
      <c r="B191" s="117"/>
      <c r="C191" s="82"/>
      <c r="D191" s="83"/>
      <c r="E191" s="84"/>
      <c r="F191" s="113"/>
      <c r="G191" s="84"/>
      <c r="H191" s="83"/>
      <c r="I191" s="85"/>
      <c r="J191" s="94"/>
      <c r="K191" s="219"/>
      <c r="L191" s="93"/>
      <c r="M191" s="93"/>
      <c r="O191" s="87"/>
      <c r="P191" s="88"/>
    </row>
    <row r="192" spans="1:16" s="120" customFormat="1" ht="18" customHeight="1">
      <c r="A192" s="232" t="s">
        <v>217</v>
      </c>
      <c r="B192" s="232"/>
      <c r="C192" s="232"/>
      <c r="D192" s="232"/>
      <c r="E192" s="232"/>
      <c r="F192" s="232"/>
      <c r="G192" s="232"/>
      <c r="H192" s="232"/>
      <c r="I192" s="232"/>
      <c r="K192" s="219"/>
    </row>
    <row r="193" spans="1:16" s="86" customFormat="1" ht="16.5">
      <c r="A193" s="81"/>
      <c r="B193" s="117"/>
      <c r="C193" s="82"/>
      <c r="D193" s="83"/>
      <c r="E193" s="84"/>
      <c r="F193" s="113"/>
      <c r="G193" s="84"/>
      <c r="H193" s="85"/>
      <c r="I193" s="85"/>
      <c r="J193" s="94"/>
      <c r="K193" s="219"/>
      <c r="L193" s="93"/>
      <c r="M193" s="93"/>
      <c r="O193" s="87"/>
      <c r="P193" s="88"/>
    </row>
    <row r="194" spans="1:16" s="86" customFormat="1" ht="27.75" customHeight="1">
      <c r="A194" s="81"/>
      <c r="B194" s="83">
        <v>1000014549</v>
      </c>
      <c r="C194" s="82" t="s">
        <v>218</v>
      </c>
      <c r="D194" s="83">
        <v>995461</v>
      </c>
      <c r="E194" s="84"/>
      <c r="F194" s="113">
        <v>0.18</v>
      </c>
      <c r="G194" s="84"/>
      <c r="H194" s="85" t="s">
        <v>340</v>
      </c>
      <c r="I194" s="85">
        <v>1</v>
      </c>
      <c r="J194" s="94">
        <v>24395.66</v>
      </c>
      <c r="K194" s="219"/>
      <c r="L194" s="93">
        <f t="shared" ref="L194" si="16">ROUND(J194+($K$12*J194),2)</f>
        <v>24395.66</v>
      </c>
      <c r="M194" s="93">
        <f t="shared" ref="M194" si="17">ROUND(I194*L194,2)</f>
        <v>24395.66</v>
      </c>
      <c r="O194" s="87"/>
      <c r="P194" s="88"/>
    </row>
    <row r="195" spans="1:16" s="86" customFormat="1" ht="30.75" customHeight="1">
      <c r="A195" s="89"/>
      <c r="B195" s="116"/>
      <c r="C195" s="217" t="s">
        <v>130</v>
      </c>
      <c r="D195" s="217"/>
      <c r="E195" s="217"/>
      <c r="F195" s="217"/>
      <c r="G195" s="217"/>
      <c r="H195" s="217"/>
      <c r="I195" s="217"/>
      <c r="J195" s="217"/>
      <c r="K195" s="217"/>
      <c r="L195" s="218"/>
      <c r="M195" s="108">
        <f>ROUND(SUM(M12:M194),2)</f>
        <v>4607131.6500000004</v>
      </c>
      <c r="O195" s="87"/>
      <c r="P195" s="88"/>
    </row>
    <row r="198" spans="1:16">
      <c r="C198" s="213"/>
      <c r="D198" s="213"/>
      <c r="E198" s="213"/>
      <c r="F198" s="213"/>
      <c r="G198" s="213"/>
      <c r="H198" s="213"/>
      <c r="I198" s="213"/>
      <c r="J198" s="213"/>
      <c r="K198" s="213"/>
      <c r="L198" s="213"/>
      <c r="M198" s="213"/>
    </row>
    <row r="200" spans="1:16">
      <c r="C200" s="73"/>
      <c r="K200" s="92"/>
      <c r="L200" s="92"/>
      <c r="M200" s="92"/>
    </row>
    <row r="201" spans="1:16">
      <c r="C201" s="71">
        <f>'Name of Bidder'!D26</f>
        <v>0</v>
      </c>
      <c r="E201" s="214" t="s">
        <v>103</v>
      </c>
      <c r="F201" s="214"/>
      <c r="G201" s="215">
        <f>'Name of Bidder'!D9</f>
        <v>0</v>
      </c>
      <c r="H201" s="215"/>
    </row>
    <row r="202" spans="1:16">
      <c r="C202" s="71">
        <f>'Name of Bidder'!D27</f>
        <v>0</v>
      </c>
      <c r="E202" s="216" t="s">
        <v>107</v>
      </c>
      <c r="F202" s="216"/>
      <c r="G202" s="215">
        <f>'Name of Bidder'!D24</f>
        <v>0</v>
      </c>
      <c r="H202" s="215"/>
    </row>
    <row r="203" spans="1:16">
      <c r="E203" s="214" t="s">
        <v>61</v>
      </c>
      <c r="F203" s="214"/>
      <c r="G203" s="215">
        <f>'Name of Bidder'!D25</f>
        <v>0</v>
      </c>
      <c r="H203" s="215"/>
    </row>
  </sheetData>
  <sheetProtection password="DF7B" sheet="1" objects="1" scenarios="1"/>
  <mergeCells count="21">
    <mergeCell ref="G1:M1"/>
    <mergeCell ref="A3:M3"/>
    <mergeCell ref="A9:M9"/>
    <mergeCell ref="A5:M5"/>
    <mergeCell ref="A7:M7"/>
    <mergeCell ref="A8:M8"/>
    <mergeCell ref="B141:G141"/>
    <mergeCell ref="C198:M198"/>
    <mergeCell ref="E203:F203"/>
    <mergeCell ref="G203:H203"/>
    <mergeCell ref="E201:F201"/>
    <mergeCell ref="G201:H201"/>
    <mergeCell ref="E202:F202"/>
    <mergeCell ref="G202:H202"/>
    <mergeCell ref="C195:L195"/>
    <mergeCell ref="K12:K194"/>
    <mergeCell ref="A168:H168"/>
    <mergeCell ref="A178:H178"/>
    <mergeCell ref="A192:I192"/>
    <mergeCell ref="A133:J133"/>
    <mergeCell ref="A134:J134"/>
  </mergeCells>
  <pageMargins left="0.7" right="0.7" top="0.75" bottom="0.75" header="0.3" footer="0.3"/>
  <pageSetup scale="5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Basic</vt:lpstr>
      <vt:lpstr>Instructions</vt:lpstr>
      <vt:lpstr>Name of Bidder</vt:lpstr>
      <vt:lpstr>BPS-VOL-IB</vt:lpstr>
      <vt:lpstr>Annexure-I to Schedule-1</vt:lpstr>
      <vt:lpstr>'Annexure-I to Schedule-1'!Print_Area</vt:lpstr>
      <vt:lpstr>Basic!Print_Area</vt:lpstr>
      <vt:lpstr>'BPS-VOL-IB'!Print_Area</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Purabi Chetia {पूरबी चेतिया}</cp:lastModifiedBy>
  <cp:lastPrinted>2023-08-31T12:10:57Z</cp:lastPrinted>
  <dcterms:created xsi:type="dcterms:W3CDTF">2001-07-26T10:23:15Z</dcterms:created>
  <dcterms:modified xsi:type="dcterms:W3CDTF">2024-01-05T06:13:04Z</dcterms:modified>
</cp:coreProperties>
</file>