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hidePivotFieldList="1" defaultThemeVersion="124226"/>
  <mc:AlternateContent xmlns:mc="http://schemas.openxmlformats.org/markup-compatibility/2006">
    <mc:Choice Requires="x15">
      <x15ac:absPath xmlns:x15ac="http://schemas.microsoft.com/office/spreadsheetml/2010/11/ac" url="D:\!RHQ-C&amp;M!\1500 O&amp;M\1500-1590 Empanelment of Rate Contract Services for Diversion of TL\1500-1590 Empanelment of Rate Contract Services for Diversion of TL\Volume-III\"/>
    </mc:Choice>
  </mc:AlternateContent>
  <xr:revisionPtr revIDLastSave="0" documentId="13_ncr:1_{8B55A9F9-A518-46FF-A7D5-DDA2933176DD}" xr6:coauthVersionLast="47" xr6:coauthVersionMax="47" xr10:uidLastSave="{00000000-0000-0000-0000-000000000000}"/>
  <bookViews>
    <workbookView xWindow="-120" yWindow="-120" windowWidth="29040" windowHeight="15720" tabRatio="879" activeTab="4" xr2:uid="{E4EE7F61-F336-433C-96D3-3EA4090FC98B}"/>
  </bookViews>
  <sheets>
    <sheet name="Basic" sheetId="1" r:id="rId1"/>
    <sheet name="Instructions" sheetId="3" r:id="rId2"/>
    <sheet name="Names of Bidder" sheetId="32" r:id="rId3"/>
    <sheet name="BPS-VOL-IC" sheetId="26" r:id="rId4"/>
    <sheet name="Schedule-I" sheetId="28" r:id="rId5"/>
    <sheet name="Summary" sheetId="31" r:id="rId6"/>
  </sheets>
  <definedNames>
    <definedName name="\A" localSheetId="2">#REF!</definedName>
    <definedName name="\A">#REF!</definedName>
    <definedName name="\B" localSheetId="2">#REF!</definedName>
    <definedName name="\B">#REF!</definedName>
    <definedName name="\C" localSheetId="2">#REF!</definedName>
    <definedName name="\C">#REF!</definedName>
    <definedName name="\M" localSheetId="2">#REF!</definedName>
    <definedName name="\M">#REF!</definedName>
    <definedName name="\N" localSheetId="2">#REF!</definedName>
    <definedName name="\N">#REF!</definedName>
    <definedName name="\P" localSheetId="2">#REF!</definedName>
    <definedName name="\P">#REF!</definedName>
    <definedName name="\R" localSheetId="2">#REF!</definedName>
    <definedName name="\R">#REF!</definedName>
    <definedName name="\U" localSheetId="2">#REF!</definedName>
    <definedName name="\U">#REF!</definedName>
    <definedName name="\V" localSheetId="2">#REF!</definedName>
    <definedName name="\V">#REF!</definedName>
    <definedName name="_xlnm._FilterDatabase" localSheetId="4" hidden="1">'Schedule-I'!$H$1:$H$226</definedName>
    <definedName name="ab" localSheetId="2">#REF!</definedName>
    <definedName name="ab">#REF!</definedName>
    <definedName name="BL2A">#REF!</definedName>
    <definedName name="BL2A2">#REF!</definedName>
    <definedName name="BL2AA">#REF!</definedName>
    <definedName name="BL2AAA">#REF!</definedName>
    <definedName name="BL2B">#REF!</definedName>
    <definedName name="BL2BB">#REF!</definedName>
    <definedName name="BL2BBB">#REF!</definedName>
    <definedName name="BL2C">#REF!</definedName>
    <definedName name="BL2CC">#REF!</definedName>
    <definedName name="BL2CCC">#REF!</definedName>
    <definedName name="BL3A">#REF!</definedName>
    <definedName name="BL3AA">#REF!</definedName>
    <definedName name="BL3AAA">#REF!</definedName>
    <definedName name="BL3B">#REF!</definedName>
    <definedName name="BL3BB">#REF!</definedName>
    <definedName name="BL3BBB">#REF!</definedName>
    <definedName name="BL3C">#REF!</definedName>
    <definedName name="BL3CC">#REF!</definedName>
    <definedName name="BL3CCC">#REF!</definedName>
    <definedName name="BL4A">#REF!</definedName>
    <definedName name="BL4AA">#REF!</definedName>
    <definedName name="BL4AAA">#REF!</definedName>
    <definedName name="BL4B">#REF!</definedName>
    <definedName name="BL4BB">#REF!</definedName>
    <definedName name="BL4BBB">#REF!</definedName>
    <definedName name="BL4C">#REF!</definedName>
    <definedName name="BL4CC">#REF!</definedName>
    <definedName name="BL4CCC">#REF!</definedName>
    <definedName name="BL5A">#REF!</definedName>
    <definedName name="BL5AA">#REF!</definedName>
    <definedName name="BL5AAA">#REF!</definedName>
    <definedName name="BL5B">#REF!</definedName>
    <definedName name="BL5BB">#REF!</definedName>
    <definedName name="BL5BBB">#REF!</definedName>
    <definedName name="BL5C">#REF!</definedName>
    <definedName name="BL5CC">#REF!</definedName>
    <definedName name="BL5CCC">#REF!</definedName>
    <definedName name="CAPA1">#REF!</definedName>
    <definedName name="CAPA11">#REF!</definedName>
    <definedName name="CAPA111">#REF!</definedName>
    <definedName name="CAPA2">#REF!</definedName>
    <definedName name="CAPA22">#REF!</definedName>
    <definedName name="CAPA222">#REF!</definedName>
    <definedName name="CAPA3">#REF!</definedName>
    <definedName name="CAPA33">#REF!</definedName>
    <definedName name="CAPA333">#REF!</definedName>
    <definedName name="CAPA4">#REF!</definedName>
    <definedName name="CAPA44">#REF!</definedName>
    <definedName name="CAPA444">#REF!</definedName>
    <definedName name="CAPA7">#REF!</definedName>
    <definedName name="CAPA77">#REF!</definedName>
    <definedName name="CAPA777">#REF!</definedName>
    <definedName name="LA">#REF!</definedName>
    <definedName name="logo1">"Picture 7"</definedName>
    <definedName name="MANU1">#REF!</definedName>
    <definedName name="MANU11">#REF!</definedName>
    <definedName name="MANU111">#REF!</definedName>
    <definedName name="MANU2">#REF!</definedName>
    <definedName name="MANU22">#REF!</definedName>
    <definedName name="MANU222">#REF!</definedName>
    <definedName name="MANU3">#REF!</definedName>
    <definedName name="MANU33">#REF!</definedName>
    <definedName name="MANU333">#REF!</definedName>
    <definedName name="MANU4">#REF!</definedName>
    <definedName name="MANU44">#REF!</definedName>
    <definedName name="MANU444">#REF!</definedName>
    <definedName name="MANU5">#REF!</definedName>
    <definedName name="MANU55">#REF!</definedName>
    <definedName name="MANU555">#REF!</definedName>
    <definedName name="PATH1">#REF!</definedName>
    <definedName name="PATH11">#REF!</definedName>
    <definedName name="PATH111">#REF!</definedName>
    <definedName name="PATH2">#REF!</definedName>
    <definedName name="PATH22">#REF!</definedName>
    <definedName name="PATH222">#REF!</definedName>
    <definedName name="PATH3">#REF!</definedName>
    <definedName name="PATH33">#REF!</definedName>
    <definedName name="PATH333">#REF!</definedName>
    <definedName name="PATH4">#REF!</definedName>
    <definedName name="PATH44">#REF!</definedName>
    <definedName name="PATH444">#REF!</definedName>
    <definedName name="PATH5">#REF!</definedName>
    <definedName name="PATH55">#REF!</definedName>
    <definedName name="PATH555">#REF!</definedName>
    <definedName name="PATHAR1">#REF!</definedName>
    <definedName name="PATHAR2">#REF!</definedName>
    <definedName name="PATHAR3">#REF!</definedName>
    <definedName name="PATHJV1">#REF!</definedName>
    <definedName name="PATHJV11">#REF!</definedName>
    <definedName name="PATHJV111">#REF!</definedName>
    <definedName name="PATHJV2">#REF!</definedName>
    <definedName name="PATHJV22">#REF!</definedName>
    <definedName name="PATHJV222">#REF!</definedName>
    <definedName name="PATHJV3">#REF!</definedName>
    <definedName name="PATHJV33">#REF!</definedName>
    <definedName name="PATHJV333">#REF!</definedName>
    <definedName name="PATHJVPR1">#REF!</definedName>
    <definedName name="PATHJVPR11">#REF!</definedName>
    <definedName name="PATHJVPR111">#REF!</definedName>
    <definedName name="PATHJVPR2">#REF!</definedName>
    <definedName name="PATHJVPR22">#REF!</definedName>
    <definedName name="PATHJVPR222">#REF!</definedName>
    <definedName name="PATHLA1">#REF!</definedName>
    <definedName name="PATHLA2">#REF!</definedName>
    <definedName name="PATHLA3">#REF!</definedName>
    <definedName name="PATHLP1">#REF!</definedName>
    <definedName name="PATHLP2">#REF!</definedName>
    <definedName name="PATHLP3">#REF!</definedName>
    <definedName name="PATHPR1">#REF!</definedName>
    <definedName name="PATHPR2">#REF!</definedName>
    <definedName name="_xlnm.Print_Area" localSheetId="0">Basic!$A$1:$B$13</definedName>
    <definedName name="_xlnm.Print_Area" localSheetId="3">'BPS-VOL-IC'!$A$1:$H$89</definedName>
    <definedName name="_xlnm.Print_Area" localSheetId="1">Instructions!$A$1:$C$28</definedName>
    <definedName name="_xlnm.Print_Area" localSheetId="2">'Names of Bidder'!$B$1:$G$39</definedName>
    <definedName name="_xlnm.Print_Area" localSheetId="4">'Schedule-I'!$A$1:$L$227</definedName>
    <definedName name="_xlnm.Print_Area" localSheetId="5">Summary!$A$1:$F$20</definedName>
    <definedName name="_xlnm.Recorder" localSheetId="2">#REF!</definedName>
    <definedName name="_xlnm.Recorder">#REF!</definedName>
    <definedName name="TEST" localSheetId="2">#REF!</definedName>
    <definedName name="TEST">#REF!</definedName>
    <definedName name="TO">#REF!</definedName>
    <definedName name="Z_0E3D301D_E03B_4B92_8B58_0C87959E7F62_.wvu.PrintArea" localSheetId="2" hidden="1">'Names of Bidder'!$B$1:$D$39</definedName>
    <definedName name="Z_0E3D301D_E03B_4B92_8B58_0C87959E7F62_.wvu.Rows" localSheetId="2" hidden="1">'Names of Bidder'!$14:$16</definedName>
    <definedName name="Z_0FD57552_2BEC_46C5_9782_073911F63806_.wvu.PrintArea" localSheetId="2" hidden="1">'Names of Bidder'!$B$1:$D$39</definedName>
    <definedName name="Z_0FD57552_2BEC_46C5_9782_073911F63806_.wvu.Rows" localSheetId="2" hidden="1">'Names of Bidder'!$14:$16</definedName>
    <definedName name="Z_14D7F02E_BCCA_4517_ABC7_537FF4AEB67A_.wvu.PrintArea" localSheetId="1" hidden="1">Instructions!$A$1:$C$28</definedName>
    <definedName name="Z_27A45B7A_04F2_4516_B80B_5ED0825D4ED3_.wvu.PrintArea" localSheetId="1" hidden="1">Instructions!$A$1:$C$28</definedName>
    <definedName name="Z_31C9BD41_85AC_49F8_A4C5_D341A7DF9809_.wvu.PrintArea" localSheetId="2" hidden="1">'Names of Bidder'!$B$1:$D$39</definedName>
    <definedName name="Z_31C9BD41_85AC_49F8_A4C5_D341A7DF9809_.wvu.Rows" localSheetId="2" hidden="1">'Names of Bidder'!$14:$16</definedName>
    <definedName name="Z_43BCBF1E_CDCF_4541_8D79_87EDCECBC1FD_.wvu.PrintArea" localSheetId="2" hidden="1">'Names of Bidder'!$B$1:$D$39</definedName>
    <definedName name="Z_494F6778_23FE_4AAC_B37D_6C7543FC13B9_.wvu.PrintArea" localSheetId="2" hidden="1">'Names of Bidder'!$B$1:$D$39</definedName>
    <definedName name="Z_494F6778_23FE_4AAC_B37D_6C7543FC13B9_.wvu.Rows" localSheetId="2" hidden="1">'Names of Bidder'!$14:$16</definedName>
    <definedName name="Z_4F65FF32_EC61_4022_A399_2986D7B6B8B3_.wvu.PrintArea" localSheetId="1" hidden="1">Instructions!$A$1:$C$28</definedName>
    <definedName name="Z_5C6610A7_30B1_43C5_B47D_FDA0FBB789C6_.wvu.PrintArea" localSheetId="1" hidden="1">Instructions!$A$1:$C$28</definedName>
    <definedName name="Z_705A993D_5DF6_4963_9DB5_8F89E6445EBA_.wvu.PrintArea" localSheetId="2" hidden="1">'Names of Bidder'!$B$1:$D$39</definedName>
    <definedName name="Z_705A993D_5DF6_4963_9DB5_8F89E6445EBA_.wvu.Rows" localSheetId="2" hidden="1">'Names of Bidder'!$14:$16</definedName>
    <definedName name="Z_7A9EA6D6_4DDF_43D9_92E6_C6AFAD14E266_.wvu.PrintArea" localSheetId="2" hidden="1">'Names of Bidder'!$B$1:$D$39</definedName>
    <definedName name="Z_7A9EA6D6_4DDF_43D9_92E6_C6AFAD14E266_.wvu.Rows" localSheetId="2" hidden="1">'Names of Bidder'!$14:$16</definedName>
    <definedName name="Z_8E7B022F_1113_4BA2_B2BA_8EDBE02A2557_.wvu.PrintArea" localSheetId="2" hidden="1">'Names of Bidder'!$B$1:$D$39</definedName>
    <definedName name="Z_98F1BFA0_C539_421E_A117_3F3CC19FB763_.wvu.PrintArea" localSheetId="2" hidden="1">'Names of Bidder'!$B$1:$D$39</definedName>
    <definedName name="Z_98F1BFA0_C539_421E_A117_3F3CC19FB763_.wvu.Rows" localSheetId="2" hidden="1">'Names of Bidder'!$14:$16</definedName>
    <definedName name="Z_A3F641DF_CF1D_48E3_AFDC_E52726A449CB_.wvu.PrintArea" localSheetId="2" hidden="1">'Names of Bidder'!$B$1:$D$39</definedName>
    <definedName name="Z_C5EDEBE1_F188_4851_AFDC_E4218278837C_.wvu.PrintArea" localSheetId="2" hidden="1">'Names of Bidder'!$B$1:$D$39</definedName>
    <definedName name="Z_C5EDEBE1_F188_4851_AFDC_E4218278837C_.wvu.Rows" localSheetId="2" hidden="1">'Names of Bidder'!$14:$16</definedName>
    <definedName name="Z_CD4CA1A8_824A_452F_BDBA_32A47C1B3013_.wvu.PrintArea" localSheetId="2" hidden="1">'Names of Bidder'!$B$1:$D$39</definedName>
    <definedName name="Z_DC28ED1E_3E35_4094_9C2B_5C0A1C1D459C_.wvu.PrintArea" localSheetId="2" hidden="1">'Names of Bidder'!$B$1:$D$39</definedName>
    <definedName name="Z_DC28ED1E_3E35_4094_9C2B_5C0A1C1D459C_.wvu.Rows" localSheetId="2" hidden="1">'Names of Bidder'!$14:$16</definedName>
    <definedName name="Z_ECEBABD0_566A_41C4_AA9A_38EA30EFEDA8_.wvu.PrintArea" localSheetId="2" hidden="1">'Names of Bidder'!$B$1:$D$39</definedName>
    <definedName name="Z_F51A1875_E3DE_4601_ADCE_E0FEEC04A5F8_.wvu.PrintArea" localSheetId="1" hidden="1">Instructions!$A$1:$C$28</definedName>
    <definedName name="Z_F83BAE73_0719_4E5C_A6D6_E09ECA90A570_.wvu.PrintArea" localSheetId="2" hidden="1">'Names of Bidder'!$B$1:$D$39</definedName>
    <definedName name="Z_FFA7F230_53D0_48EC_855F_98BD36863E0C_.wvu.PrintArea" localSheetId="2" hidden="1">'Names of Bidder'!$B$1:$D$39</definedName>
    <definedName name="Z_FFA7F230_53D0_48EC_855F_98BD36863E0C_.wvu.Rows" localSheetId="2" hidden="1">'Names of Bidder'!$14:$16</definedName>
  </definedNames>
  <calcPr calcId="191028"/>
  <customWorkbookViews>
    <customWorkbookView name="01209 - Personal View" guid="{27A45B7A-04F2-4516-B80B-5ED0825D4ED3}" mergeInterval="0" personalView="1" maximized="1" xWindow="1" yWindow="1" windowWidth="1366" windowHeight="538" tabRatio="632" activeSheetId="2"/>
    <customWorkbookView name="20074 - Personal View" guid="{4F65FF32-EC61-4022-A399-2986D7B6B8B3}" mergeInterval="0" personalView="1" maximized="1" windowWidth="1020" windowHeight="539" tabRatio="632" activeSheetId="5"/>
    <customWorkbookView name="asd - Personal View" guid="{01ACF2E1-8E61-4459-ABC1-B6C183DEED61}" mergeInterval="0" personalView="1" maximized="1" windowWidth="1276" windowHeight="597" activeSheetId="1"/>
    <customWorkbookView name="00398 - Personal View" guid="{14D7F02E-BCCA-4517-ABC7-537FF4AEB67A}" mergeInterval="0" personalView="1" maximized="1" xWindow="1" yWindow="1" windowWidth="1020" windowHeight="501" tabRatio="632"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9" i="28" l="1"/>
  <c r="H160" i="28"/>
  <c r="H161" i="28"/>
  <c r="H162" i="28"/>
  <c r="H163" i="28"/>
  <c r="H164" i="28"/>
  <c r="H165" i="28"/>
  <c r="H166" i="28"/>
  <c r="H167" i="28"/>
  <c r="H168" i="28"/>
  <c r="H169" i="28"/>
  <c r="H170" i="28"/>
  <c r="H171" i="28"/>
  <c r="H172" i="28"/>
  <c r="H173" i="28"/>
  <c r="H174" i="28"/>
  <c r="H175" i="28"/>
  <c r="H176" i="28"/>
  <c r="H177" i="28"/>
  <c r="H178" i="28"/>
  <c r="H179" i="28"/>
  <c r="H180" i="28"/>
  <c r="H181" i="28"/>
  <c r="H182" i="28"/>
  <c r="H183" i="28"/>
  <c r="H184" i="28"/>
  <c r="H185" i="28"/>
  <c r="H186" i="28"/>
  <c r="H187" i="28"/>
  <c r="H188" i="28"/>
  <c r="H189" i="28"/>
  <c r="H190" i="28"/>
  <c r="H191" i="28"/>
  <c r="H192" i="28"/>
  <c r="H193" i="28"/>
  <c r="H194" i="28"/>
  <c r="H195" i="28"/>
  <c r="H196" i="28"/>
  <c r="H197" i="28"/>
  <c r="H198" i="28"/>
  <c r="H199" i="28"/>
  <c r="H200" i="28"/>
  <c r="H201" i="28"/>
  <c r="H202" i="28"/>
  <c r="H203" i="28"/>
  <c r="H204" i="28"/>
  <c r="H205" i="28"/>
  <c r="H206" i="28"/>
  <c r="H207" i="28"/>
  <c r="H208" i="28"/>
  <c r="H209" i="28"/>
  <c r="H210" i="28"/>
  <c r="H211" i="28"/>
  <c r="H212" i="28"/>
  <c r="H213" i="28"/>
  <c r="H214" i="28"/>
  <c r="H215" i="28"/>
  <c r="H216" i="28"/>
  <c r="H217" i="28"/>
  <c r="H218" i="28"/>
  <c r="H219" i="28"/>
  <c r="H220" i="28"/>
  <c r="H221" i="28"/>
  <c r="H158" i="28"/>
  <c r="E209" i="28"/>
  <c r="E208" i="28"/>
  <c r="E207" i="28"/>
  <c r="E205" i="28"/>
  <c r="E204" i="28"/>
  <c r="E202" i="28"/>
  <c r="E201" i="28"/>
  <c r="E179" i="28"/>
  <c r="E178" i="28"/>
  <c r="E177" i="28"/>
  <c r="E173" i="28"/>
  <c r="E169" i="28"/>
  <c r="E168" i="28"/>
  <c r="E165" i="28"/>
  <c r="E164" i="28"/>
  <c r="E163" i="28"/>
  <c r="E158" i="28"/>
  <c r="H93" i="28"/>
  <c r="H94" i="28"/>
  <c r="H95" i="28"/>
  <c r="H99" i="28"/>
  <c r="H100" i="28"/>
  <c r="H103" i="28"/>
  <c r="H104" i="28"/>
  <c r="H105" i="28"/>
  <c r="H107" i="28"/>
  <c r="H108" i="28"/>
  <c r="H110" i="28"/>
  <c r="H113" i="28"/>
  <c r="H114" i="28"/>
  <c r="H115" i="28"/>
  <c r="H116" i="28"/>
  <c r="H117" i="28"/>
  <c r="H118" i="28"/>
  <c r="H119" i="28"/>
  <c r="H120" i="28"/>
  <c r="H121" i="28"/>
  <c r="H122" i="28"/>
  <c r="H123" i="28"/>
  <c r="H124" i="28"/>
  <c r="H125" i="28"/>
  <c r="H126" i="28"/>
  <c r="H127" i="28"/>
  <c r="H128" i="28"/>
  <c r="H129" i="28"/>
  <c r="H130" i="28"/>
  <c r="H131" i="28"/>
  <c r="H132" i="28"/>
  <c r="H134" i="28"/>
  <c r="H136" i="28"/>
  <c r="H139" i="28"/>
  <c r="H143" i="28"/>
  <c r="H144" i="28"/>
  <c r="H145" i="28"/>
  <c r="H146" i="28"/>
  <c r="H147" i="28"/>
  <c r="H148" i="28"/>
  <c r="H149" i="28"/>
  <c r="H150" i="28"/>
  <c r="H151" i="28"/>
  <c r="H152" i="28"/>
  <c r="H153" i="28"/>
  <c r="H154" i="28"/>
  <c r="E142" i="28"/>
  <c r="H142" i="28" s="1"/>
  <c r="E141" i="28"/>
  <c r="H141" i="28" s="1"/>
  <c r="E140" i="28"/>
  <c r="H140" i="28" s="1"/>
  <c r="E138" i="28"/>
  <c r="H138" i="28" s="1"/>
  <c r="E137" i="28"/>
  <c r="H137" i="28" s="1"/>
  <c r="E133" i="28"/>
  <c r="E135" i="28" s="1"/>
  <c r="H135" i="28" s="1"/>
  <c r="E111" i="28"/>
  <c r="E112" i="28" s="1"/>
  <c r="H112" i="28" s="1"/>
  <c r="E109" i="28"/>
  <c r="H109" i="28" s="1"/>
  <c r="E106" i="28"/>
  <c r="H106" i="28" s="1"/>
  <c r="E102" i="28"/>
  <c r="H102" i="28" s="1"/>
  <c r="E101" i="28"/>
  <c r="H101" i="28" s="1"/>
  <c r="E98" i="28"/>
  <c r="H98" i="28" s="1"/>
  <c r="E97" i="28"/>
  <c r="H97" i="28" s="1"/>
  <c r="E96" i="28"/>
  <c r="H96" i="28" s="1"/>
  <c r="E92" i="28"/>
  <c r="H92" i="28" s="1"/>
  <c r="E91" i="28"/>
  <c r="H91" i="28" s="1"/>
  <c r="H24" i="28"/>
  <c r="H25" i="28"/>
  <c r="H30" i="28"/>
  <c r="H34" i="28"/>
  <c r="H35" i="28"/>
  <c r="H36" i="28"/>
  <c r="H38" i="28"/>
  <c r="H41" i="28"/>
  <c r="H44" i="28"/>
  <c r="H45" i="28"/>
  <c r="H46" i="28"/>
  <c r="H47" i="28"/>
  <c r="H48" i="28"/>
  <c r="H49" i="28"/>
  <c r="H50" i="28"/>
  <c r="H51" i="28"/>
  <c r="H52" i="28"/>
  <c r="H53" i="28"/>
  <c r="H54" i="28"/>
  <c r="H55" i="28"/>
  <c r="H56" i="28"/>
  <c r="H57" i="28"/>
  <c r="H58" i="28"/>
  <c r="H59" i="28"/>
  <c r="H60" i="28"/>
  <c r="H61" i="28"/>
  <c r="H62" i="28"/>
  <c r="H63" i="28"/>
  <c r="H65" i="28"/>
  <c r="H67" i="28"/>
  <c r="H70" i="28"/>
  <c r="H74" i="28"/>
  <c r="H75" i="28"/>
  <c r="H76" i="28"/>
  <c r="H77" i="28"/>
  <c r="H78" i="28"/>
  <c r="H79" i="28"/>
  <c r="H80" i="28"/>
  <c r="H81" i="28"/>
  <c r="H83" i="28"/>
  <c r="H84" i="28"/>
  <c r="H86" i="28"/>
  <c r="H87" i="28"/>
  <c r="E85" i="28"/>
  <c r="H85" i="28" s="1"/>
  <c r="E82" i="28"/>
  <c r="H82" i="28" s="1"/>
  <c r="E73" i="28"/>
  <c r="H73" i="28" s="1"/>
  <c r="E72" i="28"/>
  <c r="H72" i="28" s="1"/>
  <c r="E71" i="28"/>
  <c r="H71" i="28" s="1"/>
  <c r="E69" i="28"/>
  <c r="H69" i="28" s="1"/>
  <c r="E68" i="28"/>
  <c r="H68" i="28" s="1"/>
  <c r="E66" i="28"/>
  <c r="H66" i="28" s="1"/>
  <c r="E64" i="28"/>
  <c r="H64" i="28" s="1"/>
  <c r="E43" i="28"/>
  <c r="H43" i="28" s="1"/>
  <c r="E42" i="28"/>
  <c r="H42" i="28" s="1"/>
  <c r="E40" i="28"/>
  <c r="H40" i="28" s="1"/>
  <c r="E39" i="28"/>
  <c r="H39" i="28" s="1"/>
  <c r="E37" i="28"/>
  <c r="H37" i="28" s="1"/>
  <c r="E31" i="28"/>
  <c r="E32" i="28" s="1"/>
  <c r="H32" i="28" s="1"/>
  <c r="E26" i="28"/>
  <c r="E29" i="28" s="1"/>
  <c r="H29" i="28" s="1"/>
  <c r="E23" i="28"/>
  <c r="H23" i="28" s="1"/>
  <c r="E22" i="28"/>
  <c r="H22" i="28" s="1"/>
  <c r="H222" i="28" l="1"/>
  <c r="H155" i="28"/>
  <c r="H111" i="28"/>
  <c r="H133" i="28"/>
  <c r="H31" i="28"/>
  <c r="E33" i="28"/>
  <c r="H33" i="28" s="1"/>
  <c r="H26" i="28"/>
  <c r="E27" i="28"/>
  <c r="H27" i="28" s="1"/>
  <c r="E28" i="28"/>
  <c r="H28" i="28" s="1"/>
  <c r="H88" i="28" l="1"/>
  <c r="A1" i="3"/>
  <c r="B1" i="32"/>
  <c r="B2" i="32"/>
  <c r="I6" i="32"/>
  <c r="B9" i="32" s="1"/>
  <c r="L6" i="32"/>
  <c r="B18" i="32" s="1"/>
  <c r="AD6" i="32"/>
  <c r="B7" i="32"/>
  <c r="B10" i="32"/>
  <c r="B13" i="32"/>
  <c r="B14" i="32"/>
  <c r="B19" i="32"/>
  <c r="B27" i="32"/>
  <c r="J27" i="32"/>
  <c r="J38" i="32"/>
  <c r="G38" i="32" s="1"/>
  <c r="D44" i="32"/>
  <c r="B18" i="31" s="1"/>
  <c r="A13" i="26"/>
  <c r="A15" i="26"/>
  <c r="B39" i="26"/>
  <c r="A41" i="26"/>
  <c r="B45" i="26"/>
  <c r="A2" i="28"/>
  <c r="A4" i="28"/>
  <c r="B9" i="28"/>
  <c r="B10" i="28"/>
  <c r="B11" i="28"/>
  <c r="B12" i="28"/>
  <c r="A18" i="28"/>
  <c r="J225" i="28"/>
  <c r="B226" i="28"/>
  <c r="J226" i="28"/>
  <c r="A1" i="31"/>
  <c r="A3" i="31"/>
  <c r="B8" i="31"/>
  <c r="B9" i="31"/>
  <c r="B10" i="31"/>
  <c r="B11" i="31"/>
  <c r="F18" i="31"/>
  <c r="B19" i="31"/>
  <c r="F19" i="31"/>
  <c r="B225" i="28"/>
  <c r="H223" i="28" l="1"/>
  <c r="F14" i="31" l="1"/>
  <c r="F15" i="3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Subhashri Bhowmick {सुभोश्री भौमिक}</author>
  </authors>
  <commentList>
    <comment ref="E19" authorId="0" shapeId="0" xr:uid="{AB1AF730-8ADE-460F-B3F6-29626EDE32DF}">
      <text>
        <r>
          <rPr>
            <b/>
            <sz val="9"/>
            <color indexed="81"/>
            <rFont val="Tahoma"/>
            <family val="2"/>
          </rPr>
          <t>The Total amount for each item has been calculated by considering Total Qnty i.e. Total amount ( Clumn I) = Rate ( Column H ) X Total Qnty  (Column G)</t>
        </r>
        <r>
          <rPr>
            <sz val="9"/>
            <color indexed="81"/>
            <rFont val="Tahoma"/>
            <family val="2"/>
          </rPr>
          <t xml:space="preserve">
</t>
        </r>
      </text>
    </comment>
  </commentList>
</comments>
</file>

<file path=xl/sharedStrings.xml><?xml version="1.0" encoding="utf-8"?>
<sst xmlns="http://schemas.openxmlformats.org/spreadsheetml/2006/main" count="688" uniqueCount="259">
  <si>
    <t>Bid Proposal Sheet-Price Part(BPS-Vol-IC)</t>
  </si>
  <si>
    <r>
      <rPr>
        <b/>
        <sz val="26"/>
        <rFont val="Book Antiqua"/>
        <family val="1"/>
      </rPr>
      <t xml:space="preserve">:: </t>
    </r>
    <r>
      <rPr>
        <b/>
        <sz val="20"/>
        <rFont val="Book Antiqua"/>
        <family val="1"/>
      </rPr>
      <t xml:space="preserve">COVER PAGE </t>
    </r>
    <r>
      <rPr>
        <b/>
        <sz val="26"/>
        <rFont val="Book Antiqua"/>
        <family val="1"/>
      </rPr>
      <t>::</t>
    </r>
  </si>
  <si>
    <t>Name of Package</t>
  </si>
  <si>
    <t>Empanelment of Rate Contract Services for Diversion of 132KV / 220KV / 400KV Transmission Lines in NERTS for a period of 2 years.</t>
  </si>
  <si>
    <t>LTE No.</t>
  </si>
  <si>
    <t>Specification No./Document Code No.</t>
  </si>
  <si>
    <t>NESH/CSM/SRM/OT/1500-1590 BPS(Vol-IC)</t>
  </si>
  <si>
    <t>Address of Purchaser/ Owner</t>
  </si>
  <si>
    <t>General Manager (C&amp;M)</t>
  </si>
  <si>
    <t>Power Grid Corporation of India Limited.</t>
  </si>
  <si>
    <t>Dongtieh, Lower Nongrah, Lapalang.</t>
  </si>
  <si>
    <t>Shillong - 793006.</t>
  </si>
  <si>
    <t>Phone /Fax -0364- 2536406</t>
  </si>
  <si>
    <t>I</t>
  </si>
  <si>
    <t>While filling up the worksheets following may please be observed :</t>
  </si>
  <si>
    <t>(i)</t>
  </si>
  <si>
    <t>Fill up only green shaded cells.</t>
  </si>
  <si>
    <t>(ii)</t>
  </si>
  <si>
    <t>Certain data type entries have been restricted, such as Numeric values or limits of numeric values.</t>
  </si>
  <si>
    <t>(iii)</t>
  </si>
  <si>
    <t>Select only the options provided in pull down menus.</t>
  </si>
  <si>
    <t>(iv)</t>
  </si>
  <si>
    <t>Do not link any cell of this work book with any other work book.</t>
  </si>
  <si>
    <t>(v)</t>
  </si>
  <si>
    <t>Do not use copy &amp; paste or cut &amp; paste options for filling up the data.</t>
  </si>
  <si>
    <t>(vi)</t>
  </si>
  <si>
    <t>Do not reformat any of the cell of the work book.</t>
  </si>
  <si>
    <t>II</t>
  </si>
  <si>
    <t>This Workbook consists of following worksheets :</t>
  </si>
  <si>
    <t xml:space="preserve">Cover : </t>
  </si>
  <si>
    <t>Opening page of the workbook.</t>
  </si>
  <si>
    <t>Names of Bidder :</t>
  </si>
  <si>
    <t>●</t>
  </si>
  <si>
    <r>
      <t>Select Sole Bidder or</t>
    </r>
    <r>
      <rPr>
        <sz val="12"/>
        <color indexed="28"/>
        <rFont val="Book Antiqua"/>
        <family val="1"/>
      </rPr>
      <t xml:space="preserve"> Association</t>
    </r>
    <r>
      <rPr>
        <sz val="12"/>
        <rFont val="Book Antiqua"/>
        <family val="1"/>
      </rPr>
      <t xml:space="preserve"> from the pull down menu. Do not leave this cell blank.</t>
    </r>
  </si>
  <si>
    <r>
      <t xml:space="preserve">Select nos. of the  </t>
    </r>
    <r>
      <rPr>
        <sz val="12"/>
        <color indexed="28"/>
        <rFont val="Book Antiqua"/>
        <family val="1"/>
      </rPr>
      <t>Association</t>
    </r>
    <r>
      <rPr>
        <sz val="12"/>
        <rFont val="Book Antiqua"/>
        <family val="1"/>
      </rPr>
      <t xml:space="preserve"> other than the Lead Partner from drop down menu.</t>
    </r>
  </si>
  <si>
    <t>Fill up names and address of the Sole Bidder and /or  Association.</t>
  </si>
  <si>
    <t>Fill up date in dd-mmm-yyyy format from drop down menu.</t>
  </si>
  <si>
    <t>Click for Schedule-1 given at the right top of the worksheet to go to Schedule-I, II etc. sequentially.</t>
  </si>
  <si>
    <t>Schedule-1 (TOTAL BID PRICE) :</t>
  </si>
  <si>
    <t xml:space="preserve">You are required to fill only the percentage of your quoted bid price above or below for the DSR Based item, the estimated cost of the subject tender  in the specified cell of Schedule-I. </t>
  </si>
  <si>
    <t>Total amount shall get calculated automatically.</t>
  </si>
  <si>
    <t>The total amount shall be exclusive of all taxes and duties.</t>
  </si>
  <si>
    <t>* * *</t>
  </si>
  <si>
    <t>Happy Bidding !</t>
  </si>
  <si>
    <t>Sole Bidder</t>
  </si>
  <si>
    <t>JV (Joint Venture)</t>
  </si>
  <si>
    <t>2 or More</t>
  </si>
  <si>
    <t>Enter following details of the bidder</t>
  </si>
  <si>
    <t>Specify type of Bidder         
[Select from drop down menu]</t>
  </si>
  <si>
    <t>Micro and Small Enterprise (MSE)</t>
  </si>
  <si>
    <t>Principal place of business</t>
  </si>
  <si>
    <t>Name of other Partner - 2 (more, if any)</t>
  </si>
  <si>
    <t>Address of other Partner - 2 (more, if any)</t>
  </si>
  <si>
    <t>Enter the name of Registration Authority.</t>
  </si>
  <si>
    <t>Contact Person</t>
  </si>
  <si>
    <t>Email-ID_1</t>
  </si>
  <si>
    <t>Email-ID_2</t>
  </si>
  <si>
    <t>Mobile No.</t>
  </si>
  <si>
    <t xml:space="preserve">Printed Name </t>
  </si>
  <si>
    <t>Designation</t>
  </si>
  <si>
    <t>Date      :</t>
  </si>
  <si>
    <t>Jan</t>
  </si>
  <si>
    <t>Place      :</t>
  </si>
  <si>
    <t>पावर ग्रिड कार्पोरेशन ऑफ़ इंडिया लिमिटेड</t>
  </si>
  <si>
    <t>(भारत सरकार का उद्यम)</t>
  </si>
  <si>
    <t>Power Grid Corporation of India Limited</t>
  </si>
  <si>
    <t>(A Government of India Enterprises)</t>
  </si>
  <si>
    <r>
      <rPr>
        <sz val="11"/>
        <color indexed="17"/>
        <rFont val="Cambria"/>
        <family val="1"/>
      </rPr>
      <t>उत्तर पूर्वी क्षेत्र,</t>
    </r>
    <r>
      <rPr>
        <sz val="11"/>
        <rFont val="Cambria"/>
        <family val="1"/>
      </rPr>
      <t>/</t>
    </r>
    <r>
      <rPr>
        <sz val="11"/>
        <color indexed="30"/>
        <rFont val="Cambria"/>
        <family val="1"/>
      </rPr>
      <t>North Eastern Region,</t>
    </r>
  </si>
  <si>
    <r>
      <rPr>
        <sz val="11"/>
        <color indexed="17"/>
        <rFont val="Cambria"/>
        <family val="1"/>
      </rPr>
      <t>डोंटीह, लोअर नोंग्राह</t>
    </r>
    <r>
      <rPr>
        <sz val="11"/>
        <rFont val="Cambria"/>
        <family val="1"/>
      </rPr>
      <t>/</t>
    </r>
    <r>
      <rPr>
        <sz val="11"/>
        <color indexed="30"/>
        <rFont val="Cambria"/>
        <family val="1"/>
      </rPr>
      <t>Dongtieh, Lower Nongrah,</t>
    </r>
  </si>
  <si>
    <r>
      <rPr>
        <sz val="11"/>
        <color indexed="17"/>
        <rFont val="Cambria"/>
        <family val="1"/>
      </rPr>
      <t xml:space="preserve"> लाप्लांग, शिलांग,मेघालय</t>
    </r>
    <r>
      <rPr>
        <sz val="11"/>
        <rFont val="Cambria"/>
        <family val="1"/>
      </rPr>
      <t>/</t>
    </r>
    <r>
      <rPr>
        <sz val="11"/>
        <color indexed="30"/>
        <rFont val="Cambria"/>
        <family val="1"/>
      </rPr>
      <t>Lapalang, Shillong ,Meghalaya</t>
    </r>
  </si>
  <si>
    <t>BID PROPOSAL SHEETS FOR PRICE PART (BPS: VOL-IC)</t>
  </si>
  <si>
    <t>(PRICE BID)</t>
  </si>
  <si>
    <t xml:space="preserve">BID FORM FOR PRICE BID </t>
  </si>
  <si>
    <t>Bidder's Name and Address:</t>
  </si>
  <si>
    <t xml:space="preserve">Bid Proposal Reference:                                                            </t>
  </si>
  <si>
    <t xml:space="preserve"> Dated:</t>
  </si>
  <si>
    <t>Person to be contacted:</t>
  </si>
  <si>
    <t>Designation:</t>
  </si>
  <si>
    <t>Telephone No.:</t>
  </si>
  <si>
    <t>Fax:</t>
  </si>
  <si>
    <t xml:space="preserve">       To</t>
  </si>
  <si>
    <t>Contract Services,</t>
  </si>
  <si>
    <t>Dongtieh, Lower Nongrah</t>
  </si>
  <si>
    <t>Lapalang, Shillong-793 006 (Meghalaya)</t>
  </si>
  <si>
    <r>
      <t>Subject</t>
    </r>
    <r>
      <rPr>
        <sz val="12"/>
        <color indexed="60"/>
        <rFont val="Cambria"/>
        <family val="1"/>
      </rPr>
      <t>:</t>
    </r>
  </si>
  <si>
    <t>Dear Ladies and/or Gentlemen,</t>
  </si>
  <si>
    <t xml:space="preserve">The above amounts are in accordance with the price schedules attached herewith and are made part of this bid.  </t>
  </si>
  <si>
    <t>Price Schedules :</t>
  </si>
  <si>
    <t>In line with the requirements of the Bidding documents, we enclose herewith the following Price Schedules, duly filled - in as per your proforma:</t>
  </si>
  <si>
    <t>Schedule-I:</t>
  </si>
  <si>
    <t>Bill of Quantities for the DSR Items.</t>
  </si>
  <si>
    <t>Summary</t>
  </si>
  <si>
    <t>The total quoted price for the DSR item for the entire scope of work summarized.</t>
  </si>
  <si>
    <t>We are aware that the Price Schedules do not generally give a full description of the Work to be perdomed under each item and we shall be deemed to have read the Technical Specification and other sections of the Bidding Documents and Drawings to ascertain the full scope of work included in each iitem while filling-in the rates and prices. We agree that the rate entered rates and prices shall be deemed to include for the full scope as aforesaid including overheads and profit.</t>
  </si>
  <si>
    <r>
      <t xml:space="preserve">We declare that as specified in </t>
    </r>
    <r>
      <rPr>
        <b/>
        <sz val="12"/>
        <color indexed="12"/>
        <rFont val="Cambria"/>
        <family val="1"/>
      </rPr>
      <t>Clause 8.0 of SCC</t>
    </r>
    <r>
      <rPr>
        <sz val="12"/>
        <rFont val="Cambria"/>
        <family val="1"/>
      </rPr>
      <t xml:space="preserve"> of the bidding Documents, the contract price  shall be FIRM and shall  not be subjected to any price variation or price adjustment under any circumstances, whatsoever, during the execution and completion of the works. </t>
    </r>
  </si>
  <si>
    <t>We understand that in price schedules, where there are errors between the total of the amounts given under the column for the price Breakdown and the amount given under the Total Price, the former shall prevail and the latter will be corrected accordingly. We further understand that where there are discrepancies between the amounts state in figure and amounts stated in words, the amount stated in words shall prevail. Similarly, any discrepancies in the total bid price and that of the summation of Schedule price(Price indicated in a schedule indicating the total bid price shall be corrected to reflect the actual summation of the Schedule price.</t>
  </si>
  <si>
    <r>
      <t xml:space="preserve">We declare that items left blank in the schedules will be deemed to have been included in other items. The Total for each </t>
    </r>
    <r>
      <rPr>
        <b/>
        <sz val="12"/>
        <rFont val="Cambria"/>
        <family val="1"/>
      </rPr>
      <t>Schedule</t>
    </r>
    <r>
      <rPr>
        <sz val="12"/>
        <rFont val="Cambria"/>
        <family val="1"/>
      </rPr>
      <t xml:space="preserve"> and the </t>
    </r>
    <r>
      <rPr>
        <b/>
        <sz val="12"/>
        <rFont val="Cambria"/>
        <family val="1"/>
      </rPr>
      <t>TOTAL</t>
    </r>
    <r>
      <rPr>
        <sz val="12"/>
        <rFont val="Cambria"/>
        <family val="1"/>
      </rPr>
      <t xml:space="preserve"> of Grand Summary shall be deemed to be the total price for executing the facilities and sections thereof in complete accordance with the contract, whether or not each individual item has been priced.</t>
    </r>
  </si>
  <si>
    <t>We confirm that except as otherwise specifically provided our Bid Prices in this Second envelope is exclusive of GST but include other taxes, duties, levies and chrges as may be assessed on us/our Associate(applicable for Foreign Bidder), our sub-contractor/Sub-Vendor or their employees by all Municipal, state or National Govermanet authorities in connection with the Facilities, in and outside of India.</t>
  </si>
  <si>
    <r>
      <t xml:space="preserve">100% of applicable Taxes and Duties </t>
    </r>
    <r>
      <rPr>
        <i/>
        <sz val="12"/>
        <rFont val="Cambria"/>
        <family val="1"/>
      </rPr>
      <t xml:space="preserve">i.e </t>
    </r>
    <r>
      <rPr>
        <sz val="12"/>
        <rFont val="Cambria"/>
        <family val="1"/>
      </rPr>
      <t>GST which are payable by the employer under the contract, shall be reimburhsed by the employer on production of satisfactory documentary evidence by the contractot in accordance with the provisions of the Bidding Documents.</t>
    </r>
  </si>
  <si>
    <r>
      <t>We further understand that notwithstanding 3.0 above, in case of award on us, you shall also bear and pay/reimburse to us, GST applicable on work contract by us to you, imposed on the work contract</t>
    </r>
    <r>
      <rPr>
        <b/>
        <sz val="12"/>
        <rFont val="Cambria"/>
        <family val="1"/>
      </rPr>
      <t xml:space="preserve"> </t>
    </r>
    <r>
      <rPr>
        <b/>
        <sz val="12"/>
        <color indexed="12"/>
        <rFont val="Cambria"/>
        <family val="1"/>
      </rPr>
      <t>specified in Schedule No.I and II of the Price Scheduel in this seccond envelope</t>
    </r>
    <r>
      <rPr>
        <b/>
        <sz val="12"/>
        <rFont val="Cambria"/>
        <family val="1"/>
      </rPr>
      <t xml:space="preserve"> ,</t>
    </r>
    <r>
      <rPr>
        <sz val="12"/>
        <rFont val="Cambria"/>
        <family val="1"/>
      </rPr>
      <t xml:space="preserve"> by the India Laws.</t>
    </r>
  </si>
  <si>
    <t xml:space="preserve">We confirm that we have also, registered/ we shall also gets registered in the GST Network with a GSTIN in all states where the project is located and the states from which we shall make our supply of Goods. </t>
  </si>
  <si>
    <t>#(For Joint Ventures) We, the partners of Joint Ventures submitting, this bid, do agree and confirm that in case of Award of Contract on the Joint Venture, we shall be jointly and severally liable and responsible for the execution of the contract in accordance with the contract terms and conditions.</t>
  </si>
  <si>
    <t>We, hereby, declare that only the persons or firms insterested in this proposal as principles are named here and that no other persons of firms  other than those mentioned herein have any interest in this proposal or in the Contract to be entered into, if the award is made on us, that this proposal is made wihtout any connection with any other person, firm or party likewise submitting a proposal is in all respect for and in good faith, without collusion of fraud.</t>
  </si>
  <si>
    <t>Thanking you, we remain,</t>
  </si>
  <si>
    <t>Yours faithfully,</t>
  </si>
  <si>
    <t>Date:</t>
  </si>
  <si>
    <t>Place:</t>
  </si>
  <si>
    <t>(Signature)</t>
  </si>
  <si>
    <t>(Printed Name)</t>
  </si>
  <si>
    <t>Business Address:</t>
  </si>
  <si>
    <t>(Designation)</t>
  </si>
  <si>
    <t>(Common Seal)</t>
  </si>
  <si>
    <t>Country of Incorporation:</t>
  </si>
  <si>
    <t>(State or Province to be indicated)</t>
  </si>
  <si>
    <t>Name of the Principal Officer:</t>
  </si>
  <si>
    <t>Address of the Principal Officer:</t>
  </si>
  <si>
    <t>Schedule - I of BPS, Vol-IC</t>
  </si>
  <si>
    <t>(Bill of Quantities and Schedule of Prices)</t>
  </si>
  <si>
    <t>Bidder’s Name and Address</t>
  </si>
  <si>
    <t>To:</t>
  </si>
  <si>
    <t>Name        :</t>
  </si>
  <si>
    <t>C&amp;M Deptt.</t>
  </si>
  <si>
    <t>Address    :</t>
  </si>
  <si>
    <t>Power Grid Corporation of India Ltd.,</t>
  </si>
  <si>
    <t>NERTS, Lower Nongrah, Lapalang</t>
  </si>
  <si>
    <t>Shillong - 793006</t>
  </si>
  <si>
    <t xml:space="preserve">We declare that following are our Total Bid Prices in Rupees for the expenditure incurred for the entire scope of work as specified in the specifications and documents.In case the bidder does not quote/leave blank against any of the line item, then the rate of that BOQ line item shall be considered deemed included in other quoted rate.If there is any discrepancy in the total quoted price indicated in Schedule - I of BPS, Vol-IC of Price_Schedule and elsewhere in the E-tender portal, then the prices indicated in Schedule - I of BPS, Vol-IC of Price_Schedule shall prevail for the purpose of bid evaluation and further action.  </t>
  </si>
  <si>
    <t>Sl. No.</t>
  </si>
  <si>
    <t xml:space="preserve">PSOR </t>
  </si>
  <si>
    <t xml:space="preserve">Description </t>
  </si>
  <si>
    <t xml:space="preserve">Unit </t>
  </si>
  <si>
    <t>Total Qnty</t>
  </si>
  <si>
    <t>Quoted Unit rate (Rs.)</t>
  </si>
  <si>
    <t>Amount in Rs.</t>
  </si>
  <si>
    <t>SAC
(Service Accounting Codes)
(A)</t>
  </si>
  <si>
    <t>Whether SAC in column ‘(A)' is confirmed. If not  indicate applicable the SAC #</t>
  </si>
  <si>
    <t>Rate of GST applicable
 (in %)
(B)</t>
  </si>
  <si>
    <t>Whether  rate of GST in column ‘(B)’ is confirmed. If not  indicate applicable rate of GST #</t>
  </si>
  <si>
    <t>A</t>
  </si>
  <si>
    <t>132KV Transmission Lines in NER</t>
  </si>
  <si>
    <t> Survey</t>
  </si>
  <si>
    <t>Route Alignment</t>
  </si>
  <si>
    <t>KM</t>
  </si>
  <si>
    <t>Detailed survey including Route allignment, profilling and tower spotting using Modern Survey Techniques</t>
  </si>
  <si>
    <t>Check Survey</t>
  </si>
  <si>
    <t>Detailed Soil Investigation</t>
  </si>
  <si>
    <t>All kind of soil except fissured rock and hard rock</t>
  </si>
  <si>
    <t>Loc</t>
  </si>
  <si>
    <t>Fissured rock</t>
  </si>
  <si>
    <t>Hard Rock</t>
  </si>
  <si>
    <t>River crossing location</t>
  </si>
  <si>
    <t>Erection of various types of towers, tower parts and tower body/ leg (equal &amp; unequal ) extensions (complete) including Bolts&amp; Nuts, step bolts, hangers, D-shackles, etc, including tack welding and supply &amp; application of zinc rich primer and two coat of enamel paints </t>
  </si>
  <si>
    <t>Normal Towers</t>
  </si>
  <si>
    <t>MT</t>
  </si>
  <si>
    <t>Multicircuit Towers</t>
  </si>
  <si>
    <t>River Crossing Location</t>
  </si>
  <si>
    <t>Benching</t>
  </si>
  <si>
    <t>All kind of soil exept Fissured rock, hard rock &amp; sandy Soil</t>
  </si>
  <si>
    <t>Cum</t>
  </si>
  <si>
    <t>Fissured Rock</t>
  </si>
  <si>
    <t>Excavation in various type of soil</t>
  </si>
  <si>
    <t>Dry Soil</t>
  </si>
  <si>
    <t>Wet Soil</t>
  </si>
  <si>
    <t>Dry Fissured rock</t>
  </si>
  <si>
    <t>Wet Fissured Rock</t>
  </si>
  <si>
    <t>Concreting (including all associated works related to foundation not covered in excavation and reinforcement steel works)</t>
  </si>
  <si>
    <t>Concreteing (1:1.5:3)</t>
  </si>
  <si>
    <t>Lean Concrete (1:3:6)</t>
  </si>
  <si>
    <t>Reinforcement Steel</t>
  </si>
  <si>
    <t>Supply &amp; placement</t>
  </si>
  <si>
    <t>Installation of Stub including Bolts &amp; nuts</t>
  </si>
  <si>
    <t>For Normal towers using template</t>
  </si>
  <si>
    <t>Protection of Tower Footing (Supply, Installation &amp; Transportation in NER terrain)</t>
  </si>
  <si>
    <t xml:space="preserve">i) </t>
  </si>
  <si>
    <t xml:space="preserve">Earth work in excavation by mechanical means (Hydraulic excavator) /manual means over areas (exceeding 30 cm in depth, 1.5 m in width as well as 10 sqm on plan) including getting out and disposal of excavated earth lead upto 50 m and for all lift, as directed by Enginer-in-charge : All kinds of soil
</t>
  </si>
  <si>
    <t xml:space="preserve">ii) </t>
  </si>
  <si>
    <t>Filling available excavated earth (excluding rock) in trenches, plinth, sides of foundations etc. in layers not exceeding 20cm in depth, consolidating each deposited layer by ramming and watering, lead up to 50 m and lift upto 1.5 m.</t>
  </si>
  <si>
    <t>iii)</t>
  </si>
  <si>
    <t>Excavating, supplying, stacking and filling of local earth (including royalty) by mechanical transport upto a lead of 5 km also including ramming and watering of the earth in layers not exceeding 20 cm in foundation trenches, plinth, sides of foundation etc. complete for all lift.</t>
  </si>
  <si>
    <t>iv)</t>
  </si>
  <si>
    <t>Providing and laying in position cement concrete of specified grade excluding the cost of centering and shuttering - All work up to plinth level : 1:2:4 (1 cement : 2 coarse sand (zone-III) derived from natural sources : 4 graded stone aggregate 20 mm nominal sixe derived from natural sources)</t>
  </si>
  <si>
    <t>v)</t>
  </si>
  <si>
    <t>Providing and laying in position cement concrete of specified grade excluding the cost of centering and shuttering - All work up to plinth level : 1:4:8(1 cement : 4 coarse sand (zone-III) derived from natural sources : 8 graded stone aggregate 40 mm nominal sixe derived from natural sources)</t>
  </si>
  <si>
    <t>vi)</t>
  </si>
  <si>
    <t>Centering and shuttering including strutting, propping etc. and removal of form work for :Foundations, footings, bases for columns</t>
  </si>
  <si>
    <t>Sqm</t>
  </si>
  <si>
    <t>vii)</t>
  </si>
  <si>
    <t>Random rubble masonry with hard stone in foundation and plinth including levelling up with cement concrete 1:6:12 (1 cement : 6 coarse sand : 12 graded stone aggregate 20 mm nominal size) upto plinth level with :Cement mortar 1:6 (1 cement : 6 coarse sand)</t>
  </si>
  <si>
    <t>viii)</t>
  </si>
  <si>
    <t xml:space="preserve">Random rubble masonry with hard stone in superstructure above plinth level and upto floor five level, including levelling up with cement concrete 1:6:12 (1 cement : 6 coarse sand : 12 graded stone aggregate 20 mm nominal size) at window sills, ceiling level and the like : Cement mortar 1:6 (1 cement : 6 coarse sand) </t>
  </si>
  <si>
    <t>ix)</t>
  </si>
  <si>
    <t>Brick work with common burnt clay machine moulded perforated bricks of class designation 12.5 conforming to IS: 2222 in superstructure above plinth level up to floor five level in cement mortar 1:6 (1 cement : 6 coarse sand) : With F.P.S. (non modular) bricks</t>
  </si>
  <si>
    <t>xi)</t>
  </si>
  <si>
    <t>Demolishing brick work manually/ by mechanical means including stacking of serviceable material and disposal of unserviceable material within 50 metres lead as per direction of Engineer-in-charge : In cement mortar</t>
  </si>
  <si>
    <t>xii)</t>
  </si>
  <si>
    <t xml:space="preserve">Providing and fixing on wall face unplasticised Rigid PVC rain water pipes conforming to IS : 13592 Type A, including jointing with seal ring conforming to IS : 5382, leaving 10 mm gap for thermal expansion, (i) Single socketed pipes. : 110 mm diameter  (Weep Holes) </t>
  </si>
  <si>
    <t>Metre</t>
  </si>
  <si>
    <t>Installation of earthing of tower</t>
  </si>
  <si>
    <t>Pipe type</t>
  </si>
  <si>
    <t>No.</t>
  </si>
  <si>
    <t>Counterpoise type (120m length)</t>
  </si>
  <si>
    <t>Earthing of River crossing</t>
  </si>
  <si>
    <t>Shieldwire earthing incl. PG clamps, Downlead clamps but excl. earthwire bits i.e Shield wire earthing (pipe type/counterpoise type) shall be as additional to items i.e earthing of towers (pipe type/counterpise type)</t>
  </si>
  <si>
    <t>Set</t>
  </si>
  <si>
    <t>Counterpoise type(120 m length)</t>
  </si>
  <si>
    <t>Chemical earthing</t>
  </si>
  <si>
    <t>Counterpoise Type Chemical Earthing</t>
  </si>
  <si>
    <t>Ea</t>
  </si>
  <si>
    <t>Pipe Type Chemical earthing</t>
  </si>
  <si>
    <t>Rod Type Earthing</t>
  </si>
  <si>
    <t>Installation of following Tower Accessories</t>
  </si>
  <si>
    <t>Danger Plate</t>
  </si>
  <si>
    <t>No</t>
  </si>
  <si>
    <t>Number Plate</t>
  </si>
  <si>
    <t>Phase plate (set of Three)</t>
  </si>
  <si>
    <t>Circuit plate (Set of Two)</t>
  </si>
  <si>
    <t>Anti-Climbing Devices</t>
  </si>
  <si>
    <t>Installation of insulator strings complete with arcing horn &amp; necessary hardware, installing &amp; stringing of conductor including fixing of conductor accessories, installing &amp; stringing of one earthwire/OPGW including fixing of earthwire accessories for the line</t>
  </si>
  <si>
    <t>132 KV S/C Single conductor Line</t>
  </si>
  <si>
    <t xml:space="preserve">(ii) </t>
  </si>
  <si>
    <t>132 KV D/C Single conductor Line</t>
  </si>
  <si>
    <t>Destringing</t>
  </si>
  <si>
    <t>Destringing of existing 132KV S/C Line and transportation to store</t>
  </si>
  <si>
    <t>Destringing of existing 132KV D/C Line and transportation to store</t>
  </si>
  <si>
    <t>Dismantling of existing towers  &amp; transportation to store.</t>
  </si>
  <si>
    <t>Headloading i.r.o carrying of construction materials (Applicable for headloading from motorable road more than 500m plain terrain &amp; more than 200m in hilly terrain)</t>
  </si>
  <si>
    <t>Mandays</t>
  </si>
  <si>
    <t>Sub Total (A)</t>
  </si>
  <si>
    <t>B</t>
  </si>
  <si>
    <t>220 KV Transmission Lines in NER</t>
  </si>
  <si>
    <t>Centering and shuttering including struting, propping etc. and removal of form for : Foundations, footings, bases of columns, etc. for mass concrete</t>
  </si>
  <si>
    <t xml:space="preserve">Random rubble masonry with hard stone in foundation and plinth including levelling up with cement concrete 1:6:12 (1 cement : 6 coarse sand : 12 graded stone aggregate 20 mm nominal size) upto plinth level with : Cement mortar 1:6 (1 cement : 6 coarse sand) </t>
  </si>
  <si>
    <t>220 KV D/C Single conductor Line</t>
  </si>
  <si>
    <t>Destringing of existing 220KV D/C Line and transportation to store</t>
  </si>
  <si>
    <t>Sub Total (B)</t>
  </si>
  <si>
    <t>C</t>
  </si>
  <si>
    <t>400 KV Transmission Lines in NER</t>
  </si>
  <si>
    <t>400 KV D/C Twin conductor Line</t>
  </si>
  <si>
    <t>Destringing of existing 400KV D/C Line and transportation to store</t>
  </si>
  <si>
    <t>Sub Total (C)</t>
  </si>
  <si>
    <t xml:space="preserve">Sub-Total </t>
  </si>
  <si>
    <t>Note        : *</t>
  </si>
  <si>
    <t xml:space="preserve">Date:          </t>
  </si>
  <si>
    <t>Printed Name   :</t>
  </si>
  <si>
    <t xml:space="preserve">Place:       </t>
  </si>
  <si>
    <t>Designation   :</t>
  </si>
  <si>
    <t>(SUMMARY OF PRICE PROPOSAL)</t>
  </si>
  <si>
    <t>Bidder’s Name and Address:</t>
  </si>
  <si>
    <t>Contract and Material Deptt.</t>
  </si>
  <si>
    <r>
      <t>We declare that following are our Total Bid Prices in Rupees for the expenditure incurred for the entire scope of work as specified in the specifications and documents. We have indicated the percentage and amount to the Total Estimated Cost as indicated in the “Bill of Quantity (BOQ) &amp; Prices” covering the entire scope of works enclosed herewith Bid Proposal Sheets</t>
    </r>
    <r>
      <rPr>
        <sz val="11"/>
        <rFont val="Book Antiqua"/>
        <family val="1"/>
      </rPr>
      <t xml:space="preserve">.  Incase of discrepancy, the quoted percentage in words for DSR items and Quuoted Rate in Words for Non-DSR as per this Schedule shall prevail. </t>
    </r>
  </si>
  <si>
    <t>SI. No.</t>
  </si>
  <si>
    <t>Item  Description</t>
  </si>
  <si>
    <t>Amount (INR)</t>
  </si>
  <si>
    <t xml:space="preserve">TOTAL QUOTED PRICE (IN FIGURE) </t>
  </si>
  <si>
    <t>GRAND TOTAL</t>
  </si>
  <si>
    <t xml:space="preserve">While quoting their offer, the bidder shall exclude applicable GST. GST shall however be indicated in Schedule-I . GST shall be paid extra as applicbale correspnding to the SAC Codes indicated in Schedule-I. </t>
  </si>
  <si>
    <t xml:space="preserve"># In Case of descrepancies of Excel calculation in Taxes and duties, amount calculated considering the Rates, quantities and applicable GST rate. </t>
  </si>
  <si>
    <t>NESH/CSM/PRANIT/OT/1500-1590 Dated:31/03/2026</t>
  </si>
  <si>
    <t>Total read out price is exclusive of GST. GST shall however be indicated in Schedule-I. GST shall be paid extra as applicable correspnding to the SAC Codes indicated in Schedule-1. The Quantity indicated above is indicative only. Actual quantity shall be indicated while issuance separate contract orders.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</si>
</sst>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_(* #,##0.00_);_(* \(#,##0.00\);_(* &quot;-&quot;??_);_(@_)"/>
    <numFmt numFmtId="165" formatCode="0.0"/>
    <numFmt numFmtId="166" formatCode="0.000"/>
    <numFmt numFmtId="167" formatCode="_(* #,##0.00_);_(* \(#,##0.00\);_(* \-??_);_(@_)"/>
    <numFmt numFmtId="168" formatCode="_(* #,##0_);_(* \(#,##0\);_(* \-??_);_(@_)"/>
    <numFmt numFmtId="169" formatCode="#,##0.0"/>
    <numFmt numFmtId="170" formatCode="0.00_)"/>
    <numFmt numFmtId="171" formatCode="_-&quot;£&quot;* #,##0.00_-;\-&quot;£&quot;* #,##0.00_-;_-&quot;£&quot;* &quot;-&quot;??_-;_-@_-"/>
    <numFmt numFmtId="172" formatCode="&quot;\&quot;#,##0.00;[Red]\-&quot;\&quot;#,##0.00"/>
    <numFmt numFmtId="173" formatCode="#,##0.000_);\(#,##0.000\)"/>
    <numFmt numFmtId="174" formatCode="0.0_)"/>
    <numFmt numFmtId="175" formatCode=";;"/>
    <numFmt numFmtId="176" formatCode="[$-409]dd\-mmm\-yy;@"/>
    <numFmt numFmtId="177" formatCode="0.0000%"/>
  </numFmts>
  <fonts count="103">
    <font>
      <sz val="11"/>
      <name val="Book Antiqua"/>
      <family val="1"/>
    </font>
    <font>
      <sz val="10"/>
      <name val="Arial"/>
      <family val="2"/>
    </font>
    <font>
      <b/>
      <sz val="12"/>
      <name val="Arial"/>
      <family val="2"/>
    </font>
    <font>
      <sz val="12"/>
      <name val="Book Antiqua"/>
      <family val="1"/>
    </font>
    <font>
      <b/>
      <sz val="12"/>
      <name val="Book Antiqua"/>
      <family val="1"/>
    </font>
    <font>
      <sz val="14"/>
      <name val="AngsanaUPC"/>
      <family val="1"/>
    </font>
    <font>
      <sz val="12"/>
      <name val="¹ÙÅÁÃ¼"/>
      <charset val="129"/>
    </font>
    <font>
      <sz val="10"/>
      <color indexed="10"/>
      <name val="Arial"/>
      <family val="2"/>
    </font>
    <font>
      <u/>
      <sz val="9"/>
      <color indexed="12"/>
      <name val="Arial"/>
      <family val="2"/>
    </font>
    <font>
      <sz val="7"/>
      <name val="Small Fonts"/>
      <family val="2"/>
    </font>
    <font>
      <b/>
      <sz val="10"/>
      <name val="Arial CE"/>
      <family val="2"/>
      <charset val="238"/>
    </font>
    <font>
      <u/>
      <sz val="9"/>
      <color indexed="36"/>
      <name val="Arial"/>
      <family val="2"/>
    </font>
    <font>
      <sz val="10"/>
      <name val="MS Sans Serif"/>
      <family val="2"/>
    </font>
    <font>
      <b/>
      <sz val="11"/>
      <name val="Book Antiqua"/>
      <family val="1"/>
    </font>
    <font>
      <sz val="11"/>
      <name val="Book Antiqua"/>
      <family val="1"/>
    </font>
    <font>
      <sz val="10"/>
      <name val="Book Antiqua"/>
      <family val="1"/>
    </font>
    <font>
      <sz val="12"/>
      <name val="Arial"/>
      <family val="2"/>
    </font>
    <font>
      <b/>
      <sz val="12"/>
      <color indexed="12"/>
      <name val="Book Antiqua"/>
      <family val="1"/>
    </font>
    <font>
      <b/>
      <sz val="11"/>
      <color indexed="9"/>
      <name val="Book Antiqua"/>
      <family val="1"/>
    </font>
    <font>
      <sz val="8"/>
      <name val="Book Antiqua"/>
      <family val="1"/>
    </font>
    <font>
      <sz val="11"/>
      <color indexed="9"/>
      <name val="Book Antiqua"/>
      <family val="1"/>
    </font>
    <font>
      <sz val="10"/>
      <name val="Arial"/>
      <family val="2"/>
    </font>
    <font>
      <b/>
      <sz val="14"/>
      <name val="Book Antiqua"/>
      <family val="1"/>
    </font>
    <font>
      <b/>
      <sz val="14"/>
      <color indexed="12"/>
      <name val="Book Antiqua"/>
      <family val="1"/>
    </font>
    <font>
      <sz val="12"/>
      <color indexed="28"/>
      <name val="Book Antiqua"/>
      <family val="1"/>
    </font>
    <font>
      <b/>
      <sz val="18"/>
      <name val="Book Antiqua"/>
      <family val="1"/>
    </font>
    <font>
      <b/>
      <sz val="10"/>
      <name val="Book Antiqua"/>
      <family val="1"/>
    </font>
    <font>
      <b/>
      <sz val="20"/>
      <name val="Book Antiqua"/>
      <family val="1"/>
    </font>
    <font>
      <b/>
      <sz val="26"/>
      <name val="Book Antiqua"/>
      <family val="1"/>
    </font>
    <font>
      <sz val="9"/>
      <name val="Book Antiqua"/>
      <family val="1"/>
    </font>
    <font>
      <sz val="11"/>
      <name val="Cambria"/>
      <family val="1"/>
    </font>
    <font>
      <sz val="12"/>
      <name val="Cambria"/>
      <family val="1"/>
    </font>
    <font>
      <b/>
      <sz val="12"/>
      <name val="Cambria"/>
      <family val="1"/>
    </font>
    <font>
      <sz val="11"/>
      <color indexed="17"/>
      <name val="Cambria"/>
      <family val="1"/>
    </font>
    <font>
      <sz val="11"/>
      <color indexed="30"/>
      <name val="Cambria"/>
      <family val="1"/>
    </font>
    <font>
      <sz val="12"/>
      <color indexed="60"/>
      <name val="Cambria"/>
      <family val="1"/>
    </font>
    <font>
      <b/>
      <sz val="12"/>
      <color indexed="12"/>
      <name val="Cambria"/>
      <family val="1"/>
    </font>
    <font>
      <i/>
      <sz val="12"/>
      <name val="Cambria"/>
      <family val="1"/>
    </font>
    <font>
      <sz val="12"/>
      <name val="Times New Roman"/>
      <family val="1"/>
    </font>
    <font>
      <b/>
      <sz val="12"/>
      <name val="Times New Roman"/>
      <family val="1"/>
    </font>
    <font>
      <sz val="9"/>
      <color indexed="81"/>
      <name val="Tahoma"/>
      <family val="2"/>
    </font>
    <font>
      <b/>
      <sz val="9"/>
      <color indexed="81"/>
      <name val="Tahoma"/>
      <family val="2"/>
    </font>
    <font>
      <b/>
      <u/>
      <sz val="14"/>
      <name val="Book Antiqua"/>
      <family val="1"/>
    </font>
    <font>
      <b/>
      <sz val="16"/>
      <name val="Times New Roman"/>
      <family val="1"/>
    </font>
    <font>
      <sz val="14"/>
      <name val="Times New Roman"/>
      <family val="1"/>
    </font>
    <font>
      <sz val="11"/>
      <color theme="1"/>
      <name val="Calibri"/>
      <family val="2"/>
      <scheme val="minor"/>
    </font>
    <font>
      <sz val="11"/>
      <color rgb="FF002060"/>
      <name val="Book Antiqua"/>
      <family val="1"/>
    </font>
    <font>
      <b/>
      <sz val="11"/>
      <color rgb="FFFF0000"/>
      <name val="Book Antiqua"/>
      <family val="1"/>
    </font>
    <font>
      <b/>
      <sz val="12"/>
      <color rgb="FFFF0000"/>
      <name val="Book Antiqua"/>
      <family val="1"/>
    </font>
    <font>
      <b/>
      <sz val="12"/>
      <color rgb="FFFF0000"/>
      <name val="Arial"/>
      <family val="2"/>
    </font>
    <font>
      <b/>
      <sz val="11"/>
      <color rgb="FF8F2121"/>
      <name val="Book Antiqua"/>
      <family val="1"/>
    </font>
    <font>
      <sz val="11"/>
      <color rgb="FF920000"/>
      <name val="Book Antiqua"/>
      <family val="1"/>
    </font>
    <font>
      <sz val="11"/>
      <color rgb="FFFF0000"/>
      <name val="Book Antiqua"/>
      <family val="1"/>
    </font>
    <font>
      <b/>
      <sz val="11"/>
      <color rgb="FF002060"/>
      <name val="Book Antiqua"/>
      <family val="1"/>
    </font>
    <font>
      <i/>
      <sz val="10"/>
      <color rgb="FF0000FF"/>
      <name val="Book Antiqua"/>
      <family val="1"/>
    </font>
    <font>
      <b/>
      <sz val="12"/>
      <color rgb="FF0000CC"/>
      <name val="Book Antiqua"/>
      <family val="1"/>
    </font>
    <font>
      <b/>
      <sz val="10"/>
      <color rgb="FF0000FF"/>
      <name val="Book Antiqua"/>
      <family val="1"/>
    </font>
    <font>
      <b/>
      <sz val="10"/>
      <name val="Cambria"/>
      <family val="1"/>
      <scheme val="major"/>
    </font>
    <font>
      <sz val="10"/>
      <name val="Cambria"/>
      <family val="1"/>
      <scheme val="major"/>
    </font>
    <font>
      <sz val="10"/>
      <color theme="0"/>
      <name val="Book Antiqua"/>
      <family val="1"/>
    </font>
    <font>
      <b/>
      <sz val="10"/>
      <color rgb="FFFF0000"/>
      <name val="Book Antiqua"/>
      <family val="1"/>
    </font>
    <font>
      <b/>
      <sz val="18"/>
      <color indexed="12"/>
      <name val="Cambria"/>
      <family val="1"/>
      <scheme val="major"/>
    </font>
    <font>
      <sz val="11"/>
      <name val="Cambria"/>
      <family val="1"/>
      <scheme val="major"/>
    </font>
    <font>
      <sz val="12"/>
      <name val="Cambria"/>
      <family val="1"/>
      <scheme val="major"/>
    </font>
    <font>
      <b/>
      <sz val="12"/>
      <name val="Cambria"/>
      <family val="1"/>
      <scheme val="major"/>
    </font>
    <font>
      <b/>
      <sz val="14"/>
      <color rgb="FF008000"/>
      <name val="Cambria"/>
      <family val="1"/>
      <scheme val="major"/>
    </font>
    <font>
      <sz val="11"/>
      <color rgb="FF008000"/>
      <name val="Cambria"/>
      <family val="1"/>
      <scheme val="major"/>
    </font>
    <font>
      <b/>
      <sz val="14"/>
      <color rgb="FF3366CC"/>
      <name val="Cambria"/>
      <family val="1"/>
      <scheme val="major"/>
    </font>
    <font>
      <sz val="10"/>
      <color rgb="FF3366CC"/>
      <name val="Cambria"/>
      <family val="1"/>
      <scheme val="major"/>
    </font>
    <font>
      <sz val="9"/>
      <name val="Cambria"/>
      <family val="1"/>
      <scheme val="major"/>
    </font>
    <font>
      <b/>
      <sz val="12"/>
      <color rgb="FF8F2121"/>
      <name val="Cambria"/>
      <family val="1"/>
      <scheme val="major"/>
    </font>
    <font>
      <b/>
      <sz val="11"/>
      <color rgb="FF8F2121"/>
      <name val="Cambria"/>
      <family val="1"/>
      <scheme val="major"/>
    </font>
    <font>
      <b/>
      <u/>
      <sz val="12"/>
      <color rgb="FF8F2121"/>
      <name val="Cambria"/>
      <family val="1"/>
      <scheme val="major"/>
    </font>
    <font>
      <sz val="8"/>
      <name val="Cambria"/>
      <family val="1"/>
      <scheme val="major"/>
    </font>
    <font>
      <b/>
      <sz val="9"/>
      <name val="Cambria"/>
      <family val="1"/>
      <scheme val="major"/>
    </font>
    <font>
      <sz val="12"/>
      <color rgb="FF1E1E1E"/>
      <name val="Cambria"/>
      <family val="1"/>
      <scheme val="major"/>
    </font>
    <font>
      <b/>
      <sz val="12"/>
      <color theme="1"/>
      <name val="Times New Roman"/>
      <family val="1"/>
    </font>
    <font>
      <b/>
      <sz val="12"/>
      <color rgb="FF8F2121"/>
      <name val="Times New Roman"/>
      <family val="1"/>
    </font>
    <font>
      <sz val="12"/>
      <color rgb="FFC00000"/>
      <name val="Book Antiqua"/>
      <family val="1"/>
    </font>
    <font>
      <b/>
      <sz val="10"/>
      <color theme="1"/>
      <name val="Times New Roman"/>
      <family val="1"/>
    </font>
    <font>
      <sz val="12"/>
      <color theme="1"/>
      <name val="Book Antiqua"/>
      <family val="1"/>
    </font>
    <font>
      <sz val="14"/>
      <color theme="1"/>
      <name val="Book Antiqua"/>
      <family val="1"/>
    </font>
    <font>
      <sz val="12"/>
      <color rgb="FF8F2121"/>
      <name val="Times New Roman"/>
      <family val="1"/>
    </font>
    <font>
      <sz val="12"/>
      <color theme="5" tint="-0.499984740745262"/>
      <name val="Times New Roman"/>
      <family val="1"/>
    </font>
    <font>
      <b/>
      <sz val="13"/>
      <color theme="1"/>
      <name val="Times New Roman"/>
      <family val="1"/>
    </font>
    <font>
      <b/>
      <sz val="12"/>
      <color theme="3" tint="0.39997558519241921"/>
      <name val="Book Antiqua"/>
      <family val="1"/>
    </font>
    <font>
      <b/>
      <sz val="11"/>
      <color rgb="FFC00000"/>
      <name val="Book Antiqua"/>
      <family val="1"/>
    </font>
    <font>
      <sz val="12"/>
      <color rgb="FF8F2121"/>
      <name val="Cambria"/>
      <family val="1"/>
      <scheme val="major"/>
    </font>
    <font>
      <b/>
      <sz val="12"/>
      <color theme="5" tint="-0.249977111117893"/>
      <name val="Cambria"/>
      <family val="1"/>
      <scheme val="major"/>
    </font>
    <font>
      <b/>
      <sz val="12"/>
      <color theme="0"/>
      <name val="Cambria"/>
      <family val="1"/>
      <scheme val="major"/>
    </font>
    <font>
      <b/>
      <u/>
      <sz val="12"/>
      <color theme="5" tint="-0.249977111117893"/>
      <name val="Cambria"/>
      <family val="1"/>
      <scheme val="major"/>
    </font>
    <font>
      <b/>
      <sz val="12"/>
      <color rgb="FF0000CC"/>
      <name val="Times New Roman"/>
      <family val="1"/>
    </font>
    <font>
      <sz val="12"/>
      <color rgb="FF660033"/>
      <name val="Times New Roman"/>
      <family val="1"/>
    </font>
    <font>
      <b/>
      <sz val="12"/>
      <color theme="0"/>
      <name val="Times New Roman"/>
      <family val="1"/>
    </font>
    <font>
      <b/>
      <u/>
      <sz val="12"/>
      <color theme="0"/>
      <name val="Times New Roman"/>
      <family val="1"/>
    </font>
    <font>
      <sz val="11"/>
      <color rgb="FF660033"/>
      <name val="Book Antiqua"/>
      <family val="1"/>
    </font>
    <font>
      <b/>
      <sz val="11"/>
      <color theme="0"/>
      <name val="Book Antiqua"/>
      <family val="1"/>
    </font>
    <font>
      <b/>
      <sz val="11"/>
      <color rgb="FF920000"/>
      <name val="Book Antiqua"/>
      <family val="1"/>
    </font>
    <font>
      <b/>
      <sz val="12"/>
      <color theme="1"/>
      <name val="Book Antiqua"/>
      <family val="1"/>
    </font>
    <font>
      <sz val="12"/>
      <color theme="1"/>
      <name val="Times New Roman"/>
      <family val="1"/>
    </font>
    <font>
      <b/>
      <sz val="12"/>
      <color rgb="FF000000"/>
      <name val="Book Antiqua"/>
      <family val="1"/>
    </font>
    <font>
      <sz val="12"/>
      <color rgb="FF000000"/>
      <name val="Book Antiqua"/>
      <family val="1"/>
    </font>
    <font>
      <sz val="14"/>
      <name val="Book Antiqua"/>
      <family val="1"/>
    </font>
  </fonts>
  <fills count="17">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rgb="FF0070C0"/>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rgb="FFCCFFCC"/>
        <bgColor indexed="64"/>
      </patternFill>
    </fill>
    <fill>
      <patternFill patternType="solid">
        <fgColor theme="0"/>
        <bgColor indexed="64"/>
      </patternFill>
    </fill>
    <fill>
      <patternFill patternType="solid">
        <fgColor theme="3" tint="0.39997558519241921"/>
        <bgColor indexed="64"/>
      </patternFill>
    </fill>
    <fill>
      <patternFill patternType="solid">
        <fgColor theme="7" tint="0.39997558519241921"/>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499984740745262"/>
        <bgColor indexed="64"/>
      </patternFill>
    </fill>
    <fill>
      <patternFill patternType="solid">
        <fgColor rgb="FFFFFF00"/>
        <bgColor indexed="64"/>
      </patternFill>
    </fill>
  </fills>
  <borders count="19">
    <border>
      <left/>
      <right/>
      <top/>
      <bottom/>
      <diagonal/>
    </border>
    <border>
      <left style="thin">
        <color indexed="64"/>
      </left>
      <right style="thin">
        <color indexed="64"/>
      </right>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hair">
        <color indexed="64"/>
      </bottom>
      <diagonal/>
    </border>
    <border>
      <left/>
      <right/>
      <top style="hair">
        <color indexed="64"/>
      </top>
      <bottom style="hair">
        <color indexed="64"/>
      </bottom>
      <diagonal/>
    </border>
    <border>
      <left/>
      <right style="thin">
        <color indexed="64"/>
      </right>
      <top style="thin">
        <color indexed="64"/>
      </top>
      <bottom/>
      <diagonal/>
    </border>
    <border>
      <left/>
      <right style="thin">
        <color rgb="FF000000"/>
      </right>
      <top style="thin">
        <color indexed="64"/>
      </top>
      <bottom style="thin">
        <color indexed="64"/>
      </bottom>
      <diagonal/>
    </border>
  </borders>
  <cellStyleXfs count="35">
    <xf numFmtId="0" fontId="0" fillId="0" borderId="0"/>
    <xf numFmtId="9" fontId="5" fillId="0" borderId="0"/>
    <xf numFmtId="171" fontId="1" fillId="0" borderId="0" applyFont="0" applyFill="0" applyBorder="0" applyAlignment="0" applyProtection="0"/>
    <xf numFmtId="174" fontId="1" fillId="0" borderId="0" applyFont="0" applyFill="0" applyBorder="0" applyAlignment="0" applyProtection="0"/>
    <xf numFmtId="173" fontId="1" fillId="0" borderId="0" applyFont="0" applyFill="0" applyBorder="0" applyAlignment="0" applyProtection="0"/>
    <xf numFmtId="175" fontId="1" fillId="0" borderId="0" applyFont="0" applyFill="0" applyBorder="0" applyAlignment="0" applyProtection="0"/>
    <xf numFmtId="0" fontId="6" fillId="0" borderId="0"/>
    <xf numFmtId="164" fontId="1" fillId="0" borderId="0" applyFont="0" applyFill="0" applyBorder="0" applyAlignment="0" applyProtection="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64" fontId="21" fillId="0" borderId="0" applyFont="0" applyFill="0" applyBorder="0" applyAlignment="0" applyProtection="0"/>
    <xf numFmtId="169" fontId="7" fillId="0" borderId="1">
      <alignment horizontal="right"/>
    </xf>
    <xf numFmtId="0" fontId="2" fillId="0" borderId="2" applyNumberFormat="0" applyAlignment="0" applyProtection="0">
      <alignment horizontal="left" vertical="center"/>
    </xf>
    <xf numFmtId="0" fontId="2" fillId="0" borderId="3">
      <alignment horizontal="left" vertical="center"/>
    </xf>
    <xf numFmtId="0" fontId="8" fillId="0" borderId="0" applyNumberFormat="0" applyFill="0" applyBorder="0" applyAlignment="0" applyProtection="0">
      <alignment vertical="top"/>
      <protection locked="0"/>
    </xf>
    <xf numFmtId="37" fontId="9" fillId="0" borderId="0"/>
    <xf numFmtId="166" fontId="1" fillId="0" borderId="0"/>
    <xf numFmtId="0" fontId="21" fillId="0" borderId="0"/>
    <xf numFmtId="0" fontId="45" fillId="0" borderId="0"/>
    <xf numFmtId="0" fontId="45" fillId="0" borderId="0"/>
    <xf numFmtId="0" fontId="15" fillId="0" borderId="0"/>
    <xf numFmtId="0" fontId="14" fillId="0" borderId="0"/>
    <xf numFmtId="0" fontId="15" fillId="0" borderId="0"/>
    <xf numFmtId="0" fontId="21" fillId="0" borderId="0"/>
    <xf numFmtId="0" fontId="14" fillId="0" borderId="0"/>
    <xf numFmtId="0" fontId="1" fillId="0" borderId="0" applyNumberFormat="0" applyFont="0" applyFill="0" applyBorder="0" applyAlignment="0" applyProtection="0">
      <alignment vertical="top"/>
    </xf>
    <xf numFmtId="0" fontId="10" fillId="0" borderId="0" applyFont="0"/>
    <xf numFmtId="0" fontId="11" fillId="0" borderId="0" applyNumberFormat="0" applyFill="0" applyBorder="0" applyAlignment="0" applyProtection="0">
      <alignment vertical="top"/>
      <protection locked="0"/>
    </xf>
    <xf numFmtId="0" fontId="12" fillId="0" borderId="0"/>
  </cellStyleXfs>
  <cellXfs count="414">
    <xf numFmtId="0" fontId="0" fillId="0" borderId="0" xfId="0"/>
    <xf numFmtId="0" fontId="13" fillId="0" borderId="0" xfId="30" applyFont="1" applyAlignment="1" applyProtection="1">
      <alignment vertical="center"/>
      <protection hidden="1"/>
    </xf>
    <xf numFmtId="0" fontId="13" fillId="0" borderId="0" xfId="0" applyFont="1" applyAlignment="1" applyProtection="1">
      <alignment horizontal="center" vertical="center"/>
      <protection hidden="1"/>
    </xf>
    <xf numFmtId="0" fontId="18" fillId="0" borderId="0" xfId="0" applyFont="1" applyAlignment="1" applyProtection="1">
      <alignment horizontal="center" vertical="center"/>
      <protection hidden="1"/>
    </xf>
    <xf numFmtId="0" fontId="20" fillId="0" borderId="0" xfId="0" applyFont="1" applyAlignment="1" applyProtection="1">
      <alignment horizontal="left" vertical="center"/>
      <protection hidden="1"/>
    </xf>
    <xf numFmtId="0" fontId="20" fillId="0" borderId="0" xfId="0" applyFont="1" applyAlignment="1" applyProtection="1">
      <alignment horizontal="justify" vertical="center"/>
      <protection hidden="1"/>
    </xf>
    <xf numFmtId="0" fontId="20" fillId="0" borderId="0" xfId="0" applyFont="1" applyAlignment="1" applyProtection="1">
      <alignment horizontal="center" vertical="center"/>
      <protection hidden="1"/>
    </xf>
    <xf numFmtId="0" fontId="20" fillId="0" borderId="0" xfId="0" applyFont="1" applyAlignment="1" applyProtection="1">
      <alignment vertical="center"/>
      <protection hidden="1"/>
    </xf>
    <xf numFmtId="0" fontId="20" fillId="0" borderId="0" xfId="0" applyFont="1" applyAlignment="1" applyProtection="1">
      <alignment horizontal="left" vertical="center" indent="1"/>
      <protection hidden="1"/>
    </xf>
    <xf numFmtId="0" fontId="20" fillId="0" borderId="0" xfId="30" applyFont="1" applyAlignment="1" applyProtection="1">
      <alignment horizontal="left" vertical="center" indent="1"/>
      <protection hidden="1"/>
    </xf>
    <xf numFmtId="0" fontId="18" fillId="0" borderId="0" xfId="30" applyFont="1" applyAlignment="1" applyProtection="1">
      <alignment vertical="center"/>
      <protection hidden="1"/>
    </xf>
    <xf numFmtId="0" fontId="18" fillId="0" borderId="0" xfId="0" applyFont="1" applyAlignment="1" applyProtection="1">
      <alignment horizontal="left" vertical="center"/>
      <protection hidden="1"/>
    </xf>
    <xf numFmtId="0" fontId="18" fillId="0" borderId="0" xfId="0" applyFont="1" applyAlignment="1" applyProtection="1">
      <alignment vertical="center"/>
      <protection hidden="1"/>
    </xf>
    <xf numFmtId="0" fontId="20" fillId="0" borderId="0" xfId="30" applyFont="1" applyAlignment="1" applyProtection="1">
      <alignment vertical="center"/>
      <protection hidden="1"/>
    </xf>
    <xf numFmtId="0" fontId="20" fillId="0" borderId="0" xfId="31" applyFont="1" applyFill="1" applyBorder="1" applyAlignment="1" applyProtection="1">
      <alignment vertical="center" wrapText="1"/>
      <protection hidden="1"/>
    </xf>
    <xf numFmtId="0" fontId="20" fillId="0" borderId="0" xfId="31" applyNumberFormat="1" applyFont="1" applyFill="1" applyBorder="1" applyAlignment="1" applyProtection="1">
      <alignment horizontal="center" vertical="center" wrapText="1"/>
      <protection hidden="1"/>
    </xf>
    <xf numFmtId="3" fontId="20" fillId="0" borderId="0" xfId="31" applyNumberFormat="1" applyFont="1" applyFill="1" applyBorder="1" applyAlignment="1" applyProtection="1">
      <alignment horizontal="left" vertical="center" wrapText="1"/>
      <protection hidden="1"/>
    </xf>
    <xf numFmtId="0" fontId="20" fillId="0" borderId="0" xfId="31" applyFont="1" applyFill="1" applyBorder="1" applyAlignment="1" applyProtection="1">
      <alignment horizontal="center" vertical="center" wrapText="1"/>
      <protection hidden="1"/>
    </xf>
    <xf numFmtId="165" fontId="18" fillId="0" borderId="0" xfId="31" applyNumberFormat="1" applyFont="1" applyFill="1" applyBorder="1" applyAlignment="1" applyProtection="1">
      <alignment horizontal="center" vertical="center" wrapText="1"/>
      <protection hidden="1"/>
    </xf>
    <xf numFmtId="165" fontId="20" fillId="0" borderId="0" xfId="31" applyNumberFormat="1" applyFont="1" applyFill="1" applyBorder="1" applyAlignment="1" applyProtection="1">
      <alignment horizontal="center" vertical="center" wrapText="1"/>
      <protection hidden="1"/>
    </xf>
    <xf numFmtId="0" fontId="20" fillId="0" borderId="0" xfId="31" applyNumberFormat="1" applyFont="1" applyFill="1" applyBorder="1" applyAlignment="1" applyProtection="1">
      <alignment vertical="center" wrapText="1"/>
      <protection hidden="1"/>
    </xf>
    <xf numFmtId="0" fontId="20" fillId="0" borderId="0" xfId="31" applyFont="1" applyFill="1" applyBorder="1" applyAlignment="1" applyProtection="1">
      <alignment horizontal="left" vertical="center" wrapText="1"/>
      <protection hidden="1"/>
    </xf>
    <xf numFmtId="0" fontId="18" fillId="0" borderId="0" xfId="31" applyFont="1" applyFill="1" applyBorder="1" applyAlignment="1" applyProtection="1">
      <alignment vertical="center" wrapText="1"/>
      <protection hidden="1"/>
    </xf>
    <xf numFmtId="0" fontId="18" fillId="0" borderId="0" xfId="0" applyFont="1" applyAlignment="1" applyProtection="1">
      <alignment horizontal="center" vertical="center" wrapText="1"/>
      <protection hidden="1"/>
    </xf>
    <xf numFmtId="0" fontId="18" fillId="0" borderId="0" xfId="31" applyFont="1" applyFill="1" applyBorder="1" applyAlignment="1" applyProtection="1">
      <alignment vertical="center"/>
      <protection hidden="1"/>
    </xf>
    <xf numFmtId="0" fontId="20" fillId="0" borderId="0" xfId="31" applyNumberFormat="1" applyFont="1" applyFill="1" applyBorder="1" applyAlignment="1" applyProtection="1">
      <alignment horizontal="right" vertical="center" wrapText="1"/>
      <protection hidden="1"/>
    </xf>
    <xf numFmtId="2" fontId="20" fillId="0" borderId="0" xfId="0" applyNumberFormat="1" applyFont="1" applyAlignment="1" applyProtection="1">
      <alignment horizontal="right" vertical="center" wrapText="1"/>
      <protection hidden="1"/>
    </xf>
    <xf numFmtId="2" fontId="20" fillId="0" borderId="0" xfId="0" applyNumberFormat="1" applyFont="1" applyAlignment="1" applyProtection="1">
      <alignment horizontal="right" vertical="center"/>
      <protection hidden="1"/>
    </xf>
    <xf numFmtId="0" fontId="20" fillId="0" borderId="0" xfId="31" applyFont="1" applyFill="1" applyBorder="1" applyAlignment="1" applyProtection="1">
      <alignment horizontal="justify" vertical="center" wrapText="1"/>
      <protection hidden="1"/>
    </xf>
    <xf numFmtId="168" fontId="20" fillId="0" borderId="0" xfId="0" applyNumberFormat="1" applyFont="1" applyAlignment="1" applyProtection="1">
      <alignment horizontal="right" vertical="center" wrapText="1"/>
      <protection hidden="1"/>
    </xf>
    <xf numFmtId="2" fontId="20" fillId="0" borderId="0" xfId="0" applyNumberFormat="1" applyFont="1" applyAlignment="1" applyProtection="1">
      <alignment vertical="center" wrapText="1"/>
      <protection hidden="1"/>
    </xf>
    <xf numFmtId="0" fontId="20" fillId="0" borderId="0" xfId="31" applyNumberFormat="1" applyFont="1" applyFill="1" applyBorder="1" applyAlignment="1" applyProtection="1">
      <alignment horizontal="left" vertical="center"/>
      <protection hidden="1"/>
    </xf>
    <xf numFmtId="167" fontId="20" fillId="0" borderId="0" xfId="0" applyNumberFormat="1" applyFont="1" applyAlignment="1" applyProtection="1">
      <alignment horizontal="right" vertical="center" wrapText="1"/>
      <protection hidden="1"/>
    </xf>
    <xf numFmtId="2" fontId="20" fillId="0" borderId="0" xfId="0" applyNumberFormat="1" applyFont="1" applyAlignment="1" applyProtection="1">
      <alignment vertical="center"/>
      <protection hidden="1"/>
    </xf>
    <xf numFmtId="170" fontId="20" fillId="0" borderId="0" xfId="31" quotePrefix="1" applyNumberFormat="1" applyFont="1" applyFill="1" applyBorder="1" applyAlignment="1" applyProtection="1">
      <alignment horizontal="left" vertical="center" wrapText="1"/>
      <protection hidden="1"/>
    </xf>
    <xf numFmtId="170" fontId="20" fillId="0" borderId="0" xfId="31" applyNumberFormat="1" applyFont="1" applyFill="1" applyBorder="1" applyAlignment="1" applyProtection="1">
      <alignment horizontal="left" vertical="center" wrapText="1"/>
      <protection hidden="1"/>
    </xf>
    <xf numFmtId="165" fontId="20" fillId="0" borderId="0" xfId="31" applyNumberFormat="1" applyFont="1" applyFill="1" applyBorder="1" applyAlignment="1" applyProtection="1">
      <alignment horizontal="left" vertical="center" wrapText="1"/>
      <protection hidden="1"/>
    </xf>
    <xf numFmtId="0" fontId="20" fillId="0" borderId="0" xfId="31" applyFont="1" applyFill="1" applyBorder="1" applyAlignment="1" applyProtection="1">
      <alignment horizontal="right" vertical="center" wrapText="1"/>
      <protection hidden="1"/>
    </xf>
    <xf numFmtId="0" fontId="18" fillId="0" borderId="0" xfId="31" applyFont="1" applyFill="1" applyBorder="1" applyAlignment="1" applyProtection="1">
      <alignment horizontal="center" vertical="center" wrapText="1"/>
      <protection hidden="1"/>
    </xf>
    <xf numFmtId="0" fontId="20" fillId="0" borderId="0" xfId="31" applyNumberFormat="1" applyFont="1" applyFill="1" applyBorder="1" applyAlignment="1" applyProtection="1">
      <alignment horizontal="center" vertical="center"/>
      <protection hidden="1"/>
    </xf>
    <xf numFmtId="0" fontId="20" fillId="0" borderId="0" xfId="31" applyNumberFormat="1" applyFont="1" applyFill="1" applyBorder="1" applyAlignment="1" applyProtection="1">
      <alignment horizontal="right" vertical="center"/>
      <protection hidden="1"/>
    </xf>
    <xf numFmtId="0" fontId="23" fillId="0" borderId="0" xfId="0" applyFont="1" applyAlignment="1" applyProtection="1">
      <alignment horizontal="center" vertical="center" wrapText="1"/>
      <protection hidden="1"/>
    </xf>
    <xf numFmtId="0" fontId="0" fillId="0" borderId="0" xfId="0" applyProtection="1">
      <protection hidden="1"/>
    </xf>
    <xf numFmtId="0" fontId="0" fillId="0" borderId="0" xfId="0" applyAlignment="1" applyProtection="1">
      <alignment vertical="top"/>
      <protection hidden="1"/>
    </xf>
    <xf numFmtId="0" fontId="3" fillId="0" borderId="0" xfId="0" applyFont="1" applyAlignment="1" applyProtection="1">
      <alignment vertical="top"/>
      <protection hidden="1"/>
    </xf>
    <xf numFmtId="0" fontId="3" fillId="0" borderId="0" xfId="0" applyFont="1" applyAlignment="1" applyProtection="1">
      <alignment vertical="center"/>
      <protection hidden="1"/>
    </xf>
    <xf numFmtId="0" fontId="16" fillId="0" borderId="0" xfId="0" applyFont="1" applyProtection="1">
      <protection hidden="1"/>
    </xf>
    <xf numFmtId="0" fontId="13" fillId="0" borderId="0" xfId="0" applyFont="1" applyAlignment="1" applyProtection="1">
      <alignment horizontal="center" vertical="top"/>
      <protection hidden="1"/>
    </xf>
    <xf numFmtId="0" fontId="3" fillId="0" borderId="0" xfId="0" applyFont="1" applyAlignment="1" applyProtection="1">
      <alignment horizontal="justify" vertical="center"/>
      <protection hidden="1"/>
    </xf>
    <xf numFmtId="0" fontId="16" fillId="0" borderId="0" xfId="0" applyFont="1" applyAlignment="1" applyProtection="1">
      <alignment vertical="top" wrapText="1"/>
      <protection hidden="1"/>
    </xf>
    <xf numFmtId="165" fontId="4" fillId="0" borderId="0" xfId="0" quotePrefix="1" applyNumberFormat="1" applyFont="1" applyAlignment="1" applyProtection="1">
      <alignment horizontal="left" vertical="top" wrapText="1" indent="1"/>
      <protection hidden="1"/>
    </xf>
    <xf numFmtId="0" fontId="3" fillId="0" borderId="0" xfId="0" applyFont="1" applyAlignment="1" applyProtection="1">
      <alignment horizontal="justify" vertical="top"/>
      <protection hidden="1"/>
    </xf>
    <xf numFmtId="165" fontId="4" fillId="0" borderId="0" xfId="0" quotePrefix="1" applyNumberFormat="1" applyFont="1" applyAlignment="1" applyProtection="1">
      <alignment horizontal="left" vertical="top" wrapText="1"/>
      <protection hidden="1"/>
    </xf>
    <xf numFmtId="0" fontId="17" fillId="0" borderId="0" xfId="0" applyFont="1" applyAlignment="1" applyProtection="1">
      <alignment horizontal="justify" vertical="center"/>
      <protection hidden="1"/>
    </xf>
    <xf numFmtId="0" fontId="3" fillId="0" borderId="0" xfId="0" applyFont="1" applyAlignment="1" applyProtection="1">
      <alignment horizontal="right" vertical="top" wrapText="1"/>
      <protection hidden="1"/>
    </xf>
    <xf numFmtId="0" fontId="3" fillId="0" borderId="0" xfId="0" applyFont="1" applyAlignment="1" applyProtection="1">
      <alignment horizontal="center" vertical="top" wrapText="1"/>
      <protection hidden="1"/>
    </xf>
    <xf numFmtId="0" fontId="14" fillId="0" borderId="0" xfId="0" applyFont="1" applyAlignment="1" applyProtection="1">
      <alignment vertical="top"/>
      <protection hidden="1"/>
    </xf>
    <xf numFmtId="0" fontId="3" fillId="0" borderId="0" xfId="0" applyFont="1" applyAlignment="1" applyProtection="1">
      <alignment horizontal="justify"/>
      <protection hidden="1"/>
    </xf>
    <xf numFmtId="0" fontId="3" fillId="0" borderId="0" xfId="0" applyFont="1" applyProtection="1">
      <protection hidden="1"/>
    </xf>
    <xf numFmtId="0" fontId="17" fillId="0" borderId="0" xfId="0" applyFont="1" applyAlignment="1" applyProtection="1">
      <alignment horizontal="center" vertical="top"/>
      <protection hidden="1"/>
    </xf>
    <xf numFmtId="0" fontId="13" fillId="0" borderId="0" xfId="0" applyFont="1" applyAlignment="1" applyProtection="1">
      <alignment horizontal="center" vertical="center" wrapText="1"/>
      <protection hidden="1"/>
    </xf>
    <xf numFmtId="2" fontId="13" fillId="0" borderId="0" xfId="0" applyNumberFormat="1" applyFont="1" applyAlignment="1" applyProtection="1">
      <alignment horizontal="center" vertical="center"/>
      <protection hidden="1"/>
    </xf>
    <xf numFmtId="0" fontId="2" fillId="0" borderId="0" xfId="0" applyFont="1" applyProtection="1">
      <protection hidden="1"/>
    </xf>
    <xf numFmtId="0" fontId="20" fillId="0" borderId="0" xfId="0" applyFont="1" applyAlignment="1" applyProtection="1">
      <alignment horizontal="right" vertical="center"/>
      <protection hidden="1"/>
    </xf>
    <xf numFmtId="0" fontId="0" fillId="0" borderId="0" xfId="30" applyFont="1" applyAlignment="1" applyProtection="1">
      <alignment horizontal="left" vertical="center" indent="1"/>
      <protection hidden="1"/>
    </xf>
    <xf numFmtId="0" fontId="46" fillId="0" borderId="0" xfId="0" applyFont="1" applyAlignment="1" applyProtection="1">
      <alignment vertical="center"/>
      <protection hidden="1"/>
    </xf>
    <xf numFmtId="0" fontId="47" fillId="0" borderId="0" xfId="0" applyFont="1" applyAlignment="1" applyProtection="1">
      <alignment vertical="top"/>
      <protection hidden="1"/>
    </xf>
    <xf numFmtId="0" fontId="48" fillId="0" borderId="0" xfId="0" applyFont="1" applyAlignment="1" applyProtection="1">
      <alignment horizontal="justify" vertical="center"/>
      <protection hidden="1"/>
    </xf>
    <xf numFmtId="0" fontId="49" fillId="0" borderId="0" xfId="0" applyFont="1" applyAlignment="1" applyProtection="1">
      <alignment vertical="top" wrapText="1"/>
      <protection hidden="1"/>
    </xf>
    <xf numFmtId="0" fontId="47" fillId="0" borderId="0" xfId="0" applyFont="1" applyProtection="1">
      <protection hidden="1"/>
    </xf>
    <xf numFmtId="0" fontId="4" fillId="0" borderId="0" xfId="0" applyFont="1" applyAlignment="1" applyProtection="1">
      <alignment horizontal="justify" vertical="top"/>
      <protection hidden="1"/>
    </xf>
    <xf numFmtId="0" fontId="3" fillId="0" borderId="0" xfId="0" applyFont="1" applyAlignment="1">
      <alignment vertical="top"/>
    </xf>
    <xf numFmtId="0" fontId="3" fillId="0" borderId="0" xfId="0" applyFont="1"/>
    <xf numFmtId="0" fontId="0" fillId="0" borderId="0" xfId="0" applyAlignment="1" applyProtection="1">
      <alignment vertical="center"/>
      <protection hidden="1"/>
    </xf>
    <xf numFmtId="0" fontId="16" fillId="0" borderId="0" xfId="0" applyFont="1" applyAlignment="1" applyProtection="1">
      <alignment vertical="center" wrapText="1"/>
      <protection hidden="1"/>
    </xf>
    <xf numFmtId="2" fontId="20" fillId="0" borderId="0" xfId="16" applyNumberFormat="1" applyFont="1" applyFill="1" applyBorder="1" applyAlignment="1" applyProtection="1">
      <alignment horizontal="right" vertical="center" wrapText="1"/>
      <protection hidden="1"/>
    </xf>
    <xf numFmtId="176" fontId="50" fillId="0" borderId="0" xfId="0" applyNumberFormat="1" applyFont="1" applyAlignment="1" applyProtection="1">
      <alignment horizontal="justify" vertical="center"/>
      <protection hidden="1"/>
    </xf>
    <xf numFmtId="0" fontId="50" fillId="0" borderId="0" xfId="0" applyFont="1" applyAlignment="1" applyProtection="1">
      <alignment vertical="center"/>
      <protection hidden="1"/>
    </xf>
    <xf numFmtId="0" fontId="0" fillId="0" borderId="0" xfId="30" applyFont="1" applyAlignment="1" applyProtection="1">
      <alignment vertical="center"/>
      <protection hidden="1"/>
    </xf>
    <xf numFmtId="168" fontId="0" fillId="0" borderId="0" xfId="0" applyNumberFormat="1" applyAlignment="1" applyProtection="1">
      <alignment horizontal="right" vertical="center" wrapText="1"/>
      <protection hidden="1"/>
    </xf>
    <xf numFmtId="2" fontId="0" fillId="0" borderId="0" xfId="0" applyNumberFormat="1" applyAlignment="1" applyProtection="1">
      <alignment vertical="center" wrapText="1"/>
      <protection hidden="1"/>
    </xf>
    <xf numFmtId="2" fontId="0" fillId="0" borderId="0" xfId="0" applyNumberFormat="1" applyAlignment="1" applyProtection="1">
      <alignment vertical="center"/>
      <protection hidden="1"/>
    </xf>
    <xf numFmtId="2" fontId="0" fillId="0" borderId="0" xfId="16" applyNumberFormat="1" applyFont="1" applyFill="1" applyBorder="1" applyAlignment="1" applyProtection="1">
      <alignment horizontal="center" vertical="center"/>
      <protection hidden="1"/>
    </xf>
    <xf numFmtId="0" fontId="0" fillId="0" borderId="0" xfId="0" applyAlignment="1" applyProtection="1">
      <alignment horizontal="center" vertical="center"/>
      <protection hidden="1"/>
    </xf>
    <xf numFmtId="0" fontId="51" fillId="0" borderId="0" xfId="0" applyFont="1" applyAlignment="1" applyProtection="1">
      <alignment horizontal="left" vertical="center" indent="1"/>
      <protection hidden="1"/>
    </xf>
    <xf numFmtId="0" fontId="51" fillId="0" borderId="0" xfId="30" applyFont="1" applyAlignment="1" applyProtection="1">
      <alignment horizontal="left" vertical="center" indent="1"/>
      <protection hidden="1"/>
    </xf>
    <xf numFmtId="0" fontId="13" fillId="0" borderId="0" xfId="0" applyFont="1" applyAlignment="1" applyProtection="1">
      <alignment horizontal="left" vertical="center"/>
      <protection hidden="1"/>
    </xf>
    <xf numFmtId="0" fontId="13" fillId="0" borderId="0" xfId="0" applyFont="1" applyAlignment="1" applyProtection="1">
      <alignment vertical="center"/>
      <protection hidden="1"/>
    </xf>
    <xf numFmtId="0" fontId="46" fillId="0" borderId="0" xfId="0" applyFont="1" applyProtection="1">
      <protection hidden="1"/>
    </xf>
    <xf numFmtId="0" fontId="20" fillId="0" borderId="0" xfId="0" applyFont="1" applyProtection="1">
      <protection hidden="1"/>
    </xf>
    <xf numFmtId="0" fontId="0" fillId="0" borderId="0" xfId="0" applyAlignment="1" applyProtection="1">
      <alignment horizontal="center"/>
      <protection hidden="1"/>
    </xf>
    <xf numFmtId="0" fontId="0" fillId="2" borderId="0" xfId="0" applyFill="1" applyAlignment="1" applyProtection="1">
      <alignment horizontal="left" vertical="center"/>
      <protection hidden="1"/>
    </xf>
    <xf numFmtId="0" fontId="0" fillId="2" borderId="0" xfId="0" applyFill="1" applyProtection="1">
      <protection hidden="1"/>
    </xf>
    <xf numFmtId="0" fontId="0" fillId="0" borderId="0" xfId="0" applyAlignment="1" applyProtection="1">
      <alignment horizontal="left" vertical="center"/>
      <protection hidden="1"/>
    </xf>
    <xf numFmtId="1" fontId="0" fillId="2" borderId="0" xfId="0" applyNumberFormat="1" applyFill="1" applyProtection="1">
      <protection hidden="1"/>
    </xf>
    <xf numFmtId="2" fontId="0" fillId="0" borderId="0" xfId="0" applyNumberFormat="1" applyProtection="1">
      <protection hidden="1"/>
    </xf>
    <xf numFmtId="10" fontId="0" fillId="0" borderId="0" xfId="0" applyNumberFormat="1" applyAlignment="1" applyProtection="1">
      <alignment horizontal="center" vertical="center"/>
      <protection hidden="1"/>
    </xf>
    <xf numFmtId="1" fontId="0" fillId="0" borderId="0" xfId="0" applyNumberFormat="1" applyAlignment="1" applyProtection="1">
      <alignment vertical="center"/>
      <protection hidden="1"/>
    </xf>
    <xf numFmtId="1" fontId="0" fillId="0" borderId="0" xfId="0" applyNumberFormat="1" applyProtection="1">
      <protection hidden="1"/>
    </xf>
    <xf numFmtId="10" fontId="13" fillId="0" borderId="0" xfId="0" applyNumberFormat="1" applyFont="1" applyAlignment="1" applyProtection="1">
      <alignment horizontal="center" vertical="center"/>
      <protection hidden="1"/>
    </xf>
    <xf numFmtId="2" fontId="0" fillId="0" borderId="0" xfId="0" applyNumberFormat="1" applyAlignment="1" applyProtection="1">
      <alignment horizontal="center" vertical="center"/>
      <protection hidden="1"/>
    </xf>
    <xf numFmtId="177" fontId="0" fillId="0" borderId="0" xfId="0" applyNumberFormat="1" applyAlignment="1" applyProtection="1">
      <alignment horizontal="center"/>
      <protection hidden="1"/>
    </xf>
    <xf numFmtId="0" fontId="13" fillId="0" borderId="0" xfId="0" applyFont="1" applyAlignment="1" applyProtection="1">
      <alignment horizontal="left" vertical="center" wrapText="1"/>
      <protection hidden="1"/>
    </xf>
    <xf numFmtId="0" fontId="46" fillId="0" borderId="0" xfId="0" applyFont="1" applyAlignment="1" applyProtection="1">
      <alignment vertical="center" wrapText="1"/>
      <protection hidden="1"/>
    </xf>
    <xf numFmtId="0" fontId="20" fillId="0" borderId="0" xfId="0" applyFont="1" applyAlignment="1" applyProtection="1">
      <alignment vertical="center" wrapText="1"/>
      <protection hidden="1"/>
    </xf>
    <xf numFmtId="0" fontId="52" fillId="4" borderId="0" xfId="0" applyFont="1" applyFill="1" applyProtection="1">
      <protection hidden="1"/>
    </xf>
    <xf numFmtId="15" fontId="0" fillId="0" borderId="0" xfId="0" applyNumberFormat="1" applyProtection="1">
      <protection hidden="1"/>
    </xf>
    <xf numFmtId="0" fontId="26" fillId="0" borderId="4" xfId="0" applyFont="1" applyBorder="1" applyAlignment="1" applyProtection="1">
      <alignment horizontal="center" vertical="center"/>
      <protection hidden="1"/>
    </xf>
    <xf numFmtId="0" fontId="0" fillId="0" borderId="0" xfId="0" applyAlignment="1" applyProtection="1">
      <alignment horizontal="left" vertical="top"/>
      <protection hidden="1"/>
    </xf>
    <xf numFmtId="14" fontId="0" fillId="0" borderId="0" xfId="0" applyNumberFormat="1" applyAlignment="1" applyProtection="1">
      <alignment horizontal="left" vertical="center"/>
      <protection hidden="1"/>
    </xf>
    <xf numFmtId="0" fontId="0" fillId="0" borderId="0" xfId="0" applyAlignment="1" applyProtection="1">
      <alignment horizontal="right" vertical="center"/>
      <protection hidden="1"/>
    </xf>
    <xf numFmtId="0" fontId="13" fillId="0" borderId="0" xfId="0" applyFont="1" applyAlignment="1" applyProtection="1">
      <alignment horizontal="justify" vertical="center"/>
      <protection hidden="1"/>
    </xf>
    <xf numFmtId="0" fontId="13" fillId="0" borderId="0" xfId="0" applyFont="1" applyAlignment="1" applyProtection="1">
      <alignment horizontal="right" vertical="center"/>
      <protection hidden="1"/>
    </xf>
    <xf numFmtId="2" fontId="13" fillId="0" borderId="0" xfId="0" applyNumberFormat="1" applyFont="1" applyAlignment="1" applyProtection="1">
      <alignment vertical="center"/>
      <protection hidden="1"/>
    </xf>
    <xf numFmtId="177" fontId="0" fillId="0" borderId="0" xfId="0" applyNumberFormat="1" applyAlignment="1" applyProtection="1">
      <alignment vertical="center"/>
      <protection hidden="1"/>
    </xf>
    <xf numFmtId="0" fontId="4" fillId="0" borderId="6" xfId="0" applyFont="1" applyBorder="1" applyAlignment="1" applyProtection="1">
      <alignment horizontal="center" vertical="center" wrapText="1"/>
      <protection hidden="1"/>
    </xf>
    <xf numFmtId="0" fontId="26" fillId="6" borderId="4" xfId="0" applyFont="1" applyFill="1" applyBorder="1" applyAlignment="1" applyProtection="1">
      <alignment horizontal="center" vertical="center"/>
      <protection hidden="1"/>
    </xf>
    <xf numFmtId="0" fontId="4" fillId="6" borderId="0" xfId="0" applyFont="1" applyFill="1" applyAlignment="1" applyProtection="1">
      <alignment vertical="top"/>
      <protection hidden="1"/>
    </xf>
    <xf numFmtId="0" fontId="53" fillId="6" borderId="0" xfId="0" applyFont="1" applyFill="1" applyAlignment="1" applyProtection="1">
      <alignment vertical="center"/>
      <protection hidden="1"/>
    </xf>
    <xf numFmtId="0" fontId="54" fillId="0" borderId="0" xfId="0" applyFont="1" applyAlignment="1" applyProtection="1">
      <alignment horizontal="left" vertical="center"/>
      <protection hidden="1"/>
    </xf>
    <xf numFmtId="164" fontId="25" fillId="6" borderId="4" xfId="16" applyFont="1" applyFill="1" applyBorder="1" applyAlignment="1" applyProtection="1">
      <alignment horizontal="center" vertical="center"/>
      <protection hidden="1"/>
    </xf>
    <xf numFmtId="0" fontId="4" fillId="0" borderId="0" xfId="27" applyFont="1" applyAlignment="1">
      <alignment horizontal="justify" vertical="center" wrapText="1"/>
    </xf>
    <xf numFmtId="0" fontId="3" fillId="0" borderId="0" xfId="27" applyFont="1"/>
    <xf numFmtId="0" fontId="3" fillId="0" borderId="0" xfId="27" applyFont="1" applyAlignment="1">
      <alignment vertical="top"/>
    </xf>
    <xf numFmtId="0" fontId="55" fillId="0" borderId="0" xfId="27" applyFont="1" applyAlignment="1">
      <alignment horizontal="justify" vertical="center" wrapText="1"/>
    </xf>
    <xf numFmtId="0" fontId="56" fillId="0" borderId="0" xfId="26" applyFont="1" applyAlignment="1" applyProtection="1">
      <alignment horizontal="center" vertical="center" wrapText="1"/>
      <protection hidden="1"/>
    </xf>
    <xf numFmtId="0" fontId="57" fillId="0" borderId="0" xfId="26" applyFont="1" applyAlignment="1" applyProtection="1">
      <alignment horizontal="left" vertical="center" indent="1"/>
      <protection hidden="1"/>
    </xf>
    <xf numFmtId="0" fontId="57" fillId="7" borderId="0" xfId="26" applyFont="1" applyFill="1" applyAlignment="1" applyProtection="1">
      <alignment horizontal="center" vertical="center" wrapText="1"/>
      <protection hidden="1"/>
    </xf>
    <xf numFmtId="0" fontId="57" fillId="0" borderId="0" xfId="26" applyFont="1" applyAlignment="1" applyProtection="1">
      <alignment horizontal="center" vertical="center" wrapText="1"/>
      <protection hidden="1"/>
    </xf>
    <xf numFmtId="0" fontId="58" fillId="0" borderId="0" xfId="26" applyFont="1" applyProtection="1">
      <protection hidden="1"/>
    </xf>
    <xf numFmtId="0" fontId="26" fillId="0" borderId="0" xfId="26" applyFont="1" applyAlignment="1" applyProtection="1">
      <alignment horizontal="center" vertical="center"/>
      <protection hidden="1"/>
    </xf>
    <xf numFmtId="0" fontId="58" fillId="0" borderId="0" xfId="26" applyFont="1" applyAlignment="1" applyProtection="1">
      <alignment vertical="center"/>
      <protection hidden="1"/>
    </xf>
    <xf numFmtId="0" fontId="58" fillId="7" borderId="0" xfId="26" applyFont="1" applyFill="1" applyAlignment="1" applyProtection="1">
      <alignment vertical="center"/>
      <protection hidden="1"/>
    </xf>
    <xf numFmtId="0" fontId="58" fillId="0" borderId="0" xfId="26" applyFont="1" applyAlignment="1" applyProtection="1">
      <alignment horizontal="center"/>
      <protection hidden="1"/>
    </xf>
    <xf numFmtId="0" fontId="26" fillId="8" borderId="0" xfId="26" applyFont="1" applyFill="1" applyAlignment="1" applyProtection="1">
      <alignment horizontal="center" vertical="center"/>
      <protection hidden="1"/>
    </xf>
    <xf numFmtId="0" fontId="15" fillId="0" borderId="0" xfId="26" applyAlignment="1" applyProtection="1">
      <alignment horizontal="justify" vertical="center"/>
      <protection hidden="1"/>
    </xf>
    <xf numFmtId="0" fontId="15" fillId="0" borderId="0" xfId="26" applyAlignment="1" applyProtection="1">
      <alignment vertical="center"/>
      <protection hidden="1"/>
    </xf>
    <xf numFmtId="0" fontId="15" fillId="0" borderId="5" xfId="26" applyBorder="1" applyAlignment="1" applyProtection="1">
      <alignment vertical="center" wrapText="1"/>
      <protection hidden="1"/>
    </xf>
    <xf numFmtId="0" fontId="15" fillId="0" borderId="7" xfId="26" applyBorder="1" applyAlignment="1" applyProtection="1">
      <alignment vertical="center" wrapText="1"/>
      <protection hidden="1"/>
    </xf>
    <xf numFmtId="0" fontId="15" fillId="9" borderId="0" xfId="26" applyFill="1" applyAlignment="1" applyProtection="1">
      <alignment horizontal="center" vertical="center"/>
      <protection locked="0"/>
    </xf>
    <xf numFmtId="0" fontId="58" fillId="7" borderId="0" xfId="26" applyFont="1" applyFill="1" applyAlignment="1" applyProtection="1">
      <alignment horizontal="center" vertical="center"/>
      <protection hidden="1"/>
    </xf>
    <xf numFmtId="0" fontId="15" fillId="7" borderId="0" xfId="28" applyFill="1" applyAlignment="1" applyProtection="1">
      <alignment vertical="center"/>
      <protection hidden="1"/>
    </xf>
    <xf numFmtId="0" fontId="15" fillId="7" borderId="0" xfId="28" applyFill="1" applyAlignment="1" applyProtection="1">
      <alignment horizontal="center"/>
      <protection hidden="1"/>
    </xf>
    <xf numFmtId="0" fontId="58" fillId="0" borderId="0" xfId="26" applyFont="1" applyAlignment="1" applyProtection="1">
      <alignment horizontal="center" vertical="center"/>
      <protection hidden="1"/>
    </xf>
    <xf numFmtId="0" fontId="15" fillId="0" borderId="0" xfId="26" applyAlignment="1" applyProtection="1">
      <alignment vertical="center" wrapText="1"/>
      <protection hidden="1"/>
    </xf>
    <xf numFmtId="0" fontId="15" fillId="0" borderId="0" xfId="26" applyProtection="1">
      <protection hidden="1"/>
    </xf>
    <xf numFmtId="0" fontId="59" fillId="0" borderId="0" xfId="26" applyFont="1" applyAlignment="1" applyProtection="1">
      <alignment horizontal="center" vertical="center"/>
      <protection locked="0"/>
    </xf>
    <xf numFmtId="0" fontId="13" fillId="0" borderId="3" xfId="28" applyFont="1" applyBorder="1" applyAlignment="1" applyProtection="1">
      <alignment vertical="center" wrapText="1"/>
      <protection locked="0"/>
    </xf>
    <xf numFmtId="0" fontId="15" fillId="0" borderId="3" xfId="26" applyBorder="1" applyAlignment="1" applyProtection="1">
      <alignment horizontal="center" vertical="center"/>
      <protection locked="0"/>
    </xf>
    <xf numFmtId="0" fontId="15" fillId="0" borderId="7" xfId="26" applyBorder="1" applyAlignment="1" applyProtection="1">
      <alignment horizontal="center" vertical="center"/>
      <protection locked="0"/>
    </xf>
    <xf numFmtId="0" fontId="15" fillId="0" borderId="0" xfId="26" applyAlignment="1" applyProtection="1">
      <alignment horizontal="center" vertical="center"/>
      <protection locked="0"/>
    </xf>
    <xf numFmtId="0" fontId="15" fillId="0" borderId="5" xfId="26" applyBorder="1" applyAlignment="1" applyProtection="1">
      <alignment horizontal="left" vertical="center"/>
      <protection hidden="1"/>
    </xf>
    <xf numFmtId="0" fontId="15" fillId="0" borderId="7" xfId="26" applyBorder="1" applyAlignment="1" applyProtection="1">
      <alignment horizontal="left" vertical="center"/>
      <protection hidden="1"/>
    </xf>
    <xf numFmtId="0" fontId="58" fillId="7" borderId="0" xfId="26" applyFont="1" applyFill="1" applyProtection="1">
      <protection hidden="1"/>
    </xf>
    <xf numFmtId="0" fontId="15" fillId="0" borderId="5" xfId="26" applyBorder="1" applyAlignment="1" applyProtection="1">
      <alignment vertical="center"/>
      <protection hidden="1"/>
    </xf>
    <xf numFmtId="0" fontId="29" fillId="3" borderId="4" xfId="28" applyFont="1" applyFill="1" applyBorder="1" applyAlignment="1" applyProtection="1">
      <alignment vertical="center" wrapText="1"/>
      <protection locked="0"/>
    </xf>
    <xf numFmtId="0" fontId="15" fillId="0" borderId="8" xfId="26" applyBorder="1" applyAlignment="1" applyProtection="1">
      <alignment vertical="center"/>
      <protection hidden="1"/>
    </xf>
    <xf numFmtId="0" fontId="15" fillId="0" borderId="9" xfId="26" applyBorder="1" applyAlignment="1" applyProtection="1">
      <alignment vertical="center"/>
      <protection hidden="1"/>
    </xf>
    <xf numFmtId="0" fontId="14" fillId="0" borderId="0" xfId="28" applyFont="1" applyAlignment="1" applyProtection="1">
      <alignment vertical="center"/>
      <protection hidden="1"/>
    </xf>
    <xf numFmtId="0" fontId="14" fillId="9" borderId="0" xfId="28" applyFont="1" applyFill="1" applyAlignment="1" applyProtection="1">
      <alignment horizontal="center" vertical="center"/>
      <protection hidden="1"/>
    </xf>
    <xf numFmtId="0" fontId="15" fillId="0" borderId="0" xfId="28" applyAlignment="1" applyProtection="1">
      <alignment horizontal="left" vertical="center"/>
      <protection locked="0"/>
    </xf>
    <xf numFmtId="0" fontId="15" fillId="3" borderId="0" xfId="28" applyFill="1" applyAlignment="1" applyProtection="1">
      <alignment vertical="center"/>
      <protection locked="0"/>
    </xf>
    <xf numFmtId="0" fontId="15" fillId="7" borderId="0" xfId="28" applyFill="1" applyAlignment="1" applyProtection="1">
      <alignment vertical="center"/>
      <protection locked="0"/>
    </xf>
    <xf numFmtId="0" fontId="14" fillId="0" borderId="0" xfId="28" applyFont="1" applyAlignment="1" applyProtection="1">
      <alignment horizontal="center" vertical="center"/>
      <protection hidden="1"/>
    </xf>
    <xf numFmtId="0" fontId="14" fillId="3" borderId="0" xfId="28" applyFont="1" applyFill="1" applyAlignment="1" applyProtection="1">
      <alignment vertical="center"/>
      <protection locked="0"/>
    </xf>
    <xf numFmtId="0" fontId="14" fillId="7" borderId="0" xfId="28" applyFont="1" applyFill="1" applyAlignment="1" applyProtection="1">
      <alignment vertical="center"/>
      <protection locked="0"/>
    </xf>
    <xf numFmtId="0" fontId="14" fillId="3" borderId="0" xfId="28" applyFont="1" applyFill="1" applyAlignment="1" applyProtection="1">
      <alignment horizontal="left" vertical="center"/>
      <protection locked="0"/>
    </xf>
    <xf numFmtId="0" fontId="14" fillId="7" borderId="0" xfId="28" applyFont="1" applyFill="1" applyAlignment="1" applyProtection="1">
      <alignment horizontal="left" vertical="center"/>
      <protection locked="0"/>
    </xf>
    <xf numFmtId="0" fontId="59" fillId="0" borderId="0" xfId="28" applyFont="1" applyAlignment="1" applyProtection="1">
      <alignment horizontal="center" vertical="center"/>
      <protection locked="0"/>
    </xf>
    <xf numFmtId="0" fontId="15" fillId="0" borderId="10" xfId="26" applyBorder="1" applyAlignment="1" applyProtection="1">
      <alignment horizontal="left" vertical="center"/>
      <protection hidden="1"/>
    </xf>
    <xf numFmtId="0" fontId="15" fillId="0" borderId="11" xfId="26" applyBorder="1" applyAlignment="1" applyProtection="1">
      <alignment horizontal="left" vertical="center"/>
      <protection hidden="1"/>
    </xf>
    <xf numFmtId="0" fontId="15" fillId="0" borderId="10" xfId="26" applyBorder="1" applyAlignment="1" applyProtection="1">
      <alignment horizontal="center" vertical="center"/>
      <protection locked="0"/>
    </xf>
    <xf numFmtId="0" fontId="15" fillId="0" borderId="12" xfId="26" applyBorder="1" applyAlignment="1" applyProtection="1">
      <alignment horizontal="center" vertical="center"/>
      <protection locked="0"/>
    </xf>
    <xf numFmtId="0" fontId="15" fillId="0" borderId="5" xfId="28" applyBorder="1" applyAlignment="1" applyProtection="1">
      <alignment horizontal="left" vertical="center"/>
      <protection hidden="1"/>
    </xf>
    <xf numFmtId="0" fontId="15" fillId="3" borderId="0" xfId="28" applyFill="1" applyAlignment="1" applyProtection="1">
      <alignment horizontal="center" vertical="center"/>
      <protection locked="0"/>
    </xf>
    <xf numFmtId="0" fontId="14" fillId="0" borderId="7" xfId="28" applyFont="1" applyBorder="1" applyAlignment="1" applyProtection="1">
      <alignment horizontal="left" vertical="center"/>
      <protection hidden="1"/>
    </xf>
    <xf numFmtId="0" fontId="15" fillId="0" borderId="0" xfId="26" applyAlignment="1" applyProtection="1">
      <alignment horizontal="left" vertical="center"/>
      <protection hidden="1"/>
    </xf>
    <xf numFmtId="1" fontId="14" fillId="3" borderId="6" xfId="28" applyNumberFormat="1" applyFont="1" applyFill="1" applyBorder="1" applyAlignment="1" applyProtection="1">
      <alignment horizontal="center" vertical="center"/>
      <protection locked="0"/>
    </xf>
    <xf numFmtId="0" fontId="15" fillId="3" borderId="6" xfId="26" applyFill="1" applyBorder="1" applyAlignment="1" applyProtection="1">
      <alignment horizontal="left" vertical="center"/>
      <protection locked="0"/>
    </xf>
    <xf numFmtId="0" fontId="60" fillId="0" borderId="0" xfId="26" applyFont="1" applyAlignment="1" applyProtection="1">
      <alignment vertical="center"/>
      <protection hidden="1"/>
    </xf>
    <xf numFmtId="0" fontId="15" fillId="3" borderId="0" xfId="26" applyFill="1" applyAlignment="1" applyProtection="1">
      <alignment horizontal="center" vertical="center"/>
      <protection locked="0"/>
    </xf>
    <xf numFmtId="0" fontId="61" fillId="0" borderId="13" xfId="29" applyFont="1" applyBorder="1" applyAlignment="1" applyProtection="1">
      <alignment vertical="center" textRotation="180"/>
      <protection hidden="1"/>
    </xf>
    <xf numFmtId="0" fontId="58" fillId="0" borderId="14" xfId="29" applyFont="1" applyBorder="1" applyProtection="1">
      <protection hidden="1"/>
    </xf>
    <xf numFmtId="0" fontId="57" fillId="0" borderId="14" xfId="29" applyFont="1" applyBorder="1" applyAlignment="1" applyProtection="1">
      <alignment vertical="center"/>
      <protection hidden="1"/>
    </xf>
    <xf numFmtId="0" fontId="62" fillId="0" borderId="0" xfId="0" applyFont="1"/>
    <xf numFmtId="0" fontId="63" fillId="0" borderId="0" xfId="0" applyFont="1" applyAlignment="1">
      <alignment horizontal="center" vertical="center"/>
    </xf>
    <xf numFmtId="0" fontId="61" fillId="0" borderId="8" xfId="29" applyFont="1" applyBorder="1" applyAlignment="1" applyProtection="1">
      <alignment vertical="center" textRotation="180"/>
      <protection hidden="1"/>
    </xf>
    <xf numFmtId="0" fontId="58" fillId="0" borderId="0" xfId="29" applyFont="1" applyProtection="1">
      <protection hidden="1"/>
    </xf>
    <xf numFmtId="0" fontId="58" fillId="0" borderId="0" xfId="29" applyFont="1" applyAlignment="1" applyProtection="1">
      <alignment vertical="center"/>
      <protection hidden="1"/>
    </xf>
    <xf numFmtId="0" fontId="63" fillId="0" borderId="0" xfId="29" applyFont="1" applyProtection="1">
      <protection hidden="1"/>
    </xf>
    <xf numFmtId="0" fontId="64" fillId="0" borderId="0" xfId="29" applyFont="1" applyProtection="1">
      <protection hidden="1"/>
    </xf>
    <xf numFmtId="0" fontId="65" fillId="0" borderId="0" xfId="29" applyFont="1" applyAlignment="1" applyProtection="1">
      <alignment horizontal="center" vertical="center"/>
      <protection hidden="1"/>
    </xf>
    <xf numFmtId="0" fontId="63" fillId="0" borderId="0" xfId="0" applyFont="1"/>
    <xf numFmtId="0" fontId="61" fillId="0" borderId="0" xfId="29" applyFont="1" applyAlignment="1" applyProtection="1">
      <alignment vertical="center" textRotation="180"/>
      <protection hidden="1"/>
    </xf>
    <xf numFmtId="0" fontId="66" fillId="0" borderId="0" xfId="29" applyFont="1" applyAlignment="1" applyProtection="1">
      <alignment horizontal="center" vertical="center"/>
      <protection hidden="1"/>
    </xf>
    <xf numFmtId="0" fontId="63" fillId="0" borderId="0" xfId="0" applyFont="1" applyAlignment="1">
      <alignment vertical="center"/>
    </xf>
    <xf numFmtId="0" fontId="67" fillId="0" borderId="0" xfId="29" applyFont="1" applyAlignment="1" applyProtection="1">
      <alignment horizontal="center" vertical="center"/>
      <protection hidden="1"/>
    </xf>
    <xf numFmtId="0" fontId="58" fillId="0" borderId="0" xfId="0" applyFont="1" applyAlignment="1">
      <alignment vertical="center"/>
    </xf>
    <xf numFmtId="0" fontId="68" fillId="0" borderId="0" xfId="29" applyFont="1" applyAlignment="1" applyProtection="1">
      <alignment horizontal="center" vertical="center"/>
      <protection hidden="1"/>
    </xf>
    <xf numFmtId="0" fontId="58" fillId="0" borderId="0" xfId="0" applyFont="1"/>
    <xf numFmtId="0" fontId="62" fillId="0" borderId="0" xfId="0" applyFont="1" applyAlignment="1">
      <alignment horizontal="center" vertical="center"/>
    </xf>
    <xf numFmtId="0" fontId="58" fillId="0" borderId="0" xfId="0" applyFont="1" applyAlignment="1">
      <alignment horizontal="center" vertical="center"/>
    </xf>
    <xf numFmtId="0" fontId="57" fillId="0" borderId="0" xfId="0" applyFont="1"/>
    <xf numFmtId="0" fontId="63" fillId="0" borderId="0" xfId="0" applyFont="1" applyAlignment="1">
      <alignment horizontal="justify" vertical="center"/>
    </xf>
    <xf numFmtId="0" fontId="64" fillId="0" borderId="0" xfId="0" applyFont="1" applyAlignment="1">
      <alignment horizontal="justify" vertical="center"/>
    </xf>
    <xf numFmtId="0" fontId="64" fillId="0" borderId="0" xfId="0" applyFont="1" applyAlignment="1">
      <alignment horizontal="center" vertical="center"/>
    </xf>
    <xf numFmtId="0" fontId="63" fillId="0" borderId="0" xfId="0" applyFont="1" applyAlignment="1">
      <alignment horizontal="left" vertical="top" wrapText="1"/>
    </xf>
    <xf numFmtId="0" fontId="63" fillId="10" borderId="0" xfId="0" applyFont="1" applyFill="1" applyAlignment="1">
      <alignment horizontal="center" vertical="center"/>
    </xf>
    <xf numFmtId="0" fontId="63" fillId="5" borderId="0" xfId="0" applyFont="1" applyFill="1" applyAlignment="1" applyProtection="1">
      <alignment vertical="center"/>
      <protection locked="0"/>
    </xf>
    <xf numFmtId="0" fontId="63" fillId="0" borderId="0" xfId="0" applyFont="1" applyAlignment="1">
      <alignment horizontal="left" vertical="center"/>
    </xf>
    <xf numFmtId="0" fontId="62" fillId="0" borderId="0" xfId="0" applyFont="1" applyAlignment="1">
      <alignment horizontal="left"/>
    </xf>
    <xf numFmtId="0" fontId="69" fillId="0" borderId="0" xfId="0" applyFont="1" applyAlignment="1">
      <alignment horizontal="justify" vertical="center"/>
    </xf>
    <xf numFmtId="0" fontId="70" fillId="0" borderId="0" xfId="0" applyFont="1" applyAlignment="1">
      <alignment horizontal="justify" vertical="center"/>
    </xf>
    <xf numFmtId="0" fontId="71" fillId="0" borderId="0" xfId="0" applyFont="1"/>
    <xf numFmtId="0" fontId="70" fillId="0" borderId="0" xfId="0" applyFont="1" applyAlignment="1">
      <alignment vertical="center"/>
    </xf>
    <xf numFmtId="0" fontId="72" fillId="0" borderId="0" xfId="0" applyFont="1" applyAlignment="1">
      <alignment horizontal="justify" vertical="top"/>
    </xf>
    <xf numFmtId="0" fontId="73" fillId="0" borderId="0" xfId="0" applyFont="1" applyAlignment="1">
      <alignment vertical="center"/>
    </xf>
    <xf numFmtId="0" fontId="74" fillId="0" borderId="0" xfId="0" applyFont="1" applyAlignment="1">
      <alignment horizontal="left" vertical="center" indent="4"/>
    </xf>
    <xf numFmtId="165" fontId="63" fillId="0" borderId="0" xfId="0" applyNumberFormat="1" applyFont="1" applyAlignment="1">
      <alignment horizontal="center" vertical="top"/>
    </xf>
    <xf numFmtId="0" fontId="63" fillId="0" borderId="0" xfId="0" applyFont="1" applyAlignment="1">
      <alignment vertical="top" wrapText="1"/>
    </xf>
    <xf numFmtId="0" fontId="62" fillId="0" borderId="0" xfId="0" applyFont="1" applyAlignment="1">
      <alignment horizontal="center"/>
    </xf>
    <xf numFmtId="0" fontId="75" fillId="0" borderId="0" xfId="0" applyFont="1"/>
    <xf numFmtId="0" fontId="62" fillId="0" borderId="0" xfId="0" applyFont="1" applyAlignment="1">
      <alignment wrapText="1"/>
    </xf>
    <xf numFmtId="165" fontId="63" fillId="11" borderId="0" xfId="0" applyNumberFormat="1" applyFont="1" applyFill="1" applyAlignment="1">
      <alignment horizontal="center" vertical="center"/>
    </xf>
    <xf numFmtId="0" fontId="63" fillId="0" borderId="0" xfId="0" applyFont="1" applyAlignment="1">
      <alignment horizontal="center" vertical="top"/>
    </xf>
    <xf numFmtId="0" fontId="64" fillId="0" borderId="0" xfId="0" applyFont="1" applyAlignment="1">
      <alignment horizontal="left" vertical="center"/>
    </xf>
    <xf numFmtId="0" fontId="63" fillId="0" borderId="0" xfId="0" applyFont="1" applyAlignment="1">
      <alignment horizontal="justify" vertical="top" wrapText="1"/>
    </xf>
    <xf numFmtId="0" fontId="63" fillId="0" borderId="0" xfId="0" applyFont="1" applyAlignment="1">
      <alignment horizontal="center" vertical="top" wrapText="1"/>
    </xf>
    <xf numFmtId="0" fontId="63" fillId="0" borderId="0" xfId="0" applyFont="1" applyAlignment="1">
      <alignment horizontal="right" vertical="center"/>
    </xf>
    <xf numFmtId="0" fontId="63" fillId="0" borderId="0" xfId="0" applyFont="1" applyAlignment="1">
      <alignment horizontal="left" vertical="center" wrapText="1"/>
    </xf>
    <xf numFmtId="0" fontId="62" fillId="10" borderId="0" xfId="0" applyFont="1" applyFill="1"/>
    <xf numFmtId="0" fontId="62" fillId="10" borderId="0" xfId="0" applyFont="1" applyFill="1" applyAlignment="1">
      <alignment horizontal="left" wrapText="1"/>
    </xf>
    <xf numFmtId="0" fontId="38" fillId="0" borderId="0" xfId="23" applyFont="1" applyAlignment="1" applyProtection="1">
      <alignment horizontal="center" vertical="center"/>
      <protection hidden="1"/>
    </xf>
    <xf numFmtId="0" fontId="38" fillId="0" borderId="0" xfId="23" applyFont="1" applyAlignment="1" applyProtection="1">
      <alignment horizontal="left" vertical="top"/>
      <protection hidden="1"/>
    </xf>
    <xf numFmtId="0" fontId="38" fillId="0" borderId="0" xfId="0" applyFont="1" applyAlignment="1" applyProtection="1">
      <alignment horizontal="left" vertical="top"/>
      <protection hidden="1"/>
    </xf>
    <xf numFmtId="0" fontId="76" fillId="0" borderId="4" xfId="0" applyFont="1" applyBorder="1" applyAlignment="1" applyProtection="1">
      <alignment horizontal="center" vertical="center" wrapText="1"/>
      <protection hidden="1"/>
    </xf>
    <xf numFmtId="0" fontId="38" fillId="9" borderId="4" xfId="23" applyFont="1" applyFill="1" applyBorder="1" applyAlignment="1" applyProtection="1">
      <alignment horizontal="center" vertical="center"/>
      <protection locked="0" hidden="1"/>
    </xf>
    <xf numFmtId="0" fontId="39" fillId="9" borderId="4" xfId="23" applyFont="1" applyFill="1" applyBorder="1" applyAlignment="1" applyProtection="1">
      <alignment horizontal="center" vertical="center"/>
      <protection locked="0" hidden="1"/>
    </xf>
    <xf numFmtId="0" fontId="39" fillId="0" borderId="0" xfId="0" applyFont="1" applyAlignment="1" applyProtection="1">
      <alignment horizontal="left" vertical="top"/>
      <protection hidden="1"/>
    </xf>
    <xf numFmtId="0" fontId="77" fillId="0" borderId="0" xfId="0" applyFont="1" applyAlignment="1" applyProtection="1">
      <alignment horizontal="left" vertical="top"/>
      <protection hidden="1"/>
    </xf>
    <xf numFmtId="2" fontId="38" fillId="0" borderId="0" xfId="23" applyNumberFormat="1" applyFont="1" applyAlignment="1" applyProtection="1">
      <alignment horizontal="left" vertical="top"/>
      <protection hidden="1"/>
    </xf>
    <xf numFmtId="0" fontId="78" fillId="10" borderId="0" xfId="27" applyFont="1" applyFill="1" applyAlignment="1">
      <alignment vertical="center" wrapText="1"/>
    </xf>
    <xf numFmtId="0" fontId="39" fillId="0" borderId="4" xfId="23" applyFont="1" applyBorder="1" applyAlignment="1" applyProtection="1">
      <alignment horizontal="center" vertical="center" wrapText="1"/>
      <protection hidden="1"/>
    </xf>
    <xf numFmtId="0" fontId="27" fillId="12" borderId="4" xfId="27" applyFont="1" applyFill="1" applyBorder="1" applyAlignment="1">
      <alignment horizontal="left" vertical="center"/>
    </xf>
    <xf numFmtId="0" fontId="14" fillId="12" borderId="4" xfId="27" applyFill="1" applyBorder="1" applyAlignment="1">
      <alignment horizontal="center"/>
    </xf>
    <xf numFmtId="0" fontId="4" fillId="0" borderId="0" xfId="27" applyFont="1" applyAlignment="1">
      <alignment horizontal="left" vertical="center"/>
    </xf>
    <xf numFmtId="0" fontId="4" fillId="0" borderId="0" xfId="27" applyFont="1" applyAlignment="1">
      <alignment horizontal="left" vertical="center" wrapText="1"/>
    </xf>
    <xf numFmtId="0" fontId="4" fillId="0" borderId="0" xfId="0" applyFont="1"/>
    <xf numFmtId="0" fontId="39" fillId="0" borderId="4" xfId="23" applyFont="1" applyBorder="1" applyAlignment="1" applyProtection="1">
      <alignment horizontal="center" vertical="center"/>
      <protection hidden="1"/>
    </xf>
    <xf numFmtId="2" fontId="39" fillId="0" borderId="4" xfId="23" applyNumberFormat="1" applyFont="1" applyBorder="1" applyAlignment="1" applyProtection="1">
      <alignment horizontal="center" vertical="center" wrapText="1"/>
      <protection hidden="1"/>
    </xf>
    <xf numFmtId="0" fontId="79" fillId="0" borderId="4" xfId="0" applyFont="1" applyBorder="1" applyAlignment="1" applyProtection="1">
      <alignment horizontal="center" vertical="center" wrapText="1"/>
      <protection hidden="1"/>
    </xf>
    <xf numFmtId="164" fontId="38" fillId="0" borderId="4" xfId="7" applyFont="1" applyFill="1" applyBorder="1" applyAlignment="1" applyProtection="1">
      <alignment horizontal="right" vertical="center" wrapText="1"/>
      <protection hidden="1"/>
    </xf>
    <xf numFmtId="0" fontId="80" fillId="0" borderId="4" xfId="0" applyFont="1" applyBorder="1" applyAlignment="1">
      <alignment horizontal="center" vertical="center" wrapText="1"/>
    </xf>
    <xf numFmtId="0" fontId="80" fillId="0" borderId="6" xfId="0" applyFont="1" applyBorder="1" applyAlignment="1">
      <alignment horizontal="center" vertical="center" wrapText="1"/>
    </xf>
    <xf numFmtId="0" fontId="81" fillId="0" borderId="6" xfId="0" applyFont="1" applyBorder="1" applyAlignment="1">
      <alignment horizontal="center" vertical="center"/>
    </xf>
    <xf numFmtId="0" fontId="38" fillId="0" borderId="0" xfId="23" applyFont="1" applyAlignment="1" applyProtection="1">
      <alignment horizontal="left" vertical="center"/>
      <protection hidden="1"/>
    </xf>
    <xf numFmtId="0" fontId="39" fillId="0" borderId="0" xfId="0" applyFont="1" applyAlignment="1" applyProtection="1">
      <alignment horizontal="left" vertical="center"/>
      <protection hidden="1"/>
    </xf>
    <xf numFmtId="0" fontId="38" fillId="0" borderId="0" xfId="0" applyFont="1" applyAlignment="1" applyProtection="1">
      <alignment horizontal="left" vertical="center"/>
      <protection hidden="1"/>
    </xf>
    <xf numFmtId="0" fontId="39" fillId="0" borderId="0" xfId="30" applyFont="1" applyAlignment="1" applyProtection="1">
      <alignment horizontal="left" vertical="center"/>
      <protection hidden="1"/>
    </xf>
    <xf numFmtId="0" fontId="77" fillId="0" borderId="0" xfId="0" applyFont="1" applyAlignment="1" applyProtection="1">
      <alignment horizontal="left" vertical="center"/>
      <protection hidden="1"/>
    </xf>
    <xf numFmtId="0" fontId="82" fillId="0" borderId="0" xfId="0" applyFont="1" applyAlignment="1" applyProtection="1">
      <alignment horizontal="left" vertical="center"/>
      <protection hidden="1"/>
    </xf>
    <xf numFmtId="0" fontId="38" fillId="0" borderId="0" xfId="30" applyFont="1" applyAlignment="1" applyProtection="1">
      <alignment horizontal="left" vertical="center"/>
      <protection hidden="1"/>
    </xf>
    <xf numFmtId="0" fontId="83" fillId="0" borderId="0" xfId="0" applyFont="1" applyAlignment="1" applyProtection="1">
      <alignment horizontal="left" vertical="center"/>
      <protection hidden="1"/>
    </xf>
    <xf numFmtId="0" fontId="83" fillId="0" borderId="0" xfId="30" applyFont="1" applyAlignment="1" applyProtection="1">
      <alignment horizontal="left" vertical="center"/>
      <protection hidden="1"/>
    </xf>
    <xf numFmtId="0" fontId="84" fillId="0" borderId="4" xfId="0" applyFont="1" applyBorder="1" applyAlignment="1">
      <alignment horizontal="center" vertical="center"/>
    </xf>
    <xf numFmtId="0" fontId="22" fillId="0" borderId="4" xfId="0" applyFont="1" applyBorder="1" applyAlignment="1">
      <alignment horizontal="center" vertical="center" wrapText="1"/>
    </xf>
    <xf numFmtId="164" fontId="38" fillId="9" borderId="4" xfId="7" applyFont="1" applyFill="1" applyBorder="1" applyAlignment="1" applyProtection="1">
      <alignment horizontal="center" vertical="center"/>
      <protection locked="0" hidden="1"/>
    </xf>
    <xf numFmtId="0" fontId="3" fillId="0" borderId="4" xfId="0" applyFont="1" applyBorder="1" applyAlignment="1">
      <alignment vertical="center"/>
    </xf>
    <xf numFmtId="166" fontId="44" fillId="0" borderId="7" xfId="23" applyNumberFormat="1" applyFont="1" applyBorder="1" applyAlignment="1" applyProtection="1">
      <alignment vertical="center" wrapText="1"/>
      <protection hidden="1"/>
    </xf>
    <xf numFmtId="0" fontId="22" fillId="0" borderId="4" xfId="0" applyFont="1" applyBorder="1" applyAlignment="1" applyProtection="1">
      <alignment horizontal="center" vertical="center" wrapText="1"/>
      <protection hidden="1"/>
    </xf>
    <xf numFmtId="9" fontId="39" fillId="10" borderId="4" xfId="23" applyNumberFormat="1" applyFont="1" applyFill="1" applyBorder="1" applyAlignment="1" applyProtection="1">
      <alignment horizontal="center" vertical="center"/>
      <protection hidden="1"/>
    </xf>
    <xf numFmtId="0" fontId="4" fillId="10" borderId="4" xfId="0" applyFont="1" applyFill="1" applyBorder="1" applyAlignment="1">
      <alignment horizontal="center" vertical="top"/>
    </xf>
    <xf numFmtId="0" fontId="98" fillId="10" borderId="4" xfId="0" applyFont="1" applyFill="1" applyBorder="1" applyAlignment="1">
      <alignment horizontal="center" vertical="center"/>
    </xf>
    <xf numFmtId="164" fontId="43" fillId="6" borderId="5" xfId="7" applyFont="1" applyFill="1" applyBorder="1" applyAlignment="1" applyProtection="1">
      <alignment vertical="top"/>
      <protection hidden="1"/>
    </xf>
    <xf numFmtId="164" fontId="43" fillId="6" borderId="3" xfId="7" applyFont="1" applyFill="1" applyBorder="1" applyAlignment="1" applyProtection="1">
      <alignment vertical="top"/>
      <protection hidden="1"/>
    </xf>
    <xf numFmtId="164" fontId="43" fillId="6" borderId="7" xfId="7" applyFont="1" applyFill="1" applyBorder="1" applyAlignment="1" applyProtection="1">
      <alignment vertical="top"/>
      <protection hidden="1"/>
    </xf>
    <xf numFmtId="0" fontId="39" fillId="0" borderId="7" xfId="23" applyFont="1" applyBorder="1" applyAlignment="1" applyProtection="1">
      <alignment horizontal="center" vertical="center" wrapText="1"/>
      <protection hidden="1"/>
    </xf>
    <xf numFmtId="0" fontId="99" fillId="10" borderId="4" xfId="0" applyFont="1" applyFill="1" applyBorder="1" applyAlignment="1">
      <alignment horizontal="center" vertical="center"/>
    </xf>
    <xf numFmtId="0" fontId="22" fillId="16" borderId="6" xfId="0" applyFont="1" applyFill="1" applyBorder="1" applyAlignment="1">
      <alignment horizontal="center" vertical="center" wrapText="1"/>
    </xf>
    <xf numFmtId="0" fontId="81" fillId="0" borderId="6" xfId="0" applyFont="1" applyBorder="1" applyAlignment="1">
      <alignment horizontal="center" vertical="center" wrapText="1"/>
    </xf>
    <xf numFmtId="0" fontId="22" fillId="16" borderId="4" xfId="0" applyFont="1" applyFill="1" applyBorder="1" applyAlignment="1">
      <alignment horizontal="right" vertical="center"/>
    </xf>
    <xf numFmtId="164" fontId="38" fillId="10" borderId="4" xfId="7" applyFont="1" applyFill="1" applyBorder="1" applyAlignment="1" applyProtection="1">
      <alignment horizontal="center" vertical="center"/>
      <protection locked="0" hidden="1"/>
    </xf>
    <xf numFmtId="0" fontId="4" fillId="16" borderId="4" xfId="23" applyFont="1" applyFill="1" applyBorder="1" applyAlignment="1" applyProtection="1">
      <alignment horizontal="center" vertical="center" wrapText="1"/>
      <protection hidden="1"/>
    </xf>
    <xf numFmtId="0" fontId="4" fillId="16" borderId="4" xfId="23" applyFont="1" applyFill="1" applyBorder="1" applyAlignment="1" applyProtection="1">
      <alignment horizontal="center" vertical="center"/>
      <protection hidden="1"/>
    </xf>
    <xf numFmtId="0" fontId="4" fillId="0" borderId="4" xfId="23" applyFont="1" applyBorder="1" applyAlignment="1" applyProtection="1">
      <alignment horizontal="center" vertical="center"/>
      <protection hidden="1"/>
    </xf>
    <xf numFmtId="0" fontId="4" fillId="0" borderId="5" xfId="23" applyFont="1" applyBorder="1" applyAlignment="1" applyProtection="1">
      <alignment horizontal="center" vertical="center" wrapText="1"/>
      <protection hidden="1"/>
    </xf>
    <xf numFmtId="0" fontId="100" fillId="0" borderId="4" xfId="0" applyFont="1" applyBorder="1" applyAlignment="1">
      <alignment horizontal="center" vertical="top" wrapText="1"/>
    </xf>
    <xf numFmtId="0" fontId="100" fillId="0" borderId="4" xfId="0" applyFont="1" applyBorder="1" applyAlignment="1">
      <alignment vertical="top" wrapText="1"/>
    </xf>
    <xf numFmtId="0" fontId="80" fillId="10" borderId="4" xfId="0" applyFont="1" applyFill="1" applyBorder="1" applyAlignment="1">
      <alignment horizontal="center" vertical="center"/>
    </xf>
    <xf numFmtId="0" fontId="101" fillId="0" borderId="4" xfId="0" applyFont="1" applyBorder="1" applyAlignment="1">
      <alignment horizontal="center" vertical="center" wrapText="1"/>
    </xf>
    <xf numFmtId="0" fontId="101" fillId="0" borderId="4" xfId="0" applyFont="1" applyBorder="1" applyAlignment="1">
      <alignment vertical="center" wrapText="1"/>
    </xf>
    <xf numFmtId="0" fontId="100" fillId="0" borderId="4" xfId="0" applyFont="1" applyBorder="1" applyAlignment="1">
      <alignment horizontal="center" vertical="center" wrapText="1"/>
    </xf>
    <xf numFmtId="0" fontId="100" fillId="0" borderId="4" xfId="0" applyFont="1" applyBorder="1" applyAlignment="1">
      <alignment vertical="center" wrapText="1"/>
    </xf>
    <xf numFmtId="0" fontId="101" fillId="0" borderId="4" xfId="0" applyFont="1" applyBorder="1" applyAlignment="1">
      <alignment horizontal="left" vertical="center" wrapText="1"/>
    </xf>
    <xf numFmtId="0" fontId="80" fillId="10" borderId="0" xfId="0" applyFont="1" applyFill="1" applyAlignment="1">
      <alignment horizontal="center" vertical="center"/>
    </xf>
    <xf numFmtId="0" fontId="80" fillId="0" borderId="4" xfId="0" applyFont="1" applyBorder="1" applyAlignment="1">
      <alignment horizontal="justify" vertical="justify" wrapText="1"/>
    </xf>
    <xf numFmtId="0" fontId="101" fillId="10" borderId="4" xfId="0" applyFont="1" applyFill="1" applyBorder="1" applyAlignment="1">
      <alignment horizontal="center" vertical="center" wrapText="1"/>
    </xf>
    <xf numFmtId="0" fontId="80" fillId="0" borderId="4" xfId="0" applyFont="1" applyBorder="1" applyAlignment="1">
      <alignment horizontal="center" vertical="center"/>
    </xf>
    <xf numFmtId="0" fontId="80" fillId="0" borderId="4" xfId="0" applyFont="1" applyBorder="1" applyAlignment="1">
      <alignment vertical="center" wrapText="1"/>
    </xf>
    <xf numFmtId="166" fontId="102" fillId="0" borderId="5" xfId="23" applyNumberFormat="1" applyFont="1" applyBorder="1" applyAlignment="1" applyProtection="1">
      <alignment vertical="center" wrapText="1"/>
      <protection hidden="1"/>
    </xf>
    <xf numFmtId="0" fontId="22" fillId="16" borderId="4" xfId="23" applyFont="1" applyFill="1" applyBorder="1" applyAlignment="1" applyProtection="1">
      <alignment horizontal="center" vertical="center" wrapText="1"/>
      <protection hidden="1"/>
    </xf>
    <xf numFmtId="0" fontId="22" fillId="16" borderId="4" xfId="23" applyFont="1" applyFill="1" applyBorder="1" applyAlignment="1" applyProtection="1">
      <alignment horizontal="center" vertical="center"/>
      <protection hidden="1"/>
    </xf>
    <xf numFmtId="0" fontId="80" fillId="10" borderId="4" xfId="0" applyFont="1" applyFill="1" applyBorder="1" applyAlignment="1">
      <alignment horizontal="center" vertical="top"/>
    </xf>
    <xf numFmtId="0" fontId="101" fillId="0" borderId="4" xfId="0" applyFont="1" applyBorder="1" applyAlignment="1">
      <alignment horizontal="center" vertical="top" wrapText="1"/>
    </xf>
    <xf numFmtId="0" fontId="80" fillId="10" borderId="0" xfId="0" applyFont="1" applyFill="1" applyAlignment="1">
      <alignment horizontal="center" vertical="top"/>
    </xf>
    <xf numFmtId="0" fontId="80" fillId="0" borderId="4" xfId="0" applyFont="1" applyBorder="1" applyAlignment="1">
      <alignment horizontal="center" vertical="top" wrapText="1"/>
    </xf>
    <xf numFmtId="0" fontId="80" fillId="0" borderId="4" xfId="0" applyFont="1" applyBorder="1" applyAlignment="1">
      <alignment horizontal="center" vertical="top"/>
    </xf>
    <xf numFmtId="0" fontId="80" fillId="0" borderId="4" xfId="0" applyFont="1" applyBorder="1" applyAlignment="1">
      <alignment horizontal="left" vertical="center" wrapText="1"/>
    </xf>
    <xf numFmtId="164" fontId="44" fillId="16" borderId="4" xfId="7" applyFont="1" applyFill="1" applyBorder="1" applyAlignment="1" applyProtection="1">
      <alignment vertical="center"/>
      <protection locked="0" hidden="1"/>
    </xf>
    <xf numFmtId="0" fontId="101" fillId="10" borderId="4" xfId="0" applyFont="1" applyFill="1" applyBorder="1" applyAlignment="1">
      <alignment horizontal="center" vertical="top" wrapText="1"/>
    </xf>
    <xf numFmtId="0" fontId="4" fillId="16" borderId="4" xfId="0" applyFont="1" applyFill="1" applyBorder="1" applyAlignment="1">
      <alignment horizontal="center" vertical="top"/>
    </xf>
    <xf numFmtId="9" fontId="39" fillId="16" borderId="4" xfId="23" applyNumberFormat="1" applyFont="1" applyFill="1" applyBorder="1" applyAlignment="1" applyProtection="1">
      <alignment horizontal="center" vertical="center"/>
      <protection hidden="1"/>
    </xf>
    <xf numFmtId="0" fontId="38" fillId="10" borderId="4" xfId="23" applyFont="1" applyFill="1" applyBorder="1" applyAlignment="1" applyProtection="1">
      <alignment horizontal="center" vertical="center"/>
      <protection locked="0" hidden="1"/>
    </xf>
    <xf numFmtId="0" fontId="39" fillId="10" borderId="4" xfId="23" applyFont="1" applyFill="1" applyBorder="1" applyAlignment="1" applyProtection="1">
      <alignment horizontal="center" vertical="center"/>
      <protection locked="0" hidden="1"/>
    </xf>
    <xf numFmtId="0" fontId="38" fillId="0" borderId="3" xfId="0" applyFont="1" applyBorder="1" applyAlignment="1" applyProtection="1">
      <alignment horizontal="left" vertical="top" wrapText="1"/>
      <protection hidden="1"/>
    </xf>
    <xf numFmtId="0" fontId="38" fillId="0" borderId="7" xfId="0" applyFont="1" applyBorder="1" applyAlignment="1" applyProtection="1">
      <alignment horizontal="left" vertical="top" wrapText="1"/>
      <protection hidden="1"/>
    </xf>
    <xf numFmtId="0" fontId="38" fillId="0" borderId="0" xfId="0" applyFont="1" applyAlignment="1" applyProtection="1">
      <alignment horizontal="left" vertical="center" wrapText="1"/>
      <protection hidden="1"/>
    </xf>
    <xf numFmtId="0" fontId="94" fillId="15" borderId="10" xfId="23" applyFont="1" applyFill="1" applyBorder="1" applyAlignment="1" applyProtection="1">
      <alignment horizontal="left" vertical="top" wrapText="1"/>
      <protection hidden="1"/>
    </xf>
    <xf numFmtId="0" fontId="94" fillId="15" borderId="12" xfId="23" applyFont="1" applyFill="1" applyBorder="1" applyAlignment="1" applyProtection="1">
      <alignment horizontal="left" vertical="top" wrapText="1"/>
      <protection hidden="1"/>
    </xf>
    <xf numFmtId="0" fontId="92" fillId="0" borderId="0" xfId="30" applyFont="1" applyAlignment="1" applyProtection="1">
      <alignment horizontal="left" vertical="center"/>
      <protection hidden="1"/>
    </xf>
    <xf numFmtId="0" fontId="77" fillId="0" borderId="0" xfId="23" applyFont="1" applyAlignment="1" applyProtection="1">
      <alignment horizontal="center" vertical="center"/>
      <protection hidden="1"/>
    </xf>
    <xf numFmtId="0" fontId="91" fillId="0" borderId="0" xfId="0" applyFont="1" applyAlignment="1" applyProtection="1">
      <alignment horizontal="left" vertical="center" wrapText="1"/>
      <protection hidden="1"/>
    </xf>
    <xf numFmtId="0" fontId="43" fillId="14" borderId="5" xfId="23" applyFont="1" applyFill="1" applyBorder="1" applyAlignment="1" applyProtection="1">
      <alignment horizontal="center" vertical="center" wrapText="1"/>
      <protection hidden="1"/>
    </xf>
    <xf numFmtId="0" fontId="43" fillId="14" borderId="3" xfId="23" applyFont="1" applyFill="1" applyBorder="1" applyAlignment="1" applyProtection="1">
      <alignment horizontal="center" vertical="center" wrapText="1"/>
      <protection hidden="1"/>
    </xf>
    <xf numFmtId="0" fontId="43" fillId="14" borderId="7" xfId="23" applyFont="1" applyFill="1" applyBorder="1" applyAlignment="1" applyProtection="1">
      <alignment horizontal="center" vertical="center" wrapText="1"/>
      <protection hidden="1"/>
    </xf>
    <xf numFmtId="0" fontId="39" fillId="0" borderId="5" xfId="23" applyFont="1" applyBorder="1" applyAlignment="1" applyProtection="1">
      <alignment horizontal="center" vertical="center" wrapText="1"/>
      <protection hidden="1"/>
    </xf>
    <xf numFmtId="0" fontId="39" fillId="0" borderId="7" xfId="23" applyFont="1" applyBorder="1" applyAlignment="1" applyProtection="1">
      <alignment horizontal="center" vertical="center" wrapText="1"/>
      <protection hidden="1"/>
    </xf>
    <xf numFmtId="0" fontId="93" fillId="15" borderId="0" xfId="0" applyFont="1" applyFill="1" applyAlignment="1" applyProtection="1">
      <alignment horizontal="left" vertical="center"/>
      <protection hidden="1"/>
    </xf>
    <xf numFmtId="0" fontId="39" fillId="0" borderId="0" xfId="0" applyFont="1" applyAlignment="1" applyProtection="1">
      <alignment horizontal="left" vertical="center" wrapText="1"/>
      <protection hidden="1"/>
    </xf>
    <xf numFmtId="0" fontId="38" fillId="9" borderId="5" xfId="23" applyFont="1" applyFill="1" applyBorder="1" applyAlignment="1" applyProtection="1">
      <alignment horizontal="center" vertical="center"/>
      <protection locked="0" hidden="1"/>
    </xf>
    <xf numFmtId="0" fontId="38" fillId="9" borderId="3" xfId="23" applyFont="1" applyFill="1" applyBorder="1" applyAlignment="1" applyProtection="1">
      <alignment horizontal="center" vertical="center"/>
      <protection locked="0" hidden="1"/>
    </xf>
    <xf numFmtId="0" fontId="38" fillId="9" borderId="7" xfId="23" applyFont="1" applyFill="1" applyBorder="1" applyAlignment="1" applyProtection="1">
      <alignment horizontal="center" vertical="center"/>
      <protection locked="0" hidden="1"/>
    </xf>
    <xf numFmtId="0" fontId="42" fillId="0" borderId="0" xfId="0" applyFont="1" applyAlignment="1">
      <alignment horizontal="center" vertical="center"/>
    </xf>
    <xf numFmtId="0" fontId="4" fillId="0" borderId="0" xfId="0" applyFont="1" applyAlignment="1">
      <alignment horizontal="left" vertical="top" wrapText="1"/>
    </xf>
    <xf numFmtId="0" fontId="22" fillId="0" borderId="0" xfId="0" applyFont="1" applyAlignment="1" applyProtection="1">
      <alignment horizontal="center" vertical="top"/>
      <protection hidden="1"/>
    </xf>
    <xf numFmtId="0" fontId="25" fillId="0" borderId="15" xfId="0" applyFont="1" applyBorder="1" applyAlignment="1" applyProtection="1">
      <alignment horizontal="center" vertical="top"/>
      <protection hidden="1"/>
    </xf>
    <xf numFmtId="0" fontId="85" fillId="0" borderId="16" xfId="0" applyFont="1" applyBorder="1" applyAlignment="1" applyProtection="1">
      <alignment horizontal="center" vertical="center"/>
      <protection hidden="1"/>
    </xf>
    <xf numFmtId="0" fontId="86" fillId="13" borderId="5" xfId="0" applyFont="1" applyFill="1" applyBorder="1" applyAlignment="1" applyProtection="1">
      <alignment horizontal="justify" vertical="top" wrapText="1"/>
      <protection hidden="1"/>
    </xf>
    <xf numFmtId="0" fontId="86" fillId="13" borderId="3" xfId="0" applyFont="1" applyFill="1" applyBorder="1" applyAlignment="1" applyProtection="1">
      <alignment horizontal="justify" vertical="top" wrapText="1"/>
      <protection hidden="1"/>
    </xf>
    <xf numFmtId="0" fontId="86" fillId="13" borderId="7" xfId="0" applyFont="1" applyFill="1" applyBorder="1" applyAlignment="1" applyProtection="1">
      <alignment horizontal="justify" vertical="top" wrapText="1"/>
      <protection hidden="1"/>
    </xf>
    <xf numFmtId="0" fontId="85" fillId="0" borderId="0" xfId="0" applyFont="1" applyAlignment="1" applyProtection="1">
      <alignment horizontal="left" vertical="top"/>
      <protection hidden="1"/>
    </xf>
    <xf numFmtId="0" fontId="85" fillId="0" borderId="0" xfId="0" applyFont="1" applyAlignment="1" applyProtection="1">
      <alignment horizontal="left" vertical="center"/>
      <protection hidden="1"/>
    </xf>
    <xf numFmtId="0" fontId="15" fillId="3" borderId="5" xfId="26" applyFill="1" applyBorder="1" applyAlignment="1" applyProtection="1">
      <alignment horizontal="center" vertical="center"/>
      <protection locked="0"/>
    </xf>
    <xf numFmtId="0" fontId="15" fillId="3" borderId="3" xfId="26" applyFill="1" applyBorder="1" applyAlignment="1" applyProtection="1">
      <alignment horizontal="center" vertical="center"/>
      <protection locked="0"/>
    </xf>
    <xf numFmtId="0" fontId="15" fillId="3" borderId="7" xfId="26" applyFill="1" applyBorder="1" applyAlignment="1" applyProtection="1">
      <alignment horizontal="center" vertical="center"/>
      <protection locked="0"/>
    </xf>
    <xf numFmtId="0" fontId="15" fillId="3" borderId="4" xfId="26" applyFill="1" applyBorder="1" applyAlignment="1" applyProtection="1">
      <alignment horizontal="center" vertical="center"/>
      <protection locked="0"/>
    </xf>
    <xf numFmtId="0" fontId="15" fillId="0" borderId="10" xfId="26" applyBorder="1" applyAlignment="1" applyProtection="1">
      <alignment horizontal="center" vertical="center"/>
      <protection locked="0"/>
    </xf>
    <xf numFmtId="0" fontId="15" fillId="0" borderId="12" xfId="26" applyBorder="1" applyAlignment="1" applyProtection="1">
      <alignment horizontal="center" vertical="center"/>
      <protection locked="0"/>
    </xf>
    <xf numFmtId="0" fontId="15" fillId="3" borderId="5" xfId="28" applyFill="1" applyBorder="1" applyAlignment="1" applyProtection="1">
      <alignment horizontal="center" vertical="center"/>
      <protection locked="0"/>
    </xf>
    <xf numFmtId="0" fontId="15" fillId="3" borderId="3" xfId="28" applyFill="1" applyBorder="1" applyAlignment="1" applyProtection="1">
      <alignment horizontal="center" vertical="center"/>
      <protection locked="0"/>
    </xf>
    <xf numFmtId="0" fontId="15" fillId="3" borderId="7" xfId="28" applyFill="1" applyBorder="1" applyAlignment="1" applyProtection="1">
      <alignment horizontal="center" vertical="center"/>
      <protection locked="0"/>
    </xf>
    <xf numFmtId="0" fontId="15" fillId="0" borderId="0" xfId="28" applyAlignment="1" applyProtection="1">
      <alignment horizontal="left" vertical="center"/>
      <protection locked="0"/>
    </xf>
    <xf numFmtId="0" fontId="15" fillId="0" borderId="0" xfId="28" applyAlignment="1" applyProtection="1">
      <alignment horizontal="left" vertical="center"/>
      <protection hidden="1"/>
    </xf>
    <xf numFmtId="0" fontId="59" fillId="0" borderId="0" xfId="28" applyFont="1" applyAlignment="1" applyProtection="1">
      <alignment horizontal="center" vertical="center"/>
      <protection locked="0"/>
    </xf>
    <xf numFmtId="0" fontId="14" fillId="0" borderId="0" xfId="28" applyFont="1" applyAlignment="1" applyProtection="1">
      <alignment horizontal="center" vertical="center"/>
      <protection hidden="1"/>
    </xf>
    <xf numFmtId="0" fontId="59" fillId="0" borderId="14" xfId="26" applyFont="1" applyBorder="1" applyAlignment="1" applyProtection="1">
      <alignment horizontal="center" vertical="center"/>
      <protection locked="0"/>
    </xf>
    <xf numFmtId="0" fontId="14" fillId="0" borderId="0" xfId="28" applyFont="1" applyAlignment="1" applyProtection="1">
      <alignment horizontal="left" vertical="center"/>
      <protection hidden="1"/>
    </xf>
    <xf numFmtId="0" fontId="14" fillId="9" borderId="0" xfId="28" applyFont="1" applyFill="1" applyAlignment="1" applyProtection="1">
      <alignment horizontal="center" vertical="center"/>
      <protection hidden="1"/>
    </xf>
    <xf numFmtId="0" fontId="14" fillId="0" borderId="0" xfId="28" applyFont="1" applyAlignment="1" applyProtection="1">
      <alignment horizontal="left" vertical="top"/>
      <protection hidden="1"/>
    </xf>
    <xf numFmtId="0" fontId="15" fillId="9" borderId="0" xfId="26" applyFill="1" applyAlignment="1" applyProtection="1">
      <alignment horizontal="center" vertical="center"/>
      <protection locked="0"/>
    </xf>
    <xf numFmtId="0" fontId="15" fillId="0" borderId="0" xfId="26" applyAlignment="1" applyProtection="1">
      <alignment horizontal="center" vertical="center"/>
      <protection locked="0"/>
    </xf>
    <xf numFmtId="0" fontId="15" fillId="0" borderId="5" xfId="26" applyBorder="1" applyAlignment="1" applyProtection="1">
      <alignment horizontal="left" vertical="center"/>
      <protection hidden="1"/>
    </xf>
    <xf numFmtId="0" fontId="15" fillId="0" borderId="7" xfId="26" applyBorder="1" applyAlignment="1" applyProtection="1">
      <alignment horizontal="left" vertical="center"/>
      <protection hidden="1"/>
    </xf>
    <xf numFmtId="0" fontId="56" fillId="0" borderId="0" xfId="26" applyFont="1" applyAlignment="1" applyProtection="1">
      <alignment horizontal="center" vertical="center" wrapText="1"/>
      <protection hidden="1"/>
    </xf>
    <xf numFmtId="0" fontId="26" fillId="0" borderId="0" xfId="26" applyFont="1" applyAlignment="1" applyProtection="1">
      <alignment horizontal="center" vertical="center"/>
      <protection hidden="1"/>
    </xf>
    <xf numFmtId="0" fontId="26" fillId="12" borderId="0" xfId="26" applyFont="1" applyFill="1" applyAlignment="1" applyProtection="1">
      <alignment horizontal="center" vertical="center"/>
      <protection hidden="1"/>
    </xf>
    <xf numFmtId="0" fontId="59" fillId="0" borderId="5" xfId="26" applyFont="1" applyBorder="1" applyAlignment="1" applyProtection="1">
      <alignment horizontal="center" vertical="center"/>
      <protection locked="0"/>
    </xf>
    <xf numFmtId="0" fontId="59" fillId="0" borderId="3" xfId="26" applyFont="1" applyBorder="1" applyAlignment="1" applyProtection="1">
      <alignment horizontal="center" vertical="center"/>
      <protection locked="0"/>
    </xf>
    <xf numFmtId="0" fontId="59" fillId="0" borderId="7" xfId="26" applyFont="1" applyBorder="1" applyAlignment="1" applyProtection="1">
      <alignment horizontal="center" vertical="center"/>
      <protection locked="0"/>
    </xf>
    <xf numFmtId="0" fontId="63" fillId="0" borderId="0" xfId="0" applyFont="1" applyAlignment="1">
      <alignment horizontal="left" vertical="center" wrapText="1"/>
    </xf>
    <xf numFmtId="0" fontId="62" fillId="5" borderId="4" xfId="0" applyFont="1" applyFill="1" applyBorder="1" applyAlignment="1" applyProtection="1">
      <alignment horizontal="center"/>
      <protection locked="0"/>
    </xf>
    <xf numFmtId="0" fontId="63" fillId="0" borderId="0" xfId="0" applyFont="1" applyAlignment="1">
      <alignment horizontal="center" vertical="top" wrapText="1"/>
    </xf>
    <xf numFmtId="0" fontId="63" fillId="5" borderId="4" xfId="0" applyFont="1" applyFill="1" applyBorder="1" applyAlignment="1" applyProtection="1">
      <alignment horizontal="center" vertical="top"/>
      <protection locked="0"/>
    </xf>
    <xf numFmtId="0" fontId="63" fillId="0" borderId="0" xfId="0" applyFont="1" applyAlignment="1">
      <alignment horizontal="right" vertical="center"/>
    </xf>
    <xf numFmtId="0" fontId="63" fillId="0" borderId="0" xfId="0" applyFont="1" applyAlignment="1">
      <alignment horizontal="justify" vertical="top" wrapText="1"/>
    </xf>
    <xf numFmtId="0" fontId="63" fillId="0" borderId="0" xfId="0" applyFont="1" applyAlignment="1">
      <alignment horizontal="left" vertical="top" wrapText="1"/>
    </xf>
    <xf numFmtId="0" fontId="63" fillId="0" borderId="0" xfId="0" applyFont="1" applyAlignment="1">
      <alignment horizontal="left" vertical="center"/>
    </xf>
    <xf numFmtId="0" fontId="63" fillId="0" borderId="0" xfId="0" applyFont="1" applyAlignment="1">
      <alignment horizontal="center" vertical="center"/>
    </xf>
    <xf numFmtId="0" fontId="63" fillId="5" borderId="0" xfId="0" applyFont="1" applyFill="1" applyAlignment="1" applyProtection="1">
      <alignment horizontal="center" vertical="center"/>
      <protection locked="0"/>
    </xf>
    <xf numFmtId="0" fontId="62" fillId="5" borderId="0" xfId="0" applyFont="1" applyFill="1" applyAlignment="1" applyProtection="1">
      <alignment horizontal="center"/>
      <protection locked="0"/>
    </xf>
    <xf numFmtId="0" fontId="64" fillId="11" borderId="0" xfId="0" applyFont="1" applyFill="1" applyAlignment="1">
      <alignment horizontal="left" vertical="center" wrapText="1"/>
    </xf>
    <xf numFmtId="0" fontId="64" fillId="0" borderId="0" xfId="0" applyFont="1" applyAlignment="1">
      <alignment horizontal="left" vertical="center" wrapText="1"/>
    </xf>
    <xf numFmtId="0" fontId="70" fillId="0" borderId="0" xfId="0" applyFont="1" applyAlignment="1">
      <alignment horizontal="justify" vertical="top" wrapText="1"/>
    </xf>
    <xf numFmtId="0" fontId="87" fillId="0" borderId="0" xfId="0" applyFont="1" applyAlignment="1">
      <alignment horizontal="justify" vertical="top" wrapText="1"/>
    </xf>
    <xf numFmtId="0" fontId="63" fillId="0" borderId="0" xfId="0" applyFont="1" applyAlignment="1">
      <alignment horizontal="left" vertical="top"/>
    </xf>
    <xf numFmtId="0" fontId="70" fillId="0" borderId="0" xfId="0" applyFont="1" applyAlignment="1">
      <alignment horizontal="left" vertical="center"/>
    </xf>
    <xf numFmtId="0" fontId="90" fillId="0" borderId="0" xfId="0" applyFont="1" applyAlignment="1">
      <alignment horizontal="center" vertical="center"/>
    </xf>
    <xf numFmtId="0" fontId="88" fillId="0" borderId="0" xfId="0" applyFont="1" applyAlignment="1">
      <alignment horizontal="justify" vertical="center" wrapText="1"/>
    </xf>
    <xf numFmtId="0" fontId="89" fillId="11" borderId="0" xfId="0" applyFont="1" applyFill="1" applyAlignment="1">
      <alignment horizontal="center" vertical="center"/>
    </xf>
    <xf numFmtId="0" fontId="88" fillId="0" borderId="0" xfId="0" applyFont="1" applyAlignment="1">
      <alignment horizontal="left" vertical="center"/>
    </xf>
    <xf numFmtId="0" fontId="18" fillId="0" borderId="0" xfId="31" applyNumberFormat="1" applyFont="1" applyFill="1" applyBorder="1" applyAlignment="1" applyProtection="1">
      <alignment horizontal="left" vertical="center"/>
      <protection hidden="1"/>
    </xf>
    <xf numFmtId="0" fontId="20" fillId="0" borderId="0" xfId="30" applyFont="1" applyAlignment="1" applyProtection="1">
      <alignment horizontal="left" vertical="center"/>
      <protection hidden="1"/>
    </xf>
    <xf numFmtId="0" fontId="18" fillId="0" borderId="0" xfId="31" applyNumberFormat="1" applyFont="1" applyFill="1" applyBorder="1" applyAlignment="1" applyProtection="1">
      <alignment horizontal="left" vertical="center" wrapText="1"/>
      <protection hidden="1"/>
    </xf>
    <xf numFmtId="0" fontId="20" fillId="0" borderId="0" xfId="0" applyFont="1" applyAlignment="1" applyProtection="1">
      <alignment horizontal="justify" vertical="center" wrapText="1"/>
      <protection hidden="1"/>
    </xf>
    <xf numFmtId="0" fontId="18" fillId="0" borderId="0" xfId="31" applyFont="1" applyFill="1" applyBorder="1" applyAlignment="1" applyProtection="1">
      <alignment horizontal="left" vertical="center" wrapText="1"/>
      <protection hidden="1"/>
    </xf>
    <xf numFmtId="0" fontId="0" fillId="0" borderId="0" xfId="0" applyAlignment="1" applyProtection="1">
      <alignment horizontal="center" vertical="center"/>
      <protection hidden="1"/>
    </xf>
    <xf numFmtId="0" fontId="96" fillId="15" borderId="0" xfId="0" applyFont="1" applyFill="1" applyAlignment="1" applyProtection="1">
      <alignment horizontal="center" vertical="center"/>
      <protection hidden="1"/>
    </xf>
    <xf numFmtId="0" fontId="13" fillId="0" borderId="0" xfId="0" applyFont="1" applyAlignment="1" applyProtection="1">
      <alignment horizontal="justify" vertical="center" wrapText="1"/>
      <protection hidden="1"/>
    </xf>
    <xf numFmtId="0" fontId="95" fillId="0" borderId="0" xfId="30" applyFont="1" applyAlignment="1" applyProtection="1">
      <alignment horizontal="left" vertical="center"/>
      <protection hidden="1"/>
    </xf>
    <xf numFmtId="0" fontId="97" fillId="0" borderId="0" xfId="0" applyFont="1" applyAlignment="1" applyProtection="1">
      <alignment horizontal="justify" vertical="center" wrapText="1"/>
      <protection hidden="1"/>
    </xf>
    <xf numFmtId="0" fontId="18" fillId="0" borderId="0" xfId="0" applyFont="1" applyAlignment="1" applyProtection="1">
      <alignment horizontal="center" vertical="center"/>
      <protection hidden="1"/>
    </xf>
    <xf numFmtId="0" fontId="0" fillId="0" borderId="0" xfId="0" applyAlignment="1" applyProtection="1">
      <alignment horizontal="justify" vertical="top" wrapText="1"/>
      <protection hidden="1"/>
    </xf>
    <xf numFmtId="0" fontId="13" fillId="0" borderId="0" xfId="0" applyFont="1" applyAlignment="1" applyProtection="1">
      <alignment horizontal="right" vertical="center"/>
      <protection hidden="1"/>
    </xf>
    <xf numFmtId="0" fontId="18" fillId="0" borderId="0" xfId="0" applyFont="1" applyAlignment="1" applyProtection="1">
      <alignment horizontal="center" vertical="center" wrapText="1"/>
      <protection hidden="1"/>
    </xf>
    <xf numFmtId="0" fontId="13" fillId="0" borderId="5" xfId="0" applyFont="1" applyBorder="1" applyAlignment="1" applyProtection="1">
      <alignment horizontal="left" vertical="center" wrapText="1"/>
      <protection hidden="1"/>
    </xf>
    <xf numFmtId="0" fontId="13" fillId="0" borderId="3" xfId="0" applyFont="1" applyBorder="1" applyAlignment="1" applyProtection="1">
      <alignment horizontal="left" vertical="center" wrapText="1"/>
      <protection hidden="1"/>
    </xf>
    <xf numFmtId="0" fontId="13" fillId="0" borderId="18" xfId="0" applyFont="1" applyBorder="1" applyAlignment="1" applyProtection="1">
      <alignment horizontal="left" vertical="center" wrapText="1"/>
      <protection hidden="1"/>
    </xf>
    <xf numFmtId="0" fontId="13" fillId="6" borderId="4" xfId="0" applyFont="1" applyFill="1" applyBorder="1" applyAlignment="1" applyProtection="1">
      <alignment horizontal="left" vertical="center" wrapText="1"/>
      <protection hidden="1"/>
    </xf>
    <xf numFmtId="0" fontId="0" fillId="0" borderId="0" xfId="0" applyAlignment="1" applyProtection="1">
      <alignment horizontal="justify" vertical="center" wrapText="1"/>
      <protection hidden="1"/>
    </xf>
    <xf numFmtId="0" fontId="22" fillId="0" borderId="13" xfId="0" applyFont="1" applyBorder="1" applyAlignment="1" applyProtection="1">
      <alignment horizontal="center" vertical="center" wrapText="1"/>
      <protection hidden="1"/>
    </xf>
    <xf numFmtId="0" fontId="22" fillId="0" borderId="14" xfId="0" applyFont="1" applyBorder="1" applyAlignment="1" applyProtection="1">
      <alignment horizontal="center" vertical="center" wrapText="1"/>
      <protection hidden="1"/>
    </xf>
    <xf numFmtId="0" fontId="22" fillId="0" borderId="17" xfId="0" applyFont="1" applyBorder="1" applyAlignment="1" applyProtection="1">
      <alignment horizontal="center" vertical="center" wrapText="1"/>
      <protection hidden="1"/>
    </xf>
    <xf numFmtId="0" fontId="18" fillId="0" borderId="0" xfId="0" applyFont="1" applyAlignment="1" applyProtection="1">
      <alignment horizontal="justify" vertical="center" wrapText="1"/>
      <protection hidden="1"/>
    </xf>
    <xf numFmtId="0" fontId="13" fillId="0" borderId="0" xfId="0" applyFont="1" applyAlignment="1" applyProtection="1">
      <alignment horizontal="center" vertical="center"/>
      <protection hidden="1"/>
    </xf>
  </cellXfs>
  <cellStyles count="35">
    <cellStyle name="75" xfId="1" xr:uid="{B639BEE5-84B0-4F0A-8629-29CFD3297C94}"/>
    <cellStyle name="ÅëÈ­ [0]_±âÅ¸" xfId="2" xr:uid="{8CD94E93-657E-4E20-AD27-7D926E0377A6}"/>
    <cellStyle name="ÅëÈ­_±âÅ¸" xfId="3" xr:uid="{85783800-C6E7-4DB4-825C-3AD92AA0FD24}"/>
    <cellStyle name="ÄÞ¸¶ [0]_±âÅ¸" xfId="4" xr:uid="{6BDE83B5-52FE-44A1-8637-BEDDAB1BDC38}"/>
    <cellStyle name="ÄÞ¸¶_±âÅ¸" xfId="5" xr:uid="{7FCE5211-CEB3-4C23-AC5A-949C5411D5D7}"/>
    <cellStyle name="Ç¥ÁØ_¿¬°£´©°è¿¹»ó" xfId="6" xr:uid="{2CC280CD-91C3-4507-AFD9-2B544DF890B6}"/>
    <cellStyle name="Comma" xfId="7" builtinId="3"/>
    <cellStyle name="Comma  - Style1" xfId="8" xr:uid="{79BD7694-B9FA-492E-B65A-AA708DA45B73}"/>
    <cellStyle name="Comma  - Style2" xfId="9" xr:uid="{1DBA9D85-C1EE-4DEC-BAFA-085748B86625}"/>
    <cellStyle name="Comma  - Style3" xfId="10" xr:uid="{581B9D8D-4A7F-4272-8709-D5659DE083AC}"/>
    <cellStyle name="Comma  - Style4" xfId="11" xr:uid="{33441B4B-7F2B-4FC3-8FD8-E78FC5103F26}"/>
    <cellStyle name="Comma  - Style5" xfId="12" xr:uid="{AB444FFB-9262-4DC5-817F-5C57A78426D0}"/>
    <cellStyle name="Comma  - Style6" xfId="13" xr:uid="{C8DECCE3-60C2-490F-9F4B-24270B1B2E87}"/>
    <cellStyle name="Comma  - Style7" xfId="14" xr:uid="{97080A90-A97F-4FF6-A5B3-003F47A6BF55}"/>
    <cellStyle name="Comma  - Style8" xfId="15" xr:uid="{C7C64445-A0C6-40F3-9496-06B86858E42B}"/>
    <cellStyle name="Comma 2" xfId="16" xr:uid="{982D8249-A0F9-437F-A3CE-21AFD1FFE90E}"/>
    <cellStyle name="Formula" xfId="17" xr:uid="{34ED5478-8998-4A98-BD8C-2009A0FE3672}"/>
    <cellStyle name="Header1" xfId="18" xr:uid="{BA0A7155-EA41-42CE-A247-51E29D662532}"/>
    <cellStyle name="Header2" xfId="19" xr:uid="{5EE0B70F-B0F5-42DC-9B8C-02929EBE7D99}"/>
    <cellStyle name="Hypertextový odkaz" xfId="20" xr:uid="{C774A789-F61F-496A-A2F3-32EE5D5342FF}"/>
    <cellStyle name="no dec" xfId="21" xr:uid="{8E95B168-BDA3-4218-B7F4-4201771AD0E3}"/>
    <cellStyle name="Normal" xfId="0" builtinId="0"/>
    <cellStyle name="Normal - Style1" xfId="22" xr:uid="{11FC9745-E8C0-4D39-93F7-B7EB9E77B622}"/>
    <cellStyle name="Normal 2" xfId="23" xr:uid="{102CAD00-561F-4382-B82F-ABF2DFDAC642}"/>
    <cellStyle name="Normal 3" xfId="24" xr:uid="{9F63EDA8-BBB5-4B98-AE9E-2F27AEB3D259}"/>
    <cellStyle name="Normal 4" xfId="25" xr:uid="{E58F725C-97CB-47A8-B5E0-9934FD4EE5B6}"/>
    <cellStyle name="Normal 5" xfId="26" xr:uid="{1B65194C-D6A5-42F9-A044-59E36597AF2C}"/>
    <cellStyle name="Normal 8" xfId="27" xr:uid="{B7FC2FC6-AC88-46CF-A461-510D01CB95E2}"/>
    <cellStyle name="Normal_Attacments TW 04 2" xfId="28" xr:uid="{4389EFB0-1C57-41B6-8E7E-057D32C6D2FC}"/>
    <cellStyle name="Normal_Price_Schedules for Insulator Package Rev-01" xfId="29" xr:uid="{DFC07E9C-5C26-4DA5-BD93-C6C2F2EC8A60}"/>
    <cellStyle name="Normal_PRICE-SCHE Bihar-Rev-2-corrections" xfId="30" xr:uid="{69014F5C-1FE6-4C2E-BF82-A0C7B4DB9C63}"/>
    <cellStyle name="Normal_Sch-1" xfId="31" xr:uid="{5C5844F8-5EE5-4B9A-B782-99B1D704BB3F}"/>
    <cellStyle name="Popis" xfId="32" xr:uid="{EC2BFD85-76C8-405A-971B-6A72D53E89E9}"/>
    <cellStyle name="Sledovaný hypertextový odkaz" xfId="33" xr:uid="{C031B4B7-14C2-4F81-AA1D-3137EB5A2C3B}"/>
    <cellStyle name="Standard_BS14" xfId="34" xr:uid="{4601EA9D-7D6D-46E1-B85F-8EDEF1DCDF13}"/>
  </cellStyles>
  <dxfs count="5">
    <dxf>
      <fill>
        <patternFill patternType="none">
          <bgColor indexed="65"/>
        </patternFill>
      </fill>
    </dxf>
    <dxf>
      <font>
        <b val="0"/>
        <condense val="0"/>
        <extend val="0"/>
        <color indexed="10"/>
      </font>
    </dxf>
    <dxf>
      <font>
        <color auto="1"/>
      </font>
      <fill>
        <patternFill>
          <bgColor rgb="FFCCFFCC"/>
        </patternFill>
      </fill>
    </dxf>
    <dxf>
      <font>
        <color auto="1"/>
      </font>
      <fill>
        <patternFill>
          <bgColor rgb="FFCCFFCC"/>
        </patternFill>
      </fill>
    </dxf>
    <dxf>
      <font>
        <color theme="0"/>
      </font>
      <fill>
        <patternFill>
          <fgColor theme="0"/>
          <b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Names of Bidder'!A1"/></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2867025</xdr:colOff>
      <xdr:row>1</xdr:row>
      <xdr:rowOff>142875</xdr:rowOff>
    </xdr:from>
    <xdr:to>
      <xdr:col>1</xdr:col>
      <xdr:colOff>5343525</xdr:colOff>
      <xdr:row>1</xdr:row>
      <xdr:rowOff>933450</xdr:rowOff>
    </xdr:to>
    <xdr:pic>
      <xdr:nvPicPr>
        <xdr:cNvPr id="19735" name="Picture 2">
          <a:extLst>
            <a:ext uri="{FF2B5EF4-FFF2-40B4-BE49-F238E27FC236}">
              <a16:creationId xmlns:a16="http://schemas.microsoft.com/office/drawing/2014/main" id="{C7AA043D-9825-D944-79F5-292335C7AD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14875" y="647700"/>
          <a:ext cx="247650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200025</xdr:colOff>
      <xdr:row>0</xdr:row>
      <xdr:rowOff>57150</xdr:rowOff>
    </xdr:from>
    <xdr:to>
      <xdr:col>3</xdr:col>
      <xdr:colOff>1409700</xdr:colOff>
      <xdr:row>2</xdr:row>
      <xdr:rowOff>28575</xdr:rowOff>
    </xdr:to>
    <xdr:grpSp>
      <xdr:nvGrpSpPr>
        <xdr:cNvPr id="929020" name="Group 1">
          <a:hlinkClick xmlns:r="http://schemas.openxmlformats.org/officeDocument/2006/relationships" r:id="rId1" tooltip="Click to Proceed"/>
          <a:extLst>
            <a:ext uri="{FF2B5EF4-FFF2-40B4-BE49-F238E27FC236}">
              <a16:creationId xmlns:a16="http://schemas.microsoft.com/office/drawing/2014/main" id="{AD6CDB0A-23CE-E278-035C-42C9E48B7A7C}"/>
            </a:ext>
          </a:extLst>
        </xdr:cNvPr>
        <xdr:cNvGrpSpPr>
          <a:grpSpLocks/>
        </xdr:cNvGrpSpPr>
      </xdr:nvGrpSpPr>
      <xdr:grpSpPr bwMode="auto">
        <a:xfrm>
          <a:off x="7101157" y="57150"/>
          <a:ext cx="1209675" cy="977840"/>
          <a:chOff x="804" y="5"/>
          <a:chExt cx="116" cy="73"/>
        </a:xfrm>
      </xdr:grpSpPr>
      <xdr:sp macro="" textlink="">
        <xdr:nvSpPr>
          <xdr:cNvPr id="929022" name="AutoShape 2">
            <a:extLst>
              <a:ext uri="{FF2B5EF4-FFF2-40B4-BE49-F238E27FC236}">
                <a16:creationId xmlns:a16="http://schemas.microsoft.com/office/drawing/2014/main" id="{86034ED3-BC11-B08F-E69D-E7F94D944AC7}"/>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4" name="Text Box 3">
            <a:extLst>
              <a:ext uri="{FF2B5EF4-FFF2-40B4-BE49-F238E27FC236}">
                <a16:creationId xmlns:a16="http://schemas.microsoft.com/office/drawing/2014/main" id="{995C3B53-76CC-A8D3-98E2-7A8D07494BCF}"/>
              </a:ext>
            </a:extLst>
          </xdr:cNvPr>
          <xdr:cNvSpPr txBox="1">
            <a:spLocks noChangeArrowheads="1"/>
          </xdr:cNvSpPr>
        </xdr:nvSpPr>
        <xdr:spPr bwMode="auto">
          <a:xfrm>
            <a:off x="819" y="23"/>
            <a:ext cx="100" cy="39"/>
          </a:xfrm>
          <a:prstGeom prst="rect">
            <a:avLst/>
          </a:prstGeom>
          <a:noFill/>
          <a:ln w="9525">
            <a:noFill/>
            <a:miter lim="800000"/>
            <a:headEnd/>
            <a:tailEnd/>
          </a:ln>
        </xdr:spPr>
        <xdr:txBody>
          <a:bodyPr vertOverflow="clip" wrap="square" lIns="27432" tIns="32004" rIns="27432" bIns="32004" anchor="ctr" upright="1"/>
          <a:lstStyle/>
          <a:p>
            <a:pPr algn="ctr" rtl="0">
              <a:defRPr sz="1000"/>
            </a:pPr>
            <a:r>
              <a:rPr lang="en-US" sz="1000" b="1" i="0" u="none" strike="noStrike" baseline="0">
                <a:solidFill>
                  <a:srgbClr val="000000"/>
                </a:solidFill>
                <a:latin typeface="Book Antiqua"/>
              </a:rPr>
              <a:t>Click to Proceed</a:t>
            </a:r>
          </a:p>
        </xdr:txBody>
      </xdr:sp>
    </xdr:grpSp>
    <xdr:clientData/>
  </xdr:twoCellAnchor>
  <xdr:twoCellAnchor>
    <xdr:from>
      <xdr:col>2</xdr:col>
      <xdr:colOff>4457700</xdr:colOff>
      <xdr:row>28</xdr:row>
      <xdr:rowOff>0</xdr:rowOff>
    </xdr:from>
    <xdr:to>
      <xdr:col>2</xdr:col>
      <xdr:colOff>4981575</xdr:colOff>
      <xdr:row>28</xdr:row>
      <xdr:rowOff>0</xdr:rowOff>
    </xdr:to>
    <xdr:pic>
      <xdr:nvPicPr>
        <xdr:cNvPr id="929021" name="Picture 4">
          <a:extLst>
            <a:ext uri="{FF2B5EF4-FFF2-40B4-BE49-F238E27FC236}">
              <a16:creationId xmlns:a16="http://schemas.microsoft.com/office/drawing/2014/main" id="{0683139B-0D8C-1310-3B33-C8C02D756DB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29300" y="8515350"/>
          <a:ext cx="5238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409575</xdr:colOff>
      <xdr:row>0</xdr:row>
      <xdr:rowOff>142875</xdr:rowOff>
    </xdr:from>
    <xdr:to>
      <xdr:col>5</xdr:col>
      <xdr:colOff>561975</xdr:colOff>
      <xdr:row>2</xdr:row>
      <xdr:rowOff>47625</xdr:rowOff>
    </xdr:to>
    <xdr:pic>
      <xdr:nvPicPr>
        <xdr:cNvPr id="906614" name="Picture 1">
          <a:extLst>
            <a:ext uri="{FF2B5EF4-FFF2-40B4-BE49-F238E27FC236}">
              <a16:creationId xmlns:a16="http://schemas.microsoft.com/office/drawing/2014/main" id="{F46D351A-EE6F-147A-161A-CD8294A789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38475" y="142875"/>
          <a:ext cx="16192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CBF15-3E9D-455A-A45F-AA313BDD9563}">
  <sheetPr codeName="Sheet23"/>
  <dimension ref="A1:B13"/>
  <sheetViews>
    <sheetView view="pageBreakPreview" zoomScale="98" zoomScaleNormal="100" zoomScaleSheetLayoutView="98" workbookViewId="0">
      <selection activeCell="B6" sqref="B6"/>
    </sheetView>
  </sheetViews>
  <sheetFormatPr defaultRowHeight="16.5"/>
  <cols>
    <col min="1" max="1" width="24.25" customWidth="1"/>
    <col min="2" max="2" width="71.875" customWidth="1"/>
  </cols>
  <sheetData>
    <row r="1" spans="1:2" ht="39.75" customHeight="1">
      <c r="A1" s="332" t="s">
        <v>0</v>
      </c>
      <c r="B1" s="332"/>
    </row>
    <row r="2" spans="1:2" ht="81" customHeight="1">
      <c r="A2" s="244"/>
      <c r="B2" s="243" t="s">
        <v>1</v>
      </c>
    </row>
    <row r="3" spans="1:2" ht="66.75" customHeight="1">
      <c r="A3" s="245" t="s">
        <v>2</v>
      </c>
      <c r="B3" s="124" t="s">
        <v>3</v>
      </c>
    </row>
    <row r="4" spans="1:2">
      <c r="A4" s="245"/>
      <c r="B4" s="121"/>
    </row>
    <row r="5" spans="1:2">
      <c r="A5" s="245" t="s">
        <v>4</v>
      </c>
      <c r="B5" s="241" t="s">
        <v>257</v>
      </c>
    </row>
    <row r="6" spans="1:2" ht="9" customHeight="1">
      <c r="A6" s="245"/>
      <c r="B6" s="122"/>
    </row>
    <row r="7" spans="1:2" ht="45.75" customHeight="1">
      <c r="A7" s="246" t="s">
        <v>5</v>
      </c>
      <c r="B7" s="123" t="s">
        <v>6</v>
      </c>
    </row>
    <row r="8" spans="1:2">
      <c r="A8" s="247"/>
      <c r="B8" s="72"/>
    </row>
    <row r="9" spans="1:2" ht="16.5" customHeight="1">
      <c r="A9" s="333" t="s">
        <v>7</v>
      </c>
      <c r="B9" s="71" t="s">
        <v>8</v>
      </c>
    </row>
    <row r="10" spans="1:2">
      <c r="A10" s="333"/>
      <c r="B10" s="71" t="s">
        <v>9</v>
      </c>
    </row>
    <row r="11" spans="1:2">
      <c r="A11" s="333"/>
      <c r="B11" s="71" t="s">
        <v>10</v>
      </c>
    </row>
    <row r="12" spans="1:2">
      <c r="A12" s="333"/>
      <c r="B12" s="71" t="s">
        <v>11</v>
      </c>
    </row>
    <row r="13" spans="1:2">
      <c r="A13" s="333"/>
      <c r="B13" s="71" t="s">
        <v>12</v>
      </c>
    </row>
  </sheetData>
  <sheetProtection algorithmName="SHA-512" hashValue="MygXsdmH3E7XkwF20djUF54RUpTCUDkkXWrFZaoUEdL5h78WqjqCByXVf15BCwQwksa3BZnEufXks2Qm6QqGMQ==" saltValue="a4L7n6qA2aomYUjW+tszFg==" spinCount="100000" sheet="1" objects="1" scenarios="1"/>
  <customSheetViews>
    <customSheetView guid="{27A45B7A-04F2-4516-B80B-5ED0825D4ED3}" state="hidden">
      <selection activeCell="B10" sqref="B10"/>
      <pageMargins left="0" right="0" top="0" bottom="0" header="0" footer="0"/>
      <headerFooter alignWithMargins="0"/>
    </customSheetView>
    <customSheetView guid="{4F65FF32-EC61-4022-A399-2986D7B6B8B3}" state="hidden" showRuler="0">
      <selection activeCell="B2" sqref="B2"/>
      <pageMargins left="0" right="0" top="0" bottom="0" header="0" footer="0"/>
      <headerFooter alignWithMargins="0"/>
    </customSheetView>
    <customSheetView guid="{14D7F02E-BCCA-4517-ABC7-537FF4AEB67A}" state="hidden">
      <selection activeCell="B5" sqref="B5"/>
      <pageMargins left="0" right="0" top="0" bottom="0" header="0" footer="0"/>
      <headerFooter alignWithMargins="0"/>
    </customSheetView>
  </customSheetViews>
  <mergeCells count="2">
    <mergeCell ref="A1:B1"/>
    <mergeCell ref="A9:A13"/>
  </mergeCells>
  <phoneticPr fontId="19" type="noConversion"/>
  <pageMargins left="0.74803149606299213" right="0.74803149606299213" top="1.7716535433070868" bottom="0.98425196850393704" header="0.51181102362204722" footer="0.51181102362204722"/>
  <pageSetup scale="9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B130C-246B-4FC9-897C-F2E5B2CC8F89}">
  <sheetPr codeName="Sheet24"/>
  <dimension ref="A1:K112"/>
  <sheetViews>
    <sheetView showGridLines="0" view="pageBreakPreview" zoomScale="106" zoomScaleNormal="100" zoomScaleSheetLayoutView="106" workbookViewId="0">
      <selection activeCell="D16" sqref="D16"/>
    </sheetView>
  </sheetViews>
  <sheetFormatPr defaultRowHeight="16.5"/>
  <cols>
    <col min="1" max="1" width="9" style="43"/>
    <col min="2" max="2" width="9" style="44"/>
    <col min="3" max="3" width="72.625" style="44" customWidth="1"/>
    <col min="4" max="4" width="66.125" style="56" customWidth="1"/>
    <col min="5" max="16384" width="9" style="42"/>
  </cols>
  <sheetData>
    <row r="1" spans="1:11" ht="61.5" customHeight="1">
      <c r="A1" s="337" t="str">
        <f>"General Instruction to the Bidders for filling up this workbook of Price Schedules for "&amp;Basic!B3</f>
        <v>General Instruction to the Bidders for filling up this workbook of Price Schedules for Empanelment of Rate Contract Services for Diversion of 132KV / 220KV / 400KV Transmission Lines in NERTS for a period of 2 years.</v>
      </c>
      <c r="B1" s="338"/>
      <c r="C1" s="339"/>
      <c r="D1" s="41"/>
      <c r="E1" s="62"/>
      <c r="F1" s="62"/>
      <c r="G1" s="62"/>
      <c r="H1" s="62"/>
      <c r="I1" s="62"/>
      <c r="J1" s="62"/>
      <c r="K1" s="62"/>
    </row>
    <row r="2" spans="1:11" ht="18" customHeight="1">
      <c r="D2" s="45"/>
      <c r="E2" s="46"/>
      <c r="F2" s="46"/>
      <c r="G2" s="46"/>
      <c r="H2" s="46"/>
      <c r="I2" s="46"/>
      <c r="J2" s="46"/>
      <c r="K2" s="46"/>
    </row>
    <row r="3" spans="1:11" ht="18" customHeight="1">
      <c r="A3" s="47" t="s">
        <v>13</v>
      </c>
      <c r="B3" s="44" t="s">
        <v>14</v>
      </c>
      <c r="D3" s="48"/>
      <c r="E3" s="49"/>
      <c r="F3" s="49"/>
      <c r="G3" s="49"/>
      <c r="H3" s="49"/>
      <c r="I3" s="49"/>
      <c r="J3" s="49"/>
      <c r="K3" s="49"/>
    </row>
    <row r="4" spans="1:11" ht="18" customHeight="1">
      <c r="B4" s="50" t="s">
        <v>15</v>
      </c>
      <c r="C4" s="51" t="s">
        <v>16</v>
      </c>
      <c r="D4" s="48"/>
      <c r="E4" s="49"/>
      <c r="F4" s="49"/>
      <c r="G4" s="49"/>
      <c r="H4" s="49"/>
      <c r="I4" s="49"/>
      <c r="J4" s="49"/>
      <c r="K4" s="49"/>
    </row>
    <row r="5" spans="1:11" ht="38.1" customHeight="1">
      <c r="B5" s="50" t="s">
        <v>17</v>
      </c>
      <c r="C5" s="51" t="s">
        <v>18</v>
      </c>
      <c r="D5" s="48"/>
      <c r="E5" s="49"/>
      <c r="F5" s="49"/>
      <c r="G5" s="49"/>
      <c r="H5" s="49"/>
      <c r="I5" s="49"/>
      <c r="J5" s="49"/>
      <c r="K5" s="49"/>
    </row>
    <row r="6" spans="1:11" ht="18" customHeight="1">
      <c r="B6" s="50" t="s">
        <v>19</v>
      </c>
      <c r="C6" s="51" t="s">
        <v>20</v>
      </c>
      <c r="D6" s="48"/>
      <c r="E6" s="49"/>
      <c r="F6" s="49"/>
      <c r="G6" s="49"/>
      <c r="H6" s="49"/>
      <c r="I6" s="49"/>
      <c r="J6" s="49"/>
      <c r="K6" s="49"/>
    </row>
    <row r="7" spans="1:11" ht="18" customHeight="1">
      <c r="B7" s="50" t="s">
        <v>21</v>
      </c>
      <c r="C7" s="51" t="s">
        <v>22</v>
      </c>
      <c r="D7" s="48"/>
      <c r="E7" s="49"/>
      <c r="F7" s="49"/>
      <c r="G7" s="49"/>
      <c r="H7" s="49"/>
      <c r="I7" s="49"/>
      <c r="J7" s="49"/>
      <c r="K7" s="49"/>
    </row>
    <row r="8" spans="1:11" ht="18" customHeight="1">
      <c r="B8" s="50" t="s">
        <v>23</v>
      </c>
      <c r="C8" s="51" t="s">
        <v>24</v>
      </c>
      <c r="D8" s="48"/>
      <c r="E8" s="49"/>
      <c r="F8" s="49"/>
      <c r="G8" s="49"/>
      <c r="H8" s="49"/>
      <c r="I8" s="49"/>
      <c r="J8" s="49"/>
      <c r="K8" s="49"/>
    </row>
    <row r="9" spans="1:11" ht="18" customHeight="1">
      <c r="B9" s="50" t="s">
        <v>25</v>
      </c>
      <c r="C9" s="51" t="s">
        <v>26</v>
      </c>
      <c r="D9" s="48"/>
      <c r="E9" s="49"/>
      <c r="F9" s="49"/>
      <c r="G9" s="49"/>
      <c r="H9" s="49"/>
      <c r="I9" s="49"/>
      <c r="J9" s="49"/>
      <c r="K9" s="49"/>
    </row>
    <row r="10" spans="1:11" s="69" customFormat="1" ht="9.75" customHeight="1">
      <c r="A10" s="66"/>
      <c r="B10" s="50"/>
      <c r="C10" s="70"/>
      <c r="D10" s="67"/>
      <c r="E10" s="68"/>
      <c r="F10" s="68"/>
      <c r="G10" s="68"/>
      <c r="H10" s="68"/>
      <c r="I10" s="68"/>
      <c r="J10" s="68"/>
      <c r="K10" s="68"/>
    </row>
    <row r="11" spans="1:11" ht="18" customHeight="1">
      <c r="A11" s="47" t="s">
        <v>27</v>
      </c>
      <c r="B11" s="44" t="s">
        <v>28</v>
      </c>
      <c r="D11" s="48"/>
      <c r="E11" s="49"/>
      <c r="F11" s="49"/>
      <c r="G11" s="49"/>
      <c r="H11" s="49"/>
      <c r="I11" s="49"/>
      <c r="J11" s="49"/>
      <c r="K11" s="49"/>
    </row>
    <row r="12" spans="1:11" ht="18" customHeight="1">
      <c r="B12" s="340" t="s">
        <v>29</v>
      </c>
      <c r="C12" s="340"/>
      <c r="D12" s="53"/>
      <c r="E12" s="49"/>
      <c r="F12" s="49"/>
      <c r="G12" s="49"/>
      <c r="H12" s="49"/>
      <c r="I12" s="49"/>
      <c r="J12" s="49"/>
      <c r="K12" s="49"/>
    </row>
    <row r="13" spans="1:11" ht="18" customHeight="1">
      <c r="B13" s="54"/>
      <c r="C13" s="51" t="s">
        <v>30</v>
      </c>
      <c r="D13" s="48"/>
      <c r="E13" s="49"/>
      <c r="F13" s="49"/>
      <c r="G13" s="49"/>
      <c r="H13" s="49"/>
      <c r="I13" s="49"/>
      <c r="J13" s="49"/>
      <c r="K13" s="49"/>
    </row>
    <row r="14" spans="1:11" ht="18" customHeight="1">
      <c r="B14" s="340" t="s">
        <v>31</v>
      </c>
      <c r="C14" s="340"/>
      <c r="D14" s="53"/>
      <c r="E14" s="49"/>
      <c r="F14" s="49"/>
      <c r="G14" s="49"/>
      <c r="H14" s="49"/>
      <c r="I14" s="49"/>
      <c r="J14" s="49"/>
      <c r="K14" s="49"/>
    </row>
    <row r="15" spans="1:11" ht="38.1" customHeight="1">
      <c r="B15" s="55" t="s">
        <v>32</v>
      </c>
      <c r="C15" s="51" t="s">
        <v>33</v>
      </c>
      <c r="D15" s="48"/>
      <c r="E15" s="49"/>
      <c r="F15" s="49"/>
      <c r="G15" s="49"/>
      <c r="H15" s="49"/>
      <c r="I15" s="49"/>
      <c r="J15" s="49"/>
      <c r="K15" s="49"/>
    </row>
    <row r="16" spans="1:11" ht="36" customHeight="1">
      <c r="B16" s="55" t="s">
        <v>32</v>
      </c>
      <c r="C16" s="51" t="s">
        <v>34</v>
      </c>
      <c r="D16" s="48"/>
      <c r="E16" s="49"/>
      <c r="F16" s="49"/>
      <c r="G16" s="49"/>
      <c r="H16" s="49"/>
      <c r="I16" s="49"/>
      <c r="J16" s="49"/>
      <c r="K16" s="49"/>
    </row>
    <row r="17" spans="1:11" ht="22.5" customHeight="1">
      <c r="B17" s="55" t="s">
        <v>32</v>
      </c>
      <c r="C17" s="51" t="s">
        <v>35</v>
      </c>
      <c r="D17" s="48"/>
      <c r="E17" s="49"/>
      <c r="F17" s="49"/>
      <c r="G17" s="49"/>
      <c r="H17" s="49"/>
      <c r="I17" s="49"/>
      <c r="J17" s="49"/>
      <c r="K17" s="49"/>
    </row>
    <row r="18" spans="1:11" ht="21" customHeight="1">
      <c r="B18" s="55" t="s">
        <v>32</v>
      </c>
      <c r="C18" s="51" t="s">
        <v>36</v>
      </c>
      <c r="D18" s="48"/>
      <c r="E18" s="49"/>
      <c r="F18" s="49"/>
      <c r="G18" s="49"/>
      <c r="H18" s="49"/>
      <c r="I18" s="49"/>
      <c r="J18" s="49"/>
      <c r="K18" s="49"/>
    </row>
    <row r="19" spans="1:11" ht="32.25" customHeight="1">
      <c r="B19" s="55" t="s">
        <v>32</v>
      </c>
      <c r="C19" s="51" t="s">
        <v>37</v>
      </c>
      <c r="D19" s="48"/>
      <c r="E19" s="49"/>
      <c r="F19" s="49"/>
      <c r="G19" s="49"/>
      <c r="H19" s="49"/>
      <c r="I19" s="49"/>
      <c r="J19" s="49"/>
      <c r="K19" s="49"/>
    </row>
    <row r="20" spans="1:11" s="73" customFormat="1" ht="21.75" customHeight="1">
      <c r="B20" s="341" t="s">
        <v>38</v>
      </c>
      <c r="C20" s="341"/>
      <c r="D20" s="53"/>
      <c r="E20" s="74"/>
      <c r="F20" s="74"/>
      <c r="G20" s="74"/>
      <c r="H20" s="74"/>
      <c r="I20" s="74"/>
      <c r="J20" s="74"/>
      <c r="K20" s="74"/>
    </row>
    <row r="21" spans="1:11" ht="48.75" customHeight="1">
      <c r="B21" s="55" t="s">
        <v>32</v>
      </c>
      <c r="C21" s="51" t="s">
        <v>39</v>
      </c>
      <c r="D21" s="48"/>
      <c r="E21" s="49"/>
      <c r="F21" s="49"/>
      <c r="G21" s="49"/>
      <c r="H21" s="49"/>
      <c r="I21" s="49"/>
      <c r="J21" s="49"/>
      <c r="K21" s="49"/>
    </row>
    <row r="22" spans="1:11" ht="18" customHeight="1">
      <c r="B22" s="55" t="s">
        <v>32</v>
      </c>
      <c r="C22" s="51" t="s">
        <v>40</v>
      </c>
      <c r="D22" s="48"/>
      <c r="E22" s="49"/>
      <c r="F22" s="49"/>
      <c r="G22" s="49"/>
      <c r="H22" s="49"/>
      <c r="I22" s="49"/>
      <c r="J22" s="49"/>
      <c r="K22" s="49"/>
    </row>
    <row r="23" spans="1:11" ht="18" customHeight="1">
      <c r="B23" s="55" t="s">
        <v>32</v>
      </c>
      <c r="C23" s="51" t="s">
        <v>41</v>
      </c>
    </row>
    <row r="24" spans="1:11" ht="18" customHeight="1">
      <c r="B24" s="55"/>
      <c r="C24" s="57"/>
    </row>
    <row r="25" spans="1:11" ht="18" customHeight="1">
      <c r="A25" s="334"/>
      <c r="B25" s="334"/>
      <c r="C25" s="334"/>
      <c r="D25" s="52"/>
    </row>
    <row r="26" spans="1:11" ht="18" customHeight="1">
      <c r="A26" s="335" t="s">
        <v>42</v>
      </c>
      <c r="B26" s="335"/>
      <c r="C26" s="335"/>
      <c r="D26" s="52"/>
    </row>
    <row r="27" spans="1:11" ht="36" customHeight="1">
      <c r="A27" s="336" t="s">
        <v>43</v>
      </c>
      <c r="B27" s="336"/>
      <c r="C27" s="336"/>
    </row>
    <row r="28" spans="1:11" ht="18" customHeight="1">
      <c r="B28" s="59"/>
      <c r="C28" s="59"/>
    </row>
    <row r="29" spans="1:11" ht="18" customHeight="1">
      <c r="C29" s="57"/>
    </row>
    <row r="30" spans="1:11" ht="18" customHeight="1">
      <c r="C30" s="58"/>
    </row>
    <row r="31" spans="1:11" ht="18" customHeight="1">
      <c r="C31" s="57"/>
    </row>
    <row r="32" spans="1:11" ht="18" customHeight="1">
      <c r="B32" s="58"/>
      <c r="C32" s="58"/>
    </row>
    <row r="33" spans="2:3" ht="18" customHeight="1">
      <c r="B33" s="58"/>
      <c r="C33" s="58"/>
    </row>
    <row r="34" spans="2:3" ht="18" customHeight="1">
      <c r="B34" s="58"/>
      <c r="C34" s="58"/>
    </row>
    <row r="35" spans="2:3" ht="18" customHeight="1">
      <c r="B35" s="58"/>
      <c r="C35" s="58"/>
    </row>
    <row r="36" spans="2:3" ht="18" customHeight="1">
      <c r="B36" s="58"/>
      <c r="C36" s="58"/>
    </row>
    <row r="37" spans="2:3" ht="18" customHeight="1">
      <c r="B37" s="58"/>
      <c r="C37" s="58"/>
    </row>
    <row r="38" spans="2:3" ht="18" customHeight="1"/>
    <row r="39" spans="2:3" ht="18" customHeight="1"/>
    <row r="40" spans="2:3" ht="18" customHeight="1"/>
    <row r="41" spans="2:3" ht="18" customHeight="1"/>
    <row r="42" spans="2:3" ht="18" customHeight="1"/>
    <row r="43" spans="2:3" ht="18" customHeight="1"/>
    <row r="44" spans="2:3" ht="18" customHeight="1"/>
    <row r="45" spans="2:3" ht="18" customHeight="1"/>
    <row r="46" spans="2:3" ht="18" customHeight="1"/>
    <row r="47" spans="2:3" ht="18" customHeight="1"/>
    <row r="48" spans="2:3"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sheetData>
  <sheetProtection password="CD7E" sheet="1"/>
  <customSheetViews>
    <customSheetView guid="{27A45B7A-04F2-4516-B80B-5ED0825D4ED3}" showGridLines="0">
      <selection sqref="A1:C1"/>
      <pageMargins left="0" right="0" top="0" bottom="0" header="0" footer="0"/>
      <pageSetup orientation="portrait" r:id="rId1"/>
      <headerFooter alignWithMargins="0">
        <oddFooter>&amp;RPage &amp;P of &amp;N</oddFooter>
      </headerFooter>
    </customSheetView>
  </customSheetViews>
  <mergeCells count="7">
    <mergeCell ref="A25:C25"/>
    <mergeCell ref="A26:C26"/>
    <mergeCell ref="A27:C27"/>
    <mergeCell ref="A1:C1"/>
    <mergeCell ref="B12:C12"/>
    <mergeCell ref="B14:C14"/>
    <mergeCell ref="B20:C20"/>
  </mergeCells>
  <pageMargins left="0.75" right="0.75" top="0.55000000000000004" bottom="0.47" header="0.32" footer="0.25"/>
  <pageSetup orientation="portrait" r:id="rId2"/>
  <headerFooter alignWithMargins="0">
    <oddFooter>&amp;RPage &amp;P of &amp;N</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969F6-D8CB-42EB-91E5-46508388AFE4}">
  <sheetPr codeName="Sheet3">
    <pageSetUpPr fitToPage="1"/>
  </sheetPr>
  <dimension ref="B1:AE44"/>
  <sheetViews>
    <sheetView showGridLines="0" view="pageBreakPreview" zoomScaleNormal="100" zoomScaleSheetLayoutView="100" workbookViewId="0">
      <selection activeCell="J38" sqref="J38"/>
    </sheetView>
  </sheetViews>
  <sheetFormatPr defaultRowHeight="13.5"/>
  <cols>
    <col min="1" max="1" width="5.25" style="129" customWidth="1"/>
    <col min="2" max="2" width="23.125" style="136" customWidth="1"/>
    <col min="3" max="3" width="13.875" style="136" customWidth="1"/>
    <col min="4" max="4" width="5.125" style="136" customWidth="1"/>
    <col min="5" max="6" width="6.25" style="136" customWidth="1"/>
    <col min="7" max="7" width="16.25" style="136" customWidth="1"/>
    <col min="8" max="8" width="97.5" style="136" customWidth="1"/>
    <col min="9" max="9" width="2.125" style="129" bestFit="1" customWidth="1"/>
    <col min="10" max="10" width="27.625" style="153" customWidth="1"/>
    <col min="11" max="11" width="10.375" style="153" customWidth="1"/>
    <col min="12" max="28" width="10.375" style="129" customWidth="1"/>
    <col min="29" max="29" width="9" style="129"/>
    <col min="30" max="30" width="13.375" style="129" customWidth="1"/>
    <col min="31" max="16384" width="9" style="129"/>
  </cols>
  <sheetData>
    <row r="1" spans="2:31" ht="48.75" customHeight="1">
      <c r="B1" s="363" t="str">
        <f>Basic!B3</f>
        <v>Empanelment of Rate Contract Services for Diversion of 132KV / 220KV / 400KV Transmission Lines in NERTS for a period of 2 years.</v>
      </c>
      <c r="C1" s="363"/>
      <c r="D1" s="363"/>
      <c r="E1" s="363"/>
      <c r="F1" s="363"/>
      <c r="G1" s="363"/>
      <c r="H1" s="125"/>
      <c r="I1" s="126"/>
      <c r="J1" s="127"/>
      <c r="K1" s="127"/>
      <c r="L1" s="128"/>
      <c r="M1" s="128"/>
      <c r="N1" s="128"/>
      <c r="O1" s="128"/>
      <c r="P1" s="128"/>
      <c r="Q1" s="128"/>
      <c r="R1" s="128"/>
      <c r="S1" s="128"/>
      <c r="T1" s="128"/>
      <c r="U1" s="128"/>
      <c r="V1" s="128"/>
      <c r="W1" s="128"/>
      <c r="X1" s="128"/>
      <c r="Y1" s="128"/>
      <c r="Z1" s="128"/>
      <c r="AA1" s="128"/>
      <c r="AB1" s="128"/>
    </row>
    <row r="2" spans="2:31" ht="20.100000000000001" customHeight="1">
      <c r="B2" s="364" t="str">
        <f>Basic!B7</f>
        <v>NESH/CSM/SRM/OT/1500-1590 BPS(Vol-IC)</v>
      </c>
      <c r="C2" s="364"/>
      <c r="D2" s="364"/>
      <c r="E2" s="364"/>
      <c r="F2" s="364"/>
      <c r="G2" s="364"/>
      <c r="H2" s="130"/>
      <c r="I2" s="131"/>
      <c r="J2" s="132"/>
      <c r="K2" s="132"/>
      <c r="L2" s="131"/>
      <c r="M2" s="131"/>
      <c r="N2" s="131"/>
      <c r="O2" s="131"/>
      <c r="P2" s="131"/>
      <c r="Q2" s="131"/>
      <c r="R2" s="131"/>
      <c r="S2" s="131"/>
      <c r="T2" s="131"/>
      <c r="U2" s="131"/>
      <c r="V2" s="131"/>
      <c r="W2" s="131"/>
      <c r="X2" s="131"/>
      <c r="Y2" s="131"/>
      <c r="Z2" s="131"/>
      <c r="AA2" s="131"/>
      <c r="AB2" s="131"/>
      <c r="AD2" s="129" t="s">
        <v>44</v>
      </c>
      <c r="AE2" s="133">
        <v>1</v>
      </c>
    </row>
    <row r="3" spans="2:31" ht="12" customHeight="1">
      <c r="B3" s="130"/>
      <c r="C3" s="130"/>
      <c r="D3" s="130"/>
      <c r="E3" s="130"/>
      <c r="F3" s="130"/>
      <c r="G3" s="130"/>
      <c r="H3" s="130"/>
      <c r="I3" s="131"/>
      <c r="J3" s="132"/>
      <c r="K3" s="132"/>
      <c r="L3" s="131"/>
      <c r="M3" s="131"/>
      <c r="N3" s="131"/>
      <c r="O3" s="131"/>
      <c r="P3" s="131"/>
      <c r="Q3" s="131"/>
      <c r="R3" s="131"/>
      <c r="S3" s="131"/>
      <c r="T3" s="131"/>
      <c r="U3" s="131"/>
      <c r="V3" s="131"/>
      <c r="W3" s="131"/>
      <c r="X3" s="131"/>
      <c r="Y3" s="131"/>
      <c r="Z3" s="131"/>
      <c r="AA3" s="131"/>
      <c r="AB3" s="131"/>
      <c r="AD3" s="129" t="s">
        <v>45</v>
      </c>
      <c r="AE3" s="133" t="s">
        <v>46</v>
      </c>
    </row>
    <row r="4" spans="2:31" ht="20.100000000000001" customHeight="1">
      <c r="B4" s="365" t="s">
        <v>47</v>
      </c>
      <c r="C4" s="365"/>
      <c r="D4" s="365"/>
      <c r="E4" s="365"/>
      <c r="F4" s="365"/>
      <c r="G4" s="365"/>
      <c r="H4" s="134"/>
      <c r="I4" s="131"/>
      <c r="J4" s="132"/>
      <c r="K4" s="132"/>
      <c r="L4" s="131"/>
      <c r="M4" s="131"/>
      <c r="N4" s="131"/>
      <c r="O4" s="131"/>
      <c r="P4" s="131"/>
      <c r="Q4" s="131"/>
      <c r="R4" s="131"/>
      <c r="S4" s="131"/>
      <c r="T4" s="131"/>
      <c r="U4" s="131"/>
      <c r="V4" s="131"/>
      <c r="W4" s="131"/>
      <c r="X4" s="131"/>
      <c r="Y4" s="131"/>
      <c r="Z4" s="131"/>
      <c r="AA4" s="131"/>
      <c r="AB4" s="131"/>
      <c r="AE4" s="133"/>
    </row>
    <row r="5" spans="2:31" ht="12" customHeight="1">
      <c r="B5" s="135"/>
      <c r="C5" s="135"/>
      <c r="I5" s="131"/>
      <c r="J5" s="132"/>
      <c r="K5" s="132"/>
      <c r="L5" s="131"/>
      <c r="M5" s="131"/>
      <c r="N5" s="131"/>
      <c r="O5" s="131"/>
      <c r="P5" s="131"/>
      <c r="Q5" s="131"/>
      <c r="R5" s="131"/>
      <c r="S5" s="131"/>
      <c r="T5" s="131"/>
      <c r="U5" s="131"/>
      <c r="V5" s="131"/>
      <c r="W5" s="131"/>
      <c r="X5" s="131"/>
      <c r="Y5" s="131"/>
      <c r="Z5" s="131"/>
      <c r="AA5" s="131"/>
      <c r="AB5" s="131"/>
    </row>
    <row r="6" spans="2:31" s="131" customFormat="1" ht="27">
      <c r="B6" s="137" t="s">
        <v>48</v>
      </c>
      <c r="C6" s="138"/>
      <c r="D6" s="342" t="s">
        <v>44</v>
      </c>
      <c r="E6" s="343"/>
      <c r="F6" s="343"/>
      <c r="G6" s="344"/>
      <c r="H6" s="139"/>
      <c r="I6" s="140">
        <f>IF(D6="Sole Bidder",1,IF(D6="JV (Joint Venture)",2,IF(D6="Micro and Small Enterprise (MSE)",3,0)))</f>
        <v>1</v>
      </c>
      <c r="J6" s="141" t="s">
        <v>44</v>
      </c>
      <c r="K6" s="142">
        <v>1</v>
      </c>
      <c r="L6" s="143">
        <f>IF(AND(D6="JV (Joint Venture)",D7=1),1,0)</f>
        <v>0</v>
      </c>
      <c r="M6" s="143"/>
      <c r="N6" s="143"/>
      <c r="O6" s="143"/>
      <c r="P6" s="143"/>
      <c r="Q6" s="143"/>
      <c r="R6" s="143"/>
      <c r="S6" s="143"/>
      <c r="T6" s="143"/>
      <c r="U6" s="143"/>
      <c r="V6" s="143"/>
      <c r="X6" s="143"/>
      <c r="Y6" s="143"/>
      <c r="Z6" s="143"/>
      <c r="AA6" s="143"/>
      <c r="AB6" s="143"/>
      <c r="AD6" s="143">
        <f xml:space="preserve"> IF(D6= "Sole Bidder", 0,#REF!)</f>
        <v>0</v>
      </c>
    </row>
    <row r="7" spans="2:31" ht="24" customHeight="1">
      <c r="B7" s="144" t="str">
        <f>IF(D6= "JV (Joint Venture)", "Total Nos. of  Partners in the JV [excluding the Lead Partner]", "")</f>
        <v/>
      </c>
      <c r="C7" s="145"/>
      <c r="D7" s="366" t="s">
        <v>46</v>
      </c>
      <c r="E7" s="367"/>
      <c r="F7" s="367"/>
      <c r="G7" s="368"/>
      <c r="H7" s="146"/>
      <c r="J7" s="141" t="s">
        <v>45</v>
      </c>
      <c r="K7" s="142" t="s">
        <v>46</v>
      </c>
    </row>
    <row r="8" spans="2:31" ht="17.25" customHeight="1">
      <c r="B8" s="137"/>
      <c r="C8" s="147"/>
      <c r="D8" s="148"/>
      <c r="E8" s="148"/>
      <c r="F8" s="148"/>
      <c r="G8" s="149"/>
      <c r="H8" s="150"/>
      <c r="J8" s="141" t="s">
        <v>49</v>
      </c>
      <c r="K8" s="142"/>
    </row>
    <row r="9" spans="2:31" ht="21.75" customHeight="1">
      <c r="B9" s="361" t="str">
        <f>IF(I6=1,"Name of Sole Bidder",IF(I6=2,"Name of Lead Partner","Name of MSE"))</f>
        <v>Name of Sole Bidder</v>
      </c>
      <c r="C9" s="362"/>
      <c r="D9" s="342"/>
      <c r="E9" s="343"/>
      <c r="F9" s="343"/>
      <c r="G9" s="344"/>
      <c r="H9" s="139"/>
      <c r="K9" s="142"/>
    </row>
    <row r="10" spans="2:31" ht="25.5" customHeight="1">
      <c r="B10" s="154" t="str">
        <f>IF(D6="Sole Bidder","Address of Sole Bidder",IF(D6="Micro and Small Enterprise (MSE)","Registered Address","Address of Lead Partner"))</f>
        <v>Address of Sole Bidder</v>
      </c>
      <c r="C10" s="155" t="s">
        <v>50</v>
      </c>
      <c r="D10" s="342"/>
      <c r="E10" s="343"/>
      <c r="F10" s="343"/>
      <c r="G10" s="344"/>
      <c r="H10" s="139"/>
    </row>
    <row r="11" spans="2:31" ht="21.75" customHeight="1">
      <c r="B11" s="156"/>
      <c r="C11" s="157"/>
      <c r="D11" s="342"/>
      <c r="E11" s="343"/>
      <c r="F11" s="343"/>
      <c r="G11" s="344"/>
      <c r="H11" s="139"/>
    </row>
    <row r="12" spans="2:31" ht="15.75" customHeight="1">
      <c r="B12" s="158"/>
      <c r="C12" s="158"/>
      <c r="D12" s="355"/>
      <c r="E12" s="355"/>
      <c r="F12" s="355"/>
      <c r="G12" s="355"/>
      <c r="H12" s="146"/>
    </row>
    <row r="13" spans="2:31" ht="21.75" customHeight="1">
      <c r="B13" s="356" t="str">
        <f>IF(D7=1, "Name of other Partner","Name of other Partner - 1")</f>
        <v>Name of other Partner - 1</v>
      </c>
      <c r="C13" s="356"/>
      <c r="D13" s="357"/>
      <c r="E13" s="357"/>
      <c r="F13" s="357"/>
      <c r="G13" s="357"/>
      <c r="H13" s="159"/>
    </row>
    <row r="14" spans="2:31" ht="21.75" customHeight="1">
      <c r="B14" s="358" t="str">
        <f>IF(D7=1, "Address of other Partner","Address of other Partner - 1")</f>
        <v>Address of other Partner - 1</v>
      </c>
      <c r="C14" s="358"/>
      <c r="D14" s="357"/>
      <c r="E14" s="357"/>
      <c r="F14" s="357"/>
      <c r="G14" s="357"/>
      <c r="H14" s="159"/>
    </row>
    <row r="15" spans="2:31" ht="21.75" customHeight="1">
      <c r="B15" s="358"/>
      <c r="C15" s="358"/>
      <c r="D15" s="357"/>
      <c r="E15" s="357"/>
      <c r="F15" s="357"/>
      <c r="G15" s="357"/>
      <c r="H15" s="159"/>
    </row>
    <row r="16" spans="2:31" ht="21.75" customHeight="1">
      <c r="B16" s="358"/>
      <c r="C16" s="358"/>
      <c r="D16" s="359"/>
      <c r="E16" s="359"/>
      <c r="F16" s="359"/>
      <c r="G16" s="359"/>
      <c r="H16" s="139"/>
    </row>
    <row r="17" spans="2:10" ht="21.75" customHeight="1">
      <c r="B17" s="158" t="s">
        <v>51</v>
      </c>
      <c r="C17" s="158"/>
      <c r="D17" s="360"/>
      <c r="E17" s="360"/>
      <c r="F17" s="360"/>
      <c r="G17" s="360"/>
      <c r="H17" s="150"/>
    </row>
    <row r="18" spans="2:10" ht="21.75" customHeight="1">
      <c r="B18" s="158" t="str">
        <f>IF(L6=1, "Name of other Partner","Name of other Partner - 2")</f>
        <v>Name of other Partner - 2</v>
      </c>
      <c r="C18" s="158"/>
      <c r="D18" s="351"/>
      <c r="E18" s="351"/>
      <c r="F18" s="351"/>
      <c r="G18" s="351"/>
      <c r="H18" s="160"/>
    </row>
    <row r="19" spans="2:10" ht="21.75" customHeight="1">
      <c r="B19" s="158" t="str">
        <f>IF(D11=1, "Address of other Partner","Address of other Partner - 2")</f>
        <v>Address of other Partner - 2</v>
      </c>
      <c r="C19" s="158"/>
      <c r="D19" s="351"/>
      <c r="E19" s="351"/>
      <c r="F19" s="351"/>
      <c r="G19" s="351"/>
      <c r="H19" s="160"/>
    </row>
    <row r="20" spans="2:10" ht="21.75" customHeight="1">
      <c r="B20" s="158"/>
      <c r="C20" s="158"/>
      <c r="D20" s="351"/>
      <c r="E20" s="351"/>
      <c r="F20" s="351"/>
      <c r="G20" s="351"/>
      <c r="H20" s="160"/>
    </row>
    <row r="21" spans="2:10" ht="23.25" customHeight="1">
      <c r="B21" s="158"/>
      <c r="C21" s="158"/>
      <c r="D21" s="351"/>
      <c r="E21" s="351"/>
      <c r="F21" s="351"/>
      <c r="G21" s="351"/>
      <c r="H21" s="160"/>
      <c r="I21" s="161"/>
      <c r="J21" s="162"/>
    </row>
    <row r="22" spans="2:10" ht="23.25" customHeight="1">
      <c r="B22" s="158"/>
      <c r="C22" s="158"/>
      <c r="D22" s="354"/>
      <c r="E22" s="354"/>
      <c r="F22" s="354"/>
      <c r="G22" s="354"/>
      <c r="H22" s="163"/>
    </row>
    <row r="23" spans="2:10" ht="29.25" customHeight="1">
      <c r="B23" s="158" t="s">
        <v>51</v>
      </c>
      <c r="C23" s="158"/>
      <c r="D23" s="351"/>
      <c r="E23" s="351"/>
      <c r="F23" s="351"/>
      <c r="G23" s="351"/>
      <c r="H23" s="160"/>
      <c r="I23" s="164"/>
      <c r="J23" s="165"/>
    </row>
    <row r="24" spans="2:10" ht="29.25" customHeight="1">
      <c r="B24" s="158" t="s">
        <v>52</v>
      </c>
      <c r="C24" s="158"/>
      <c r="D24" s="351"/>
      <c r="E24" s="351"/>
      <c r="F24" s="351"/>
      <c r="G24" s="351"/>
      <c r="H24" s="160"/>
      <c r="I24" s="164"/>
      <c r="J24" s="165"/>
    </row>
    <row r="25" spans="2:10" ht="29.25" customHeight="1">
      <c r="B25" s="158"/>
      <c r="C25" s="158"/>
      <c r="D25" s="351"/>
      <c r="E25" s="351"/>
      <c r="F25" s="351"/>
      <c r="G25" s="351"/>
      <c r="H25" s="160"/>
      <c r="I25" s="166"/>
      <c r="J25" s="167"/>
    </row>
    <row r="26" spans="2:10" ht="29.25" customHeight="1">
      <c r="B26" s="158"/>
      <c r="C26" s="158"/>
      <c r="D26" s="351"/>
      <c r="E26" s="351"/>
      <c r="F26" s="351"/>
      <c r="G26" s="351"/>
      <c r="H26" s="160"/>
      <c r="I26" s="164"/>
      <c r="J26" s="165"/>
    </row>
    <row r="27" spans="2:10" ht="18" customHeight="1">
      <c r="B27" s="352" t="str">
        <f>IF(D6="Micro and Small Enterprise (MSE)","Are you Micro/Small Enterprise?"," ")</f>
        <v xml:space="preserve"> </v>
      </c>
      <c r="C27" s="352"/>
      <c r="D27" s="353"/>
      <c r="E27" s="353"/>
      <c r="F27" s="353"/>
      <c r="G27" s="353"/>
      <c r="H27" s="168"/>
      <c r="J27" s="153">
        <f>IF(D27="Yes",1,2)</f>
        <v>2</v>
      </c>
    </row>
    <row r="28" spans="2:10" ht="18.75" customHeight="1">
      <c r="B28" s="169" t="s">
        <v>53</v>
      </c>
      <c r="C28" s="170"/>
      <c r="D28" s="346"/>
      <c r="E28" s="347"/>
      <c r="F28" s="347"/>
      <c r="G28" s="347"/>
      <c r="H28" s="150"/>
    </row>
    <row r="29" spans="2:10" ht="6.75" customHeight="1">
      <c r="B29" s="151"/>
      <c r="C29" s="152"/>
      <c r="D29" s="171"/>
      <c r="E29" s="172"/>
      <c r="F29" s="172"/>
      <c r="G29" s="172"/>
      <c r="H29" s="150"/>
    </row>
    <row r="30" spans="2:10" ht="21.75" customHeight="1">
      <c r="B30" s="173" t="s">
        <v>54</v>
      </c>
      <c r="C30" s="155"/>
      <c r="D30" s="348"/>
      <c r="E30" s="349"/>
      <c r="F30" s="349"/>
      <c r="G30" s="349"/>
      <c r="H30" s="174"/>
    </row>
    <row r="31" spans="2:10" ht="21.75" customHeight="1">
      <c r="B31" s="173" t="s">
        <v>55</v>
      </c>
      <c r="C31" s="175"/>
      <c r="D31" s="348"/>
      <c r="E31" s="349"/>
      <c r="F31" s="349"/>
      <c r="G31" s="349"/>
      <c r="H31" s="174"/>
    </row>
    <row r="32" spans="2:10" ht="21.75" customHeight="1">
      <c r="B32" s="173" t="s">
        <v>56</v>
      </c>
      <c r="C32" s="175"/>
      <c r="D32" s="348"/>
      <c r="E32" s="349"/>
      <c r="F32" s="349"/>
      <c r="G32" s="349"/>
      <c r="H32" s="174"/>
    </row>
    <row r="33" spans="2:10" ht="21.75" customHeight="1">
      <c r="B33" s="173" t="s">
        <v>57</v>
      </c>
      <c r="C33" s="175"/>
      <c r="D33" s="348"/>
      <c r="E33" s="349"/>
      <c r="F33" s="349"/>
      <c r="G33" s="350"/>
      <c r="H33" s="174"/>
    </row>
    <row r="34" spans="2:10" ht="21.75" customHeight="1"/>
    <row r="35" spans="2:10" ht="21.75" customHeight="1">
      <c r="B35" s="151" t="s">
        <v>58</v>
      </c>
      <c r="C35" s="152"/>
      <c r="D35" s="342"/>
      <c r="E35" s="343"/>
      <c r="F35" s="343"/>
      <c r="G35" s="344"/>
      <c r="H35" s="139"/>
    </row>
    <row r="36" spans="2:10" ht="21.75" customHeight="1">
      <c r="B36" s="151" t="s">
        <v>59</v>
      </c>
      <c r="C36" s="152"/>
      <c r="D36" s="342"/>
      <c r="E36" s="343"/>
      <c r="F36" s="343"/>
      <c r="G36" s="344"/>
      <c r="H36" s="139"/>
    </row>
    <row r="37" spans="2:10" ht="21.75" customHeight="1">
      <c r="B37" s="176"/>
      <c r="C37" s="176"/>
      <c r="D37" s="176"/>
      <c r="E37" s="176"/>
      <c r="F37" s="176"/>
    </row>
    <row r="38" spans="2:10" ht="21.75" customHeight="1">
      <c r="B38" s="151" t="s">
        <v>60</v>
      </c>
      <c r="C38" s="152"/>
      <c r="D38" s="177">
        <v>23</v>
      </c>
      <c r="E38" s="178" t="s">
        <v>61</v>
      </c>
      <c r="F38" s="177">
        <v>2024</v>
      </c>
      <c r="G38" s="179" t="str">
        <f>IF(D38&gt;J38, "Invalid Date !", "")</f>
        <v/>
      </c>
      <c r="H38" s="179"/>
      <c r="J38" s="153">
        <f>IF(E38="Feb",29,IF(OR(E38="Apr", E38="Jun", E38="Sep", E38="Nov"),30,31))</f>
        <v>31</v>
      </c>
    </row>
    <row r="39" spans="2:10" ht="21.75" customHeight="1">
      <c r="B39" s="151" t="s">
        <v>62</v>
      </c>
      <c r="C39" s="152"/>
      <c r="D39" s="345"/>
      <c r="E39" s="345"/>
      <c r="F39" s="345"/>
      <c r="G39" s="345"/>
      <c r="H39" s="180"/>
    </row>
    <row r="40" spans="2:10">
      <c r="G40" s="145"/>
      <c r="H40" s="145"/>
    </row>
    <row r="44" spans="2:10">
      <c r="D44" s="136" t="str">
        <f>""&amp;D38&amp;" "&amp;E38&amp;" "&amp;F38&amp;""</f>
        <v>23 Jan 2024</v>
      </c>
    </row>
  </sheetData>
  <sheetProtection password="CD7E" sheet="1" formatColumns="0" formatRows="0"/>
  <mergeCells count="36">
    <mergeCell ref="B9:C9"/>
    <mergeCell ref="D9:G9"/>
    <mergeCell ref="B1:G1"/>
    <mergeCell ref="B2:G2"/>
    <mergeCell ref="B4:G4"/>
    <mergeCell ref="D6:G6"/>
    <mergeCell ref="D7:G7"/>
    <mergeCell ref="D22:G22"/>
    <mergeCell ref="D10:G10"/>
    <mergeCell ref="D11:G11"/>
    <mergeCell ref="D12:G12"/>
    <mergeCell ref="B13:C13"/>
    <mergeCell ref="D13:G13"/>
    <mergeCell ref="B14:C16"/>
    <mergeCell ref="D14:G14"/>
    <mergeCell ref="D15:G15"/>
    <mergeCell ref="D16:G16"/>
    <mergeCell ref="D17:G17"/>
    <mergeCell ref="D18:G18"/>
    <mergeCell ref="D19:G19"/>
    <mergeCell ref="D20:G20"/>
    <mergeCell ref="D21:G21"/>
    <mergeCell ref="D23:G23"/>
    <mergeCell ref="D24:G24"/>
    <mergeCell ref="D25:G25"/>
    <mergeCell ref="D26:G26"/>
    <mergeCell ref="B27:C27"/>
    <mergeCell ref="D27:G27"/>
    <mergeCell ref="D36:G36"/>
    <mergeCell ref="D39:G39"/>
    <mergeCell ref="D28:G28"/>
    <mergeCell ref="D30:G30"/>
    <mergeCell ref="D31:G31"/>
    <mergeCell ref="D32:G32"/>
    <mergeCell ref="D33:G33"/>
    <mergeCell ref="D35:G35"/>
  </mergeCells>
  <conditionalFormatting sqref="C10">
    <cfRule type="expression" dxfId="4" priority="3" stopIfTrue="1">
      <formula>$I$6=3</formula>
    </cfRule>
  </conditionalFormatting>
  <conditionalFormatting sqref="D7:H7">
    <cfRule type="expression" dxfId="3" priority="2" stopIfTrue="1">
      <formula>$I$6=2</formula>
    </cfRule>
  </conditionalFormatting>
  <conditionalFormatting sqref="D27:H27">
    <cfRule type="expression" dxfId="2" priority="1" stopIfTrue="1">
      <formula>$J$27=1</formula>
    </cfRule>
  </conditionalFormatting>
  <dataValidations count="10">
    <dataValidation type="whole" operator="lessThanOrEqual" allowBlank="1" showInputMessage="1" showErrorMessage="1" errorTitle="Mobile Number" error="Input only Numerical Value" sqref="D33:H33" xr:uid="{49E3E473-3A09-4BBA-99D0-E611424AF712}">
      <formula1>9999999999</formula1>
    </dataValidation>
    <dataValidation type="custom" allowBlank="1" showInputMessage="1" showErrorMessage="1" sqref="B17" xr:uid="{1CFE5FF0-DFBE-4CA0-90F4-891A29A52E17}">
      <formula1>K7</formula1>
    </dataValidation>
    <dataValidation type="list" allowBlank="1" showInputMessage="1" showErrorMessage="1" sqref="C30" xr:uid="{0B4E772D-E467-481A-837A-5A6F3B9AF9E3}">
      <formula1>"Mr,Miss,Mrs,Shri, Shrimati,"</formula1>
    </dataValidation>
    <dataValidation type="list" allowBlank="1" showInputMessage="1" showErrorMessage="1" sqref="D6" xr:uid="{680DFAEB-689E-4816-B417-0E1F4BD8B682}">
      <formula1>$J$6:$J$8</formula1>
    </dataValidation>
    <dataValidation type="list" allowBlank="1" showInputMessage="1" showErrorMessage="1" sqref="C8 C10" xr:uid="{40093299-9889-40CC-93BD-F2433281C4B8}">
      <formula1>"Principal place of business,Registered Office,Branch Office"</formula1>
    </dataValidation>
    <dataValidation type="list" allowBlank="1" showInputMessage="1" showErrorMessage="1" sqref="D7:H8" xr:uid="{A8EF9641-FE99-46C0-AA53-35C3E66202BD}">
      <formula1>$K$6:$K$7</formula1>
    </dataValidation>
    <dataValidation type="list" allowBlank="1" showInputMessage="1" showErrorMessage="1" sqref="D38" xr:uid="{20959FEA-F0FC-47CD-82D5-E01B65AAB4AA}">
      <formula1>"1,2,3,4,5,6,7,8,9,10,11,12,13,14,15,16,17,18,19,20,21,22,23,24,25,26,27,28,29,30,31"</formula1>
    </dataValidation>
    <dataValidation type="list" allowBlank="1" showInputMessage="1" showErrorMessage="1" sqref="E38" xr:uid="{EEB2D212-6BEE-49B9-A565-969B855BF811}">
      <formula1>"Jan,Feb,Mar,Apr,May,Jun,Jul,Aug,Sep,Oct,Nov,Dec"</formula1>
    </dataValidation>
    <dataValidation type="list" allowBlank="1" showInputMessage="1" showErrorMessage="1" sqref="F38" xr:uid="{05595BDE-FDA4-47F8-A450-DD23BD3202EE}">
      <formula1>"2024"</formula1>
    </dataValidation>
    <dataValidation type="list" allowBlank="1" showInputMessage="1" showErrorMessage="1" sqref="D27 I21:J21" xr:uid="{1F8B5558-8A6E-42C5-8B0C-BC3C928C2FED}">
      <formula1>"YES, NO"</formula1>
    </dataValidation>
  </dataValidations>
  <pageMargins left="1.25" right="0.89" top="1.05" bottom="0.71" header="0.4" footer="0.33"/>
  <pageSetup paperSize="9" scale="9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98CCD-46FA-48B9-93B8-3AC1DBD62C74}">
  <sheetPr codeName="Sheet1"/>
  <dimension ref="A1:O87"/>
  <sheetViews>
    <sheetView view="pageBreakPreview" zoomScale="85" zoomScaleNormal="85" zoomScaleSheetLayoutView="85" workbookViewId="0">
      <selection activeCell="B39" sqref="B39:H39"/>
    </sheetView>
  </sheetViews>
  <sheetFormatPr defaultRowHeight="14.25"/>
  <cols>
    <col min="1" max="1" width="13.875" style="184" customWidth="1"/>
    <col min="2" max="2" width="11" style="184" customWidth="1"/>
    <col min="3" max="6" width="9.625" style="184" customWidth="1"/>
    <col min="7" max="7" width="8.125" style="184" customWidth="1"/>
    <col min="8" max="8" width="18.875" style="184" customWidth="1"/>
    <col min="9" max="16384" width="9" style="184"/>
  </cols>
  <sheetData>
    <row r="1" spans="1:12" ht="30.75" customHeight="1">
      <c r="A1" s="181"/>
      <c r="B1" s="182"/>
      <c r="C1" s="182"/>
      <c r="D1" s="182"/>
      <c r="E1" s="183"/>
      <c r="G1" s="185"/>
    </row>
    <row r="2" spans="1:12" ht="25.5" customHeight="1">
      <c r="A2" s="186"/>
      <c r="B2" s="187"/>
      <c r="C2" s="187"/>
      <c r="D2" s="187"/>
      <c r="E2" s="188"/>
      <c r="G2" s="185"/>
    </row>
    <row r="3" spans="1:12" ht="18">
      <c r="A3" s="186"/>
      <c r="B3" s="187"/>
      <c r="C3" s="189"/>
      <c r="D3" s="190"/>
      <c r="E3" s="191" t="s">
        <v>63</v>
      </c>
      <c r="F3" s="192"/>
      <c r="G3" s="185"/>
    </row>
    <row r="4" spans="1:12" ht="15.75">
      <c r="A4" s="193"/>
      <c r="B4" s="187"/>
      <c r="C4" s="189"/>
      <c r="D4" s="189"/>
      <c r="E4" s="194" t="s">
        <v>64</v>
      </c>
      <c r="F4" s="192"/>
      <c r="G4" s="185"/>
    </row>
    <row r="5" spans="1:12" ht="18">
      <c r="A5" s="195"/>
      <c r="B5" s="195"/>
      <c r="C5" s="195"/>
      <c r="D5" s="195"/>
      <c r="E5" s="196" t="s">
        <v>65</v>
      </c>
      <c r="F5" s="195"/>
      <c r="G5" s="195"/>
      <c r="H5" s="195"/>
    </row>
    <row r="6" spans="1:12" s="199" customFormat="1" ht="12.75">
      <c r="A6" s="197"/>
      <c r="B6" s="197"/>
      <c r="C6" s="197"/>
      <c r="D6" s="197"/>
      <c r="E6" s="198" t="s">
        <v>66</v>
      </c>
      <c r="F6" s="197"/>
      <c r="G6" s="197"/>
      <c r="H6" s="197"/>
    </row>
    <row r="7" spans="1:12" s="199" customFormat="1">
      <c r="A7" s="197"/>
      <c r="B7" s="197"/>
      <c r="C7" s="197"/>
      <c r="E7" s="200" t="s">
        <v>67</v>
      </c>
      <c r="F7" s="197"/>
      <c r="G7" s="197"/>
      <c r="H7" s="197"/>
    </row>
    <row r="8" spans="1:12" s="199" customFormat="1">
      <c r="A8" s="197"/>
      <c r="B8" s="197"/>
      <c r="C8" s="197"/>
      <c r="E8" s="200" t="s">
        <v>68</v>
      </c>
      <c r="F8" s="197"/>
      <c r="G8" s="197"/>
      <c r="H8" s="197"/>
    </row>
    <row r="9" spans="1:12" s="199" customFormat="1">
      <c r="A9" s="201"/>
      <c r="E9" s="200" t="s">
        <v>69</v>
      </c>
      <c r="L9" s="202"/>
    </row>
    <row r="10" spans="1:12" ht="15.75">
      <c r="A10" s="185"/>
    </row>
    <row r="11" spans="1:12" ht="15.75">
      <c r="A11" s="388" t="s">
        <v>70</v>
      </c>
      <c r="B11" s="388"/>
      <c r="C11" s="388"/>
      <c r="D11" s="388"/>
      <c r="E11" s="388"/>
      <c r="F11" s="388"/>
      <c r="G11" s="388"/>
      <c r="H11" s="388"/>
    </row>
    <row r="12" spans="1:12" ht="15.75">
      <c r="A12" s="377"/>
      <c r="B12" s="377"/>
      <c r="C12" s="377"/>
      <c r="D12" s="377"/>
      <c r="E12" s="377"/>
      <c r="F12" s="377"/>
      <c r="G12" s="377"/>
      <c r="H12" s="377"/>
    </row>
    <row r="13" spans="1:12" ht="15.75">
      <c r="A13" s="389" t="str">
        <f>"LTE Ref. No. "&amp;Basic!B5</f>
        <v>LTE Ref. No. NESH/CSM/PRANIT/OT/1500-1590 Dated:31/03/2026</v>
      </c>
      <c r="B13" s="389"/>
      <c r="C13" s="389"/>
      <c r="D13" s="389"/>
      <c r="E13" s="389"/>
      <c r="F13" s="389"/>
      <c r="G13" s="389"/>
      <c r="H13" s="389"/>
    </row>
    <row r="14" spans="1:12" ht="15.75">
      <c r="A14" s="203"/>
    </row>
    <row r="15" spans="1:12" ht="67.5" customHeight="1">
      <c r="A15" s="387" t="str">
        <f>"Package: "&amp;Basic!B3</f>
        <v>Package: Empanelment of Rate Contract Services for Diversion of 132KV / 220KV / 400KV Transmission Lines in NERTS for a period of 2 years.</v>
      </c>
      <c r="B15" s="387"/>
      <c r="C15" s="387"/>
      <c r="D15" s="387"/>
      <c r="E15" s="387"/>
      <c r="F15" s="387"/>
      <c r="G15" s="387"/>
      <c r="H15" s="387"/>
    </row>
    <row r="16" spans="1:12" ht="15.75">
      <c r="A16" s="204"/>
    </row>
    <row r="17" spans="1:8" ht="15.75">
      <c r="A17" s="388" t="s">
        <v>71</v>
      </c>
      <c r="B17" s="388"/>
      <c r="C17" s="388"/>
      <c r="D17" s="388"/>
      <c r="E17" s="388"/>
      <c r="F17" s="388"/>
      <c r="G17" s="388"/>
      <c r="H17" s="388"/>
    </row>
    <row r="18" spans="1:8" ht="9.75" customHeight="1">
      <c r="A18" s="205"/>
      <c r="B18" s="205"/>
      <c r="C18" s="205"/>
      <c r="D18" s="205"/>
      <c r="E18" s="205"/>
      <c r="F18" s="205"/>
      <c r="G18" s="205"/>
      <c r="H18" s="205"/>
    </row>
    <row r="19" spans="1:8" ht="15.75">
      <c r="A19" s="386" t="s">
        <v>72</v>
      </c>
      <c r="B19" s="386"/>
      <c r="C19" s="386"/>
      <c r="D19" s="386"/>
      <c r="E19" s="386"/>
      <c r="F19" s="386"/>
      <c r="G19" s="386"/>
      <c r="H19" s="386"/>
    </row>
    <row r="20" spans="1:8" ht="15.75">
      <c r="A20" s="203"/>
    </row>
    <row r="21" spans="1:8">
      <c r="A21" s="375" t="s">
        <v>73</v>
      </c>
      <c r="B21" s="375"/>
      <c r="C21" s="378"/>
      <c r="D21" s="378"/>
      <c r="E21" s="378"/>
      <c r="F21" s="378"/>
      <c r="G21" s="378"/>
      <c r="H21" s="378"/>
    </row>
    <row r="22" spans="1:8">
      <c r="A22" s="375"/>
      <c r="B22" s="375"/>
      <c r="C22" s="378"/>
      <c r="D22" s="378"/>
      <c r="E22" s="378"/>
      <c r="F22" s="378"/>
      <c r="G22" s="378"/>
      <c r="H22" s="378"/>
    </row>
    <row r="23" spans="1:8" ht="6" customHeight="1">
      <c r="A23" s="206"/>
      <c r="B23" s="206"/>
      <c r="C23" s="207"/>
      <c r="D23" s="207"/>
      <c r="E23" s="207"/>
      <c r="F23" s="207"/>
      <c r="G23" s="207"/>
      <c r="H23" s="207"/>
    </row>
    <row r="24" spans="1:8" ht="29.25" customHeight="1">
      <c r="A24" s="376" t="s">
        <v>74</v>
      </c>
      <c r="B24" s="376"/>
      <c r="C24" s="378"/>
      <c r="D24" s="378"/>
      <c r="E24" s="378"/>
      <c r="F24" s="378"/>
      <c r="G24" s="195" t="s">
        <v>75</v>
      </c>
      <c r="H24" s="208"/>
    </row>
    <row r="25" spans="1:8" ht="5.25" customHeight="1">
      <c r="A25" s="209"/>
      <c r="B25" s="210"/>
    </row>
    <row r="26" spans="1:8" ht="37.5" customHeight="1">
      <c r="A26" s="384" t="s">
        <v>76</v>
      </c>
      <c r="B26" s="384"/>
      <c r="C26" s="379"/>
      <c r="D26" s="379"/>
      <c r="E26" s="379"/>
      <c r="F26" s="379"/>
      <c r="G26" s="379"/>
      <c r="H26" s="379"/>
    </row>
    <row r="27" spans="1:8" ht="5.25" customHeight="1">
      <c r="A27" s="209"/>
      <c r="B27" s="210"/>
    </row>
    <row r="28" spans="1:8" ht="22.5" customHeight="1">
      <c r="A28" s="376" t="s">
        <v>77</v>
      </c>
      <c r="B28" s="376"/>
      <c r="C28" s="379"/>
      <c r="D28" s="379"/>
      <c r="E28" s="379"/>
      <c r="F28" s="379"/>
      <c r="G28" s="379"/>
      <c r="H28" s="379"/>
    </row>
    <row r="29" spans="1:8" ht="7.5" customHeight="1">
      <c r="A29" s="209"/>
      <c r="B29" s="210"/>
    </row>
    <row r="30" spans="1:8" ht="24.75" customHeight="1">
      <c r="A30" s="376" t="s">
        <v>78</v>
      </c>
      <c r="B30" s="376"/>
      <c r="C30" s="379"/>
      <c r="D30" s="379"/>
      <c r="E30" s="379"/>
      <c r="F30" s="203" t="s">
        <v>79</v>
      </c>
      <c r="G30" s="379"/>
      <c r="H30" s="379"/>
    </row>
    <row r="31" spans="1:8">
      <c r="A31" s="211"/>
    </row>
    <row r="32" spans="1:8">
      <c r="A32" s="211"/>
    </row>
    <row r="33" spans="1:15" ht="15.75">
      <c r="A33" s="212" t="s">
        <v>80</v>
      </c>
      <c r="B33" s="213"/>
      <c r="C33" s="213"/>
    </row>
    <row r="34" spans="1:15" ht="15.75">
      <c r="B34" s="214" t="s">
        <v>81</v>
      </c>
      <c r="C34" s="213"/>
    </row>
    <row r="35" spans="1:15" ht="15.75">
      <c r="B35" s="214" t="s">
        <v>65</v>
      </c>
      <c r="C35" s="213"/>
    </row>
    <row r="36" spans="1:15" ht="15.75">
      <c r="B36" s="214" t="s">
        <v>82</v>
      </c>
      <c r="C36" s="213"/>
    </row>
    <row r="37" spans="1:15" ht="15.75">
      <c r="B37" s="214" t="s">
        <v>83</v>
      </c>
      <c r="C37" s="213"/>
    </row>
    <row r="38" spans="1:15">
      <c r="A38" s="197"/>
    </row>
    <row r="39" spans="1:15" ht="51" customHeight="1">
      <c r="A39" s="215" t="s">
        <v>84</v>
      </c>
      <c r="B39" s="382" t="str">
        <f>Basic!B3</f>
        <v>Empanelment of Rate Contract Services for Diversion of 132KV / 220KV / 400KV Transmission Lines in NERTS for a period of 2 years.</v>
      </c>
      <c r="C39" s="383"/>
      <c r="D39" s="383"/>
      <c r="E39" s="383"/>
      <c r="F39" s="383"/>
      <c r="G39" s="383"/>
      <c r="H39" s="383"/>
    </row>
    <row r="40" spans="1:15" ht="8.25" customHeight="1">
      <c r="A40" s="216"/>
    </row>
    <row r="41" spans="1:15" ht="15.75">
      <c r="A41" s="385" t="str">
        <f>"Document No. "&amp;Basic!B7</f>
        <v>Document No. NESH/CSM/SRM/OT/1500-1590 BPS(Vol-IC)</v>
      </c>
      <c r="B41" s="385"/>
      <c r="C41" s="385"/>
      <c r="D41" s="385"/>
      <c r="E41" s="385"/>
      <c r="F41" s="385"/>
      <c r="G41" s="385"/>
      <c r="H41" s="385"/>
    </row>
    <row r="42" spans="1:15">
      <c r="A42" s="217"/>
    </row>
    <row r="43" spans="1:15" ht="15.75">
      <c r="A43" s="195" t="s">
        <v>85</v>
      </c>
    </row>
    <row r="44" spans="1:15">
      <c r="A44" s="216"/>
    </row>
    <row r="45" spans="1:15" ht="177.75" customHeight="1">
      <c r="A45" s="218">
        <v>1</v>
      </c>
      <c r="B45" s="374" t="str">
        <f>CONCATENATE("In continuation of Techno-commercial Bid,","we hereby submit the Second Envelope of the Bid,","both of which shall be read together and in conjunction with each other,","and shall be construed as an integral part of our Bid. Accordingly,","we the undersigned,","submit our offer for ", Basic!B3, " under the above-named package in full conformity with the said Bidding Documents for the sum of ", "(Specify the currency and the amount in figures and words) …………. or such other sums as may be determined in accordance with the terms and conditions of the Bidding Documents.")</f>
        <v>In continuation of Techno-commercial Bid,we hereby submit the Second Envelope of the Bid,both of which shall be read together and in conjunction with each other,and shall be construed as an integral part of our Bid. Accordingly,we the undersigned,submit our offer for Empanelment of Rate Contract Services for Diversion of 132KV / 220KV / 400KV Transmission Lines in NERTS for a period of 2 years. under the above-named package in full conformity with the said Bidding Documents for the sum of (Specify the currency and the amount in figures and words) …………. or such other sums as may be determined in accordance with the terms and conditions of the Bidding Documents.</v>
      </c>
      <c r="C45" s="374"/>
      <c r="D45" s="374"/>
      <c r="E45" s="374"/>
      <c r="F45" s="374"/>
      <c r="G45" s="374"/>
      <c r="H45" s="374"/>
      <c r="I45" s="219"/>
      <c r="J45" s="219"/>
      <c r="K45" s="219"/>
      <c r="L45" s="219"/>
      <c r="M45" s="219"/>
      <c r="N45" s="219"/>
      <c r="O45" s="219"/>
    </row>
    <row r="46" spans="1:15" ht="39" customHeight="1">
      <c r="A46" s="220"/>
      <c r="B46" s="369" t="s">
        <v>86</v>
      </c>
      <c r="C46" s="369"/>
      <c r="D46" s="369"/>
      <c r="E46" s="369"/>
      <c r="F46" s="369"/>
      <c r="G46" s="369"/>
      <c r="H46" s="369"/>
      <c r="L46" s="221"/>
    </row>
    <row r="47" spans="1:15" ht="9" customHeight="1">
      <c r="A47" s="185"/>
      <c r="B47" s="222"/>
      <c r="C47" s="222"/>
      <c r="D47" s="222"/>
      <c r="E47" s="222"/>
      <c r="F47" s="222"/>
      <c r="G47" s="222"/>
      <c r="H47" s="222"/>
    </row>
    <row r="48" spans="1:15" ht="21" customHeight="1">
      <c r="A48" s="223">
        <v>2</v>
      </c>
      <c r="B48" s="380" t="s">
        <v>87</v>
      </c>
      <c r="C48" s="380"/>
      <c r="D48" s="380"/>
      <c r="E48" s="380"/>
      <c r="F48" s="380"/>
      <c r="G48" s="380"/>
      <c r="H48" s="380"/>
    </row>
    <row r="49" spans="1:8" ht="40.5" customHeight="1">
      <c r="A49" s="224">
        <v>2.1</v>
      </c>
      <c r="B49" s="375" t="s">
        <v>88</v>
      </c>
      <c r="C49" s="375"/>
      <c r="D49" s="375"/>
      <c r="E49" s="375"/>
      <c r="F49" s="375"/>
      <c r="G49" s="375"/>
      <c r="H49" s="375"/>
    </row>
    <row r="50" spans="1:8" ht="22.5" customHeight="1">
      <c r="A50" s="225" t="s">
        <v>89</v>
      </c>
      <c r="B50" s="381" t="s">
        <v>90</v>
      </c>
      <c r="C50" s="369"/>
      <c r="D50" s="369"/>
      <c r="E50" s="369"/>
      <c r="F50" s="369"/>
      <c r="G50" s="369"/>
      <c r="H50" s="369"/>
    </row>
    <row r="51" spans="1:8" ht="29.25" customHeight="1">
      <c r="A51" s="225" t="s">
        <v>91</v>
      </c>
      <c r="B51" s="381" t="s">
        <v>92</v>
      </c>
      <c r="C51" s="381"/>
      <c r="D51" s="381"/>
      <c r="E51" s="381"/>
      <c r="F51" s="381"/>
      <c r="G51" s="381"/>
      <c r="H51" s="381"/>
    </row>
    <row r="52" spans="1:8" ht="15" customHeight="1"/>
    <row r="53" spans="1:8" ht="105" customHeight="1">
      <c r="A53" s="224">
        <v>2.2000000000000002</v>
      </c>
      <c r="B53" s="374" t="s">
        <v>93</v>
      </c>
      <c r="C53" s="374"/>
      <c r="D53" s="374"/>
      <c r="E53" s="374"/>
      <c r="F53" s="374"/>
      <c r="G53" s="374"/>
      <c r="H53" s="374"/>
    </row>
    <row r="54" spans="1:8" ht="69" customHeight="1">
      <c r="A54" s="224">
        <v>2.2999999999999998</v>
      </c>
      <c r="B54" s="374" t="s">
        <v>94</v>
      </c>
      <c r="C54" s="374"/>
      <c r="D54" s="374"/>
      <c r="E54" s="374"/>
      <c r="F54" s="374"/>
      <c r="G54" s="374"/>
      <c r="H54" s="374"/>
    </row>
    <row r="55" spans="1:8" ht="139.5" customHeight="1">
      <c r="A55" s="224">
        <v>2.4</v>
      </c>
      <c r="B55" s="374" t="s">
        <v>95</v>
      </c>
      <c r="C55" s="374"/>
      <c r="D55" s="374"/>
      <c r="E55" s="374"/>
      <c r="F55" s="374"/>
      <c r="G55" s="374"/>
      <c r="H55" s="374"/>
    </row>
    <row r="56" spans="1:8" ht="69" customHeight="1">
      <c r="A56" s="224">
        <v>2.5</v>
      </c>
      <c r="B56" s="374" t="s">
        <v>96</v>
      </c>
      <c r="C56" s="374"/>
      <c r="D56" s="374"/>
      <c r="E56" s="374"/>
      <c r="F56" s="374"/>
      <c r="G56" s="374"/>
      <c r="H56" s="374"/>
    </row>
    <row r="57" spans="1:8" ht="6" customHeight="1">
      <c r="A57" s="209"/>
    </row>
    <row r="58" spans="1:8" ht="83.25" customHeight="1">
      <c r="A58" s="218">
        <v>3</v>
      </c>
      <c r="B58" s="374" t="s">
        <v>97</v>
      </c>
      <c r="C58" s="374"/>
      <c r="D58" s="374"/>
      <c r="E58" s="374"/>
      <c r="F58" s="374"/>
      <c r="G58" s="374"/>
      <c r="H58" s="374"/>
    </row>
    <row r="59" spans="1:8" ht="66" customHeight="1">
      <c r="A59" s="185">
        <v>3.1</v>
      </c>
      <c r="B59" s="374" t="s">
        <v>98</v>
      </c>
      <c r="C59" s="374"/>
      <c r="D59" s="374"/>
      <c r="E59" s="374"/>
      <c r="F59" s="374"/>
      <c r="G59" s="374"/>
      <c r="H59" s="374"/>
    </row>
    <row r="60" spans="1:8" ht="6.75" customHeight="1">
      <c r="A60" s="185"/>
      <c r="B60" s="226"/>
      <c r="C60" s="226"/>
      <c r="D60" s="226"/>
      <c r="E60" s="226"/>
      <c r="F60" s="226"/>
      <c r="G60" s="226"/>
      <c r="H60" s="226"/>
    </row>
    <row r="61" spans="1:8" ht="72.75" customHeight="1">
      <c r="A61" s="218">
        <v>3.2</v>
      </c>
      <c r="B61" s="374" t="s">
        <v>99</v>
      </c>
      <c r="C61" s="374"/>
      <c r="D61" s="374"/>
      <c r="E61" s="374"/>
      <c r="F61" s="374"/>
      <c r="G61" s="374"/>
      <c r="H61" s="374"/>
    </row>
    <row r="62" spans="1:8" ht="7.5" customHeight="1">
      <c r="A62" s="218"/>
      <c r="B62" s="226"/>
      <c r="C62" s="226"/>
      <c r="D62" s="226"/>
      <c r="E62" s="226"/>
      <c r="F62" s="226"/>
      <c r="G62" s="226"/>
      <c r="H62" s="226"/>
    </row>
    <row r="63" spans="1:8" ht="54.75" customHeight="1">
      <c r="A63" s="218">
        <v>3.3</v>
      </c>
      <c r="B63" s="375" t="s">
        <v>100</v>
      </c>
      <c r="C63" s="375"/>
      <c r="D63" s="375"/>
      <c r="E63" s="375"/>
      <c r="F63" s="375"/>
      <c r="G63" s="375"/>
      <c r="H63" s="375"/>
    </row>
    <row r="64" spans="1:8" ht="3.75" customHeight="1">
      <c r="A64" s="218"/>
      <c r="B64" s="206"/>
      <c r="C64" s="206"/>
      <c r="D64" s="206"/>
      <c r="E64" s="206"/>
      <c r="F64" s="206"/>
      <c r="G64" s="206"/>
      <c r="H64" s="206"/>
    </row>
    <row r="65" spans="1:8" ht="64.5" customHeight="1">
      <c r="A65" s="218">
        <v>4</v>
      </c>
      <c r="B65" s="375" t="s">
        <v>101</v>
      </c>
      <c r="C65" s="375"/>
      <c r="D65" s="375"/>
      <c r="E65" s="375"/>
      <c r="F65" s="375"/>
      <c r="G65" s="375"/>
      <c r="H65" s="375"/>
    </row>
    <row r="66" spans="1:8" ht="10.5" customHeight="1">
      <c r="A66" s="218"/>
      <c r="B66" s="206"/>
      <c r="C66" s="206"/>
      <c r="D66" s="206"/>
      <c r="E66" s="206"/>
      <c r="F66" s="206"/>
      <c r="G66" s="206"/>
      <c r="H66" s="206"/>
    </row>
    <row r="67" spans="1:8" ht="102" customHeight="1">
      <c r="A67" s="218">
        <v>5</v>
      </c>
      <c r="B67" s="375" t="s">
        <v>102</v>
      </c>
      <c r="C67" s="375"/>
      <c r="D67" s="375"/>
      <c r="E67" s="375"/>
      <c r="F67" s="375"/>
      <c r="G67" s="375"/>
      <c r="H67" s="375"/>
    </row>
    <row r="68" spans="1:8" ht="8.25" customHeight="1">
      <c r="A68" s="218"/>
      <c r="B68" s="227"/>
      <c r="C68" s="227"/>
      <c r="D68" s="227"/>
      <c r="E68" s="227"/>
      <c r="F68" s="227"/>
      <c r="G68" s="227"/>
      <c r="H68" s="227"/>
    </row>
    <row r="69" spans="1:8" ht="34.5" customHeight="1">
      <c r="A69" s="376" t="s">
        <v>103</v>
      </c>
      <c r="B69" s="376"/>
      <c r="C69" s="376"/>
      <c r="D69" s="376"/>
      <c r="E69" s="376"/>
      <c r="F69" s="376"/>
      <c r="G69" s="376"/>
      <c r="H69" s="376"/>
    </row>
    <row r="70" spans="1:8" ht="10.5" customHeight="1">
      <c r="A70" s="228"/>
    </row>
    <row r="71" spans="1:8" ht="30.75" customHeight="1">
      <c r="B71" s="195"/>
      <c r="C71" s="195"/>
      <c r="D71" s="195"/>
      <c r="E71" s="195"/>
      <c r="F71" s="195"/>
      <c r="G71" s="377" t="s">
        <v>104</v>
      </c>
      <c r="H71" s="377"/>
    </row>
    <row r="72" spans="1:8" ht="6.75" customHeight="1">
      <c r="A72" s="203" t="s">
        <v>105</v>
      </c>
    </row>
    <row r="73" spans="1:8" ht="33" customHeight="1">
      <c r="A73" s="203" t="s">
        <v>106</v>
      </c>
      <c r="B73" s="195"/>
      <c r="C73" s="195"/>
      <c r="D73" s="195"/>
      <c r="E73" s="373" t="s">
        <v>107</v>
      </c>
      <c r="F73" s="373"/>
      <c r="G73" s="370"/>
      <c r="H73" s="370"/>
    </row>
    <row r="74" spans="1:8" ht="15.75">
      <c r="A74" s="203"/>
      <c r="B74" s="195"/>
      <c r="C74" s="195"/>
      <c r="D74" s="195"/>
      <c r="E74" s="373" t="s">
        <v>108</v>
      </c>
      <c r="F74" s="373"/>
      <c r="G74" s="370">
        <v>0</v>
      </c>
      <c r="H74" s="370"/>
    </row>
    <row r="75" spans="1:8" ht="15.75">
      <c r="A75" s="371" t="s">
        <v>109</v>
      </c>
      <c r="B75" s="372"/>
      <c r="C75" s="372"/>
      <c r="D75" s="372"/>
      <c r="E75" s="373" t="s">
        <v>110</v>
      </c>
      <c r="F75" s="373"/>
      <c r="G75" s="370"/>
      <c r="H75" s="370"/>
    </row>
    <row r="76" spans="1:8" ht="15.75">
      <c r="A76" s="371"/>
      <c r="B76" s="372"/>
      <c r="C76" s="372"/>
      <c r="D76" s="372"/>
      <c r="E76" s="373" t="s">
        <v>111</v>
      </c>
      <c r="F76" s="373"/>
      <c r="G76" s="370"/>
      <c r="H76" s="370"/>
    </row>
    <row r="77" spans="1:8">
      <c r="A77" s="371"/>
      <c r="B77" s="372"/>
      <c r="C77" s="372"/>
      <c r="D77" s="372"/>
    </row>
    <row r="78" spans="1:8">
      <c r="A78" s="371"/>
      <c r="B78" s="372"/>
      <c r="C78" s="372"/>
      <c r="D78" s="372"/>
    </row>
    <row r="79" spans="1:8">
      <c r="A79" s="371"/>
      <c r="B79" s="372"/>
      <c r="C79" s="372"/>
      <c r="D79" s="372"/>
    </row>
    <row r="80" spans="1:8" ht="15.75">
      <c r="A80" s="203"/>
    </row>
    <row r="81" spans="1:8" ht="15.75">
      <c r="A81" s="369" t="s">
        <v>112</v>
      </c>
      <c r="B81" s="369"/>
      <c r="C81" s="370"/>
      <c r="D81" s="370"/>
      <c r="E81" s="370"/>
      <c r="F81" s="370"/>
      <c r="G81" s="370"/>
      <c r="H81" s="370"/>
    </row>
    <row r="82" spans="1:8" ht="15.75">
      <c r="A82" s="229"/>
      <c r="B82" s="229"/>
      <c r="C82" s="230"/>
      <c r="D82" s="230"/>
    </row>
    <row r="83" spans="1:8" ht="15.75">
      <c r="A83" s="369" t="s">
        <v>113</v>
      </c>
      <c r="B83" s="369"/>
      <c r="C83" s="370"/>
      <c r="D83" s="370"/>
      <c r="E83" s="370"/>
      <c r="F83" s="370"/>
      <c r="G83" s="370"/>
      <c r="H83" s="370"/>
    </row>
    <row r="84" spans="1:8" ht="15.75">
      <c r="A84" s="229"/>
      <c r="B84" s="231"/>
      <c r="C84" s="230"/>
      <c r="D84" s="230"/>
    </row>
    <row r="85" spans="1:8" ht="15.75">
      <c r="A85" s="369" t="s">
        <v>114</v>
      </c>
      <c r="B85" s="369"/>
      <c r="C85" s="370"/>
      <c r="D85" s="370"/>
      <c r="E85" s="370"/>
      <c r="F85" s="370"/>
      <c r="G85" s="370"/>
      <c r="H85" s="370"/>
    </row>
    <row r="86" spans="1:8" ht="15.75">
      <c r="A86" s="229"/>
      <c r="B86" s="231"/>
      <c r="C86" s="230"/>
      <c r="D86" s="230"/>
    </row>
    <row r="87" spans="1:8" ht="15.75">
      <c r="A87" s="369" t="s">
        <v>115</v>
      </c>
      <c r="B87" s="369"/>
      <c r="C87" s="370"/>
      <c r="D87" s="370"/>
      <c r="E87" s="370"/>
      <c r="F87" s="370"/>
      <c r="G87" s="370"/>
      <c r="H87" s="370"/>
    </row>
  </sheetData>
  <sheetProtection password="CD7E" sheet="1"/>
  <mergeCells count="55">
    <mergeCell ref="A19:H19"/>
    <mergeCell ref="A15:H15"/>
    <mergeCell ref="A17:H17"/>
    <mergeCell ref="A11:H11"/>
    <mergeCell ref="A12:H12"/>
    <mergeCell ref="A13:H13"/>
    <mergeCell ref="B54:H54"/>
    <mergeCell ref="B51:H51"/>
    <mergeCell ref="B39:H39"/>
    <mergeCell ref="A26:B26"/>
    <mergeCell ref="A28:B28"/>
    <mergeCell ref="A30:B30"/>
    <mergeCell ref="A41:H41"/>
    <mergeCell ref="B45:H45"/>
    <mergeCell ref="B58:H58"/>
    <mergeCell ref="B56:H56"/>
    <mergeCell ref="A21:B22"/>
    <mergeCell ref="C21:H22"/>
    <mergeCell ref="A24:B24"/>
    <mergeCell ref="C24:F24"/>
    <mergeCell ref="C26:H26"/>
    <mergeCell ref="G30:H30"/>
    <mergeCell ref="C30:E30"/>
    <mergeCell ref="C28:H28"/>
    <mergeCell ref="B55:H55"/>
    <mergeCell ref="B46:H46"/>
    <mergeCell ref="B53:H53"/>
    <mergeCell ref="B48:H48"/>
    <mergeCell ref="B49:H49"/>
    <mergeCell ref="B50:H50"/>
    <mergeCell ref="E74:F74"/>
    <mergeCell ref="G74:H74"/>
    <mergeCell ref="B59:H59"/>
    <mergeCell ref="B61:H61"/>
    <mergeCell ref="B63:H63"/>
    <mergeCell ref="B65:H65"/>
    <mergeCell ref="B67:H67"/>
    <mergeCell ref="A69:H69"/>
    <mergeCell ref="G71:H71"/>
    <mergeCell ref="E73:F73"/>
    <mergeCell ref="G73:H73"/>
    <mergeCell ref="A75:A79"/>
    <mergeCell ref="B75:D79"/>
    <mergeCell ref="E75:F75"/>
    <mergeCell ref="G75:H75"/>
    <mergeCell ref="E76:F76"/>
    <mergeCell ref="G76:H76"/>
    <mergeCell ref="A87:B87"/>
    <mergeCell ref="C87:H87"/>
    <mergeCell ref="A81:B81"/>
    <mergeCell ref="C81:H81"/>
    <mergeCell ref="A83:B83"/>
    <mergeCell ref="C83:H83"/>
    <mergeCell ref="A85:B85"/>
    <mergeCell ref="C85:H85"/>
  </mergeCells>
  <pageMargins left="0.70866141732283505" right="0.70866141732283505" top="0.74803149606299202" bottom="0.74803149606299202" header="0.31496062992126" footer="0.31496062992126"/>
  <pageSetup scale="93" orientation="portrait" r:id="rId1"/>
  <headerFooter>
    <oddHeader>&amp;C&amp;"Book Antiqua,Bold"&amp;12BPS-VOL-IC: PRICE BID</oddHeader>
    <oddFooter>&amp;R&amp;"Book Antiqua,Bold"Page &amp;P of &amp;N</oddFooter>
  </headerFooter>
  <rowBreaks count="1" manualBreakCount="1">
    <brk id="57" max="7"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5C3C6-3223-488B-86FD-E582C3001BF2}">
  <sheetPr codeName="Sheet2"/>
  <dimension ref="A1:R226"/>
  <sheetViews>
    <sheetView tabSelected="1" view="pageBreakPreview" topLeftCell="A65" zoomScaleNormal="100" zoomScaleSheetLayoutView="100" workbookViewId="0">
      <selection activeCell="G75" sqref="G75"/>
    </sheetView>
  </sheetViews>
  <sheetFormatPr defaultRowHeight="15.75"/>
  <cols>
    <col min="1" max="1" width="7.875" style="233" customWidth="1"/>
    <col min="2" max="2" width="11.125" style="233" customWidth="1"/>
    <col min="3" max="3" width="68.75" style="255" customWidth="1"/>
    <col min="4" max="4" width="10.125" style="233" customWidth="1"/>
    <col min="5" max="5" width="12.625" style="233" customWidth="1"/>
    <col min="6" max="6" width="16.625" style="233" hidden="1" customWidth="1"/>
    <col min="7" max="7" width="16.875" style="233" customWidth="1"/>
    <col min="8" max="8" width="17.125" style="240" customWidth="1"/>
    <col min="9" max="9" width="15.875" style="233" customWidth="1"/>
    <col min="10" max="10" width="18.375" style="233" customWidth="1"/>
    <col min="11" max="11" width="14.75" style="232" customWidth="1"/>
    <col min="12" max="12" width="19.25" style="233" customWidth="1"/>
    <col min="13" max="13" width="10.625" style="233" bestFit="1" customWidth="1"/>
    <col min="14" max="14" width="10.75" style="233" customWidth="1"/>
    <col min="15" max="17" width="9" style="233"/>
    <col min="18" max="18" width="10.625" style="233" hidden="1" customWidth="1"/>
    <col min="19" max="24" width="0" style="233" hidden="1" customWidth="1"/>
    <col min="25" max="16384" width="9" style="233"/>
  </cols>
  <sheetData>
    <row r="1" spans="1:12" s="255" customFormat="1">
      <c r="K1" s="232"/>
    </row>
    <row r="2" spans="1:12" s="255" customFormat="1">
      <c r="A2" s="259" t="str">
        <f>"Document Code No.:"&amp;Basic!B7</f>
        <v>Document Code No.:NESH/CSM/SRM/OT/1500-1590 BPS(Vol-IC)</v>
      </c>
      <c r="B2" s="256"/>
      <c r="C2" s="256"/>
      <c r="D2" s="256"/>
      <c r="E2" s="256"/>
      <c r="F2" s="256"/>
      <c r="G2" s="256"/>
      <c r="K2" s="320" t="s">
        <v>116</v>
      </c>
      <c r="L2" s="320"/>
    </row>
    <row r="3" spans="1:12" s="255" customFormat="1">
      <c r="A3" s="260"/>
      <c r="B3" s="257"/>
      <c r="C3" s="257"/>
      <c r="D3" s="257"/>
      <c r="E3" s="257"/>
      <c r="F3" s="257"/>
      <c r="G3" s="257"/>
      <c r="K3" s="232"/>
    </row>
    <row r="4" spans="1:12" s="255" customFormat="1" ht="54" customHeight="1">
      <c r="A4" s="321" t="str">
        <f>"Name of Work: " &amp;Basic!B3</f>
        <v>Name of Work: Empanelment of Rate Contract Services for Diversion of 132KV / 220KV / 400KV Transmission Lines in NERTS for a period of 2 years.</v>
      </c>
      <c r="B4" s="321"/>
      <c r="C4" s="321"/>
      <c r="D4" s="321"/>
      <c r="E4" s="321"/>
      <c r="F4" s="321"/>
      <c r="G4" s="321"/>
      <c r="H4" s="321"/>
      <c r="I4" s="321"/>
      <c r="J4" s="321"/>
      <c r="K4" s="321"/>
      <c r="L4" s="321"/>
    </row>
    <row r="5" spans="1:12" s="255" customFormat="1">
      <c r="A5" s="327" t="s">
        <v>117</v>
      </c>
      <c r="B5" s="327"/>
      <c r="C5" s="327"/>
      <c r="D5" s="327"/>
      <c r="E5" s="327"/>
      <c r="F5" s="327"/>
      <c r="G5" s="327"/>
      <c r="H5" s="327"/>
      <c r="I5" s="327"/>
      <c r="J5" s="327"/>
      <c r="K5" s="327"/>
      <c r="L5" s="327"/>
    </row>
    <row r="6" spans="1:12" s="255" customFormat="1">
      <c r="A6" s="257"/>
      <c r="B6" s="257"/>
      <c r="C6" s="257"/>
      <c r="D6" s="257"/>
      <c r="E6" s="257"/>
      <c r="F6" s="257"/>
      <c r="G6" s="257"/>
      <c r="K6" s="232"/>
    </row>
    <row r="7" spans="1:12" s="255" customFormat="1">
      <c r="A7" s="258" t="s">
        <v>118</v>
      </c>
      <c r="B7" s="261"/>
      <c r="C7" s="258"/>
      <c r="D7" s="258"/>
      <c r="K7" s="232"/>
    </row>
    <row r="8" spans="1:12" s="255" customFormat="1">
      <c r="A8" s="328"/>
      <c r="B8" s="328"/>
      <c r="C8" s="328"/>
      <c r="D8" s="328"/>
      <c r="J8" s="262" t="s">
        <v>119</v>
      </c>
      <c r="K8" s="232"/>
    </row>
    <row r="9" spans="1:12" s="255" customFormat="1">
      <c r="A9" s="258" t="s">
        <v>120</v>
      </c>
      <c r="B9" s="329" t="str">
        <f>IF('Names of Bidder'!$D$9=0, "", 'Names of Bidder'!$D$9)</f>
        <v/>
      </c>
      <c r="C9" s="330"/>
      <c r="D9" s="331"/>
      <c r="J9" s="263" t="s">
        <v>121</v>
      </c>
      <c r="K9" s="232"/>
    </row>
    <row r="10" spans="1:12" s="255" customFormat="1">
      <c r="A10" s="258" t="s">
        <v>122</v>
      </c>
      <c r="B10" s="329" t="str">
        <f>IF('Names of Bidder'!$D$10=0, "", 'Names of Bidder'!$D$10)</f>
        <v/>
      </c>
      <c r="C10" s="330"/>
      <c r="D10" s="331"/>
      <c r="J10" s="263" t="s">
        <v>123</v>
      </c>
      <c r="K10" s="232"/>
    </row>
    <row r="11" spans="1:12" s="255" customFormat="1">
      <c r="A11" s="258"/>
      <c r="B11" s="319" t="str">
        <f>IF('Names of Bidder'!$D$11=0, "", 'Names of Bidder'!$D$11)</f>
        <v/>
      </c>
      <c r="C11" s="319"/>
      <c r="D11" s="319"/>
      <c r="J11" s="263" t="s">
        <v>124</v>
      </c>
      <c r="K11" s="232"/>
    </row>
    <row r="12" spans="1:12" s="255" customFormat="1">
      <c r="A12" s="261"/>
      <c r="B12" s="319" t="str">
        <f>IF('Names of Bidder'!$D$12=0, "", 'Names of Bidder'!$D$12)</f>
        <v/>
      </c>
      <c r="C12" s="319"/>
      <c r="D12" s="319"/>
      <c r="E12" s="261"/>
      <c r="F12" s="261"/>
      <c r="G12" s="261"/>
      <c r="J12" s="263" t="s">
        <v>125</v>
      </c>
      <c r="K12" s="232"/>
    </row>
    <row r="13" spans="1:12" s="255" customFormat="1">
      <c r="A13" s="316" t="s">
        <v>126</v>
      </c>
      <c r="B13" s="316"/>
      <c r="C13" s="316"/>
      <c r="D13" s="316"/>
      <c r="E13" s="316"/>
      <c r="F13" s="316"/>
      <c r="G13" s="316"/>
      <c r="H13" s="316"/>
      <c r="I13" s="316"/>
      <c r="J13" s="316"/>
      <c r="K13" s="316"/>
      <c r="L13" s="316"/>
    </row>
    <row r="14" spans="1:12" s="255" customFormat="1">
      <c r="A14" s="316"/>
      <c r="B14" s="316"/>
      <c r="C14" s="316"/>
      <c r="D14" s="316"/>
      <c r="E14" s="316"/>
      <c r="F14" s="316"/>
      <c r="G14" s="316"/>
      <c r="H14" s="316"/>
      <c r="I14" s="316"/>
      <c r="J14" s="316"/>
      <c r="K14" s="316"/>
      <c r="L14" s="316"/>
    </row>
    <row r="15" spans="1:12" s="255" customFormat="1">
      <c r="A15" s="316"/>
      <c r="B15" s="316"/>
      <c r="C15" s="316"/>
      <c r="D15" s="316"/>
      <c r="E15" s="316"/>
      <c r="F15" s="316"/>
      <c r="G15" s="316"/>
      <c r="H15" s="316"/>
      <c r="I15" s="316"/>
      <c r="J15" s="316"/>
      <c r="K15" s="316"/>
      <c r="L15" s="316"/>
    </row>
    <row r="16" spans="1:12" s="255" customFormat="1">
      <c r="A16" s="316"/>
      <c r="B16" s="316"/>
      <c r="C16" s="316"/>
      <c r="D16" s="316"/>
      <c r="E16" s="316"/>
      <c r="F16" s="316"/>
      <c r="G16" s="316"/>
      <c r="H16" s="316"/>
      <c r="I16" s="316"/>
      <c r="J16" s="316"/>
      <c r="K16" s="316"/>
      <c r="L16" s="316"/>
    </row>
    <row r="17" spans="1:12" s="255" customFormat="1">
      <c r="K17" s="232"/>
    </row>
    <row r="18" spans="1:12">
      <c r="A18" s="317" t="str">
        <f>Basic!B3</f>
        <v>Empanelment of Rate Contract Services for Diversion of 132KV / 220KV / 400KV Transmission Lines in NERTS for a period of 2 years.</v>
      </c>
      <c r="B18" s="318"/>
      <c r="C18" s="318"/>
      <c r="D18" s="318"/>
      <c r="E18" s="318"/>
      <c r="F18" s="318"/>
      <c r="G18" s="318"/>
      <c r="H18" s="318"/>
      <c r="I18" s="318"/>
      <c r="J18" s="318"/>
      <c r="K18" s="318"/>
      <c r="L18" s="318"/>
    </row>
    <row r="19" spans="1:12" s="255" customFormat="1" ht="78.75">
      <c r="A19" s="242" t="s">
        <v>127</v>
      </c>
      <c r="B19" s="265" t="s">
        <v>128</v>
      </c>
      <c r="C19" s="248" t="s">
        <v>129</v>
      </c>
      <c r="D19" s="248" t="s">
        <v>130</v>
      </c>
      <c r="E19" s="325" t="s">
        <v>131</v>
      </c>
      <c r="F19" s="326"/>
      <c r="G19" s="242" t="s">
        <v>132</v>
      </c>
      <c r="H19" s="249" t="s">
        <v>133</v>
      </c>
      <c r="I19" s="235" t="s">
        <v>134</v>
      </c>
      <c r="J19" s="250" t="s">
        <v>135</v>
      </c>
      <c r="K19" s="235" t="s">
        <v>136</v>
      </c>
      <c r="L19" s="250" t="s">
        <v>137</v>
      </c>
    </row>
    <row r="20" spans="1:12" s="255" customFormat="1" ht="29.25" customHeight="1">
      <c r="A20" s="282" t="s">
        <v>138</v>
      </c>
      <c r="B20" s="278"/>
      <c r="C20" s="283" t="s">
        <v>139</v>
      </c>
      <c r="D20" s="284"/>
      <c r="E20" s="285"/>
      <c r="F20" s="276"/>
      <c r="G20" s="242"/>
      <c r="H20" s="249"/>
      <c r="I20" s="235"/>
      <c r="J20" s="250"/>
      <c r="K20" s="235"/>
      <c r="L20" s="250"/>
    </row>
    <row r="21" spans="1:12" ht="18.75">
      <c r="A21" s="286">
        <v>1</v>
      </c>
      <c r="B21" s="253"/>
      <c r="C21" s="287" t="s">
        <v>140</v>
      </c>
      <c r="D21" s="286"/>
      <c r="E21" s="288"/>
      <c r="F21" s="268"/>
      <c r="G21" s="277"/>
      <c r="H21" s="251"/>
      <c r="I21" s="271"/>
      <c r="J21" s="271"/>
      <c r="K21" s="270"/>
      <c r="L21" s="271"/>
    </row>
    <row r="22" spans="1:12" ht="18.75">
      <c r="A22" s="289" t="s">
        <v>15</v>
      </c>
      <c r="B22" s="253"/>
      <c r="C22" s="290" t="s">
        <v>141</v>
      </c>
      <c r="D22" s="289" t="s">
        <v>142</v>
      </c>
      <c r="E22" s="288">
        <f>E24</f>
        <v>1.01</v>
      </c>
      <c r="F22" s="268"/>
      <c r="G22" s="266"/>
      <c r="H22" s="251">
        <f t="shared" ref="H22:H221" si="0">ROUND(E22*G22,2)</f>
        <v>0</v>
      </c>
      <c r="I22" s="310">
        <v>998344</v>
      </c>
      <c r="J22" s="236"/>
      <c r="K22" s="311">
        <v>0.18</v>
      </c>
      <c r="L22" s="237"/>
    </row>
    <row r="23" spans="1:12" ht="31.5">
      <c r="A23" s="289" t="s">
        <v>17</v>
      </c>
      <c r="B23" s="253"/>
      <c r="C23" s="290" t="s">
        <v>143</v>
      </c>
      <c r="D23" s="289" t="s">
        <v>142</v>
      </c>
      <c r="E23" s="288">
        <f>E24</f>
        <v>1.01</v>
      </c>
      <c r="F23" s="268"/>
      <c r="G23" s="266"/>
      <c r="H23" s="251">
        <f t="shared" si="0"/>
        <v>0</v>
      </c>
      <c r="I23" s="310">
        <v>998344</v>
      </c>
      <c r="J23" s="236"/>
      <c r="K23" s="311">
        <v>0.18</v>
      </c>
      <c r="L23" s="237"/>
    </row>
    <row r="24" spans="1:12" ht="18.75">
      <c r="A24" s="289" t="s">
        <v>17</v>
      </c>
      <c r="B24" s="253"/>
      <c r="C24" s="290" t="s">
        <v>144</v>
      </c>
      <c r="D24" s="289" t="s">
        <v>142</v>
      </c>
      <c r="E24" s="288">
        <v>1.01</v>
      </c>
      <c r="F24" s="268"/>
      <c r="G24" s="266"/>
      <c r="H24" s="251">
        <f t="shared" si="0"/>
        <v>0</v>
      </c>
      <c r="I24" s="310">
        <v>998344</v>
      </c>
      <c r="J24" s="236"/>
      <c r="K24" s="311">
        <v>0.18</v>
      </c>
      <c r="L24" s="237"/>
    </row>
    <row r="25" spans="1:12" ht="18.75">
      <c r="A25" s="291">
        <v>2</v>
      </c>
      <c r="B25" s="253"/>
      <c r="C25" s="292" t="s">
        <v>145</v>
      </c>
      <c r="D25" s="291"/>
      <c r="E25" s="288"/>
      <c r="F25" s="268"/>
      <c r="G25" s="288"/>
      <c r="H25" s="251">
        <f t="shared" si="0"/>
        <v>0</v>
      </c>
      <c r="I25" s="310"/>
      <c r="J25" s="236"/>
      <c r="K25" s="311">
        <v>0.18</v>
      </c>
      <c r="L25" s="237"/>
    </row>
    <row r="26" spans="1:12" ht="18.75">
      <c r="A26" s="289" t="s">
        <v>15</v>
      </c>
      <c r="B26" s="253"/>
      <c r="C26" s="293" t="s">
        <v>146</v>
      </c>
      <c r="D26" s="289" t="s">
        <v>147</v>
      </c>
      <c r="E26" s="288">
        <f>5</f>
        <v>5</v>
      </c>
      <c r="F26" s="268"/>
      <c r="G26" s="266"/>
      <c r="H26" s="251">
        <f t="shared" si="0"/>
        <v>0</v>
      </c>
      <c r="I26" s="310">
        <v>998342</v>
      </c>
      <c r="J26" s="236"/>
      <c r="K26" s="311">
        <v>0.18</v>
      </c>
      <c r="L26" s="237"/>
    </row>
    <row r="27" spans="1:12" ht="18.75">
      <c r="A27" s="289" t="s">
        <v>17</v>
      </c>
      <c r="B27" s="253"/>
      <c r="C27" s="290" t="s">
        <v>148</v>
      </c>
      <c r="D27" s="289" t="s">
        <v>147</v>
      </c>
      <c r="E27" s="288">
        <f>E26</f>
        <v>5</v>
      </c>
      <c r="F27" s="268"/>
      <c r="G27" s="266"/>
      <c r="H27" s="251">
        <f t="shared" si="0"/>
        <v>0</v>
      </c>
      <c r="I27" s="310">
        <v>998342</v>
      </c>
      <c r="J27" s="236"/>
      <c r="K27" s="311">
        <v>0.18</v>
      </c>
      <c r="L27" s="237"/>
    </row>
    <row r="28" spans="1:12" ht="18.75">
      <c r="A28" s="289" t="s">
        <v>19</v>
      </c>
      <c r="B28" s="253"/>
      <c r="C28" s="290" t="s">
        <v>149</v>
      </c>
      <c r="D28" s="289" t="s">
        <v>147</v>
      </c>
      <c r="E28" s="288">
        <f>E26</f>
        <v>5</v>
      </c>
      <c r="F28" s="268"/>
      <c r="G28" s="266"/>
      <c r="H28" s="251">
        <f t="shared" si="0"/>
        <v>0</v>
      </c>
      <c r="I28" s="310">
        <v>998342</v>
      </c>
      <c r="J28" s="236"/>
      <c r="K28" s="311">
        <v>0.18</v>
      </c>
      <c r="L28" s="237"/>
    </row>
    <row r="29" spans="1:12" ht="18.75">
      <c r="A29" s="289" t="s">
        <v>21</v>
      </c>
      <c r="B29" s="253"/>
      <c r="C29" s="290" t="s">
        <v>150</v>
      </c>
      <c r="D29" s="289" t="s">
        <v>147</v>
      </c>
      <c r="E29" s="288">
        <f>E26</f>
        <v>5</v>
      </c>
      <c r="F29" s="268"/>
      <c r="G29" s="266"/>
      <c r="H29" s="251">
        <f t="shared" si="0"/>
        <v>0</v>
      </c>
      <c r="I29" s="310">
        <v>998342</v>
      </c>
      <c r="J29" s="236"/>
      <c r="K29" s="311">
        <v>0.18</v>
      </c>
      <c r="L29" s="237"/>
    </row>
    <row r="30" spans="1:12" ht="66">
      <c r="A30" s="291">
        <v>3</v>
      </c>
      <c r="B30" s="253"/>
      <c r="C30" s="292" t="s">
        <v>151</v>
      </c>
      <c r="D30" s="291"/>
      <c r="E30" s="288"/>
      <c r="F30" s="268"/>
      <c r="G30" s="288"/>
      <c r="H30" s="251">
        <f t="shared" si="0"/>
        <v>0</v>
      </c>
      <c r="I30" s="271"/>
      <c r="J30" s="271"/>
      <c r="K30" s="270"/>
      <c r="L30" s="271"/>
    </row>
    <row r="31" spans="1:12" ht="18.75">
      <c r="A31" s="289" t="s">
        <v>15</v>
      </c>
      <c r="B31" s="253"/>
      <c r="C31" s="293" t="s">
        <v>152</v>
      </c>
      <c r="D31" s="289" t="s">
        <v>153</v>
      </c>
      <c r="E31" s="288">
        <f>44.297</f>
        <v>44.296999999999997</v>
      </c>
      <c r="F31" s="268"/>
      <c r="G31" s="266"/>
      <c r="H31" s="251">
        <f t="shared" si="0"/>
        <v>0</v>
      </c>
      <c r="I31" s="310">
        <v>995455</v>
      </c>
      <c r="J31" s="236"/>
      <c r="K31" s="311">
        <v>0.18</v>
      </c>
      <c r="L31" s="237"/>
    </row>
    <row r="32" spans="1:12" ht="18.75">
      <c r="A32" s="289" t="s">
        <v>17</v>
      </c>
      <c r="B32" s="253"/>
      <c r="C32" s="293" t="s">
        <v>154</v>
      </c>
      <c r="D32" s="289" t="s">
        <v>153</v>
      </c>
      <c r="E32" s="288">
        <f>E31</f>
        <v>44.296999999999997</v>
      </c>
      <c r="F32" s="268"/>
      <c r="G32" s="266"/>
      <c r="H32" s="251">
        <f t="shared" si="0"/>
        <v>0</v>
      </c>
      <c r="I32" s="310">
        <v>995455</v>
      </c>
      <c r="J32" s="236"/>
      <c r="K32" s="311">
        <v>0.18</v>
      </c>
      <c r="L32" s="237"/>
    </row>
    <row r="33" spans="1:12" ht="18.75">
      <c r="A33" s="289" t="s">
        <v>19</v>
      </c>
      <c r="B33" s="253"/>
      <c r="C33" s="293" t="s">
        <v>155</v>
      </c>
      <c r="D33" s="289" t="s">
        <v>153</v>
      </c>
      <c r="E33" s="288">
        <f>E31</f>
        <v>44.296999999999997</v>
      </c>
      <c r="F33" s="268"/>
      <c r="G33" s="266"/>
      <c r="H33" s="251">
        <f t="shared" si="0"/>
        <v>0</v>
      </c>
      <c r="I33" s="310">
        <v>995455</v>
      </c>
      <c r="J33" s="236"/>
      <c r="K33" s="311">
        <v>0.18</v>
      </c>
      <c r="L33" s="237"/>
    </row>
    <row r="34" spans="1:12" ht="18.75">
      <c r="A34" s="291">
        <v>4</v>
      </c>
      <c r="B34" s="253"/>
      <c r="C34" s="292" t="s">
        <v>156</v>
      </c>
      <c r="D34" s="291"/>
      <c r="E34" s="288"/>
      <c r="F34" s="268"/>
      <c r="G34" s="288"/>
      <c r="H34" s="251">
        <f t="shared" si="0"/>
        <v>0</v>
      </c>
      <c r="I34" s="271"/>
      <c r="J34" s="236"/>
      <c r="K34" s="270"/>
      <c r="L34" s="237"/>
    </row>
    <row r="35" spans="1:12" ht="18.75">
      <c r="A35" s="289" t="s">
        <v>15</v>
      </c>
      <c r="B35" s="253"/>
      <c r="C35" s="290" t="s">
        <v>157</v>
      </c>
      <c r="D35" s="289" t="s">
        <v>158</v>
      </c>
      <c r="E35" s="288">
        <v>841.05</v>
      </c>
      <c r="F35" s="268"/>
      <c r="G35" s="266"/>
      <c r="H35" s="251">
        <f t="shared" si="0"/>
        <v>0</v>
      </c>
      <c r="I35" s="310">
        <v>995432</v>
      </c>
      <c r="J35" s="236"/>
      <c r="K35" s="311">
        <v>0.18</v>
      </c>
      <c r="L35" s="237"/>
    </row>
    <row r="36" spans="1:12" ht="18.75">
      <c r="A36" s="289" t="s">
        <v>17</v>
      </c>
      <c r="B36" s="253"/>
      <c r="C36" s="290" t="s">
        <v>159</v>
      </c>
      <c r="D36" s="289" t="s">
        <v>158</v>
      </c>
      <c r="E36" s="288">
        <v>820.82</v>
      </c>
      <c r="F36" s="268"/>
      <c r="G36" s="266"/>
      <c r="H36" s="251">
        <f t="shared" si="0"/>
        <v>0</v>
      </c>
      <c r="I36" s="310">
        <v>995432</v>
      </c>
      <c r="J36" s="236"/>
      <c r="K36" s="311">
        <v>0.18</v>
      </c>
      <c r="L36" s="237"/>
    </row>
    <row r="37" spans="1:12" ht="18.75">
      <c r="A37" s="289" t="s">
        <v>19</v>
      </c>
      <c r="B37" s="253"/>
      <c r="C37" s="290" t="s">
        <v>149</v>
      </c>
      <c r="D37" s="289" t="s">
        <v>158</v>
      </c>
      <c r="E37" s="288">
        <f>E35</f>
        <v>841.05</v>
      </c>
      <c r="F37" s="268"/>
      <c r="G37" s="266"/>
      <c r="H37" s="251">
        <f t="shared" si="0"/>
        <v>0</v>
      </c>
      <c r="I37" s="310">
        <v>995432</v>
      </c>
      <c r="J37" s="236"/>
      <c r="K37" s="311">
        <v>0.18</v>
      </c>
      <c r="L37" s="237"/>
    </row>
    <row r="38" spans="1:12" ht="18.75">
      <c r="A38" s="291">
        <v>5</v>
      </c>
      <c r="B38" s="253"/>
      <c r="C38" s="292" t="s">
        <v>160</v>
      </c>
      <c r="D38" s="292"/>
      <c r="E38" s="288"/>
      <c r="F38" s="268"/>
      <c r="G38" s="288"/>
      <c r="H38" s="251">
        <f t="shared" si="0"/>
        <v>0</v>
      </c>
      <c r="I38" s="271"/>
      <c r="J38" s="236"/>
      <c r="K38" s="270"/>
      <c r="L38" s="237"/>
    </row>
    <row r="39" spans="1:12" ht="18.75">
      <c r="A39" s="289" t="s">
        <v>15</v>
      </c>
      <c r="B39" s="253"/>
      <c r="C39" s="290" t="s">
        <v>161</v>
      </c>
      <c r="D39" s="289" t="s">
        <v>158</v>
      </c>
      <c r="E39" s="288">
        <f>E41</f>
        <v>439.5</v>
      </c>
      <c r="F39" s="268"/>
      <c r="G39" s="266"/>
      <c r="H39" s="251">
        <f t="shared" si="0"/>
        <v>0</v>
      </c>
      <c r="I39" s="310">
        <v>995433</v>
      </c>
      <c r="J39" s="236"/>
      <c r="K39" s="311">
        <v>0.18</v>
      </c>
      <c r="L39" s="237"/>
    </row>
    <row r="40" spans="1:12" ht="18.75">
      <c r="A40" s="289" t="s">
        <v>17</v>
      </c>
      <c r="B40" s="253"/>
      <c r="C40" s="290" t="s">
        <v>162</v>
      </c>
      <c r="D40" s="289" t="s">
        <v>158</v>
      </c>
      <c r="E40" s="288">
        <f>E41</f>
        <v>439.5</v>
      </c>
      <c r="F40" s="268"/>
      <c r="G40" s="266"/>
      <c r="H40" s="251">
        <f t="shared" si="0"/>
        <v>0</v>
      </c>
      <c r="I40" s="310">
        <v>995433</v>
      </c>
      <c r="J40" s="236"/>
      <c r="K40" s="311">
        <v>0.18</v>
      </c>
      <c r="L40" s="237"/>
    </row>
    <row r="41" spans="1:12" ht="18.75">
      <c r="A41" s="289" t="s">
        <v>19</v>
      </c>
      <c r="B41" s="253"/>
      <c r="C41" s="290" t="s">
        <v>163</v>
      </c>
      <c r="D41" s="289" t="s">
        <v>158</v>
      </c>
      <c r="E41" s="294">
        <v>439.5</v>
      </c>
      <c r="F41" s="268"/>
      <c r="G41" s="266"/>
      <c r="H41" s="251">
        <f t="shared" si="0"/>
        <v>0</v>
      </c>
      <c r="I41" s="310">
        <v>995433</v>
      </c>
      <c r="J41" s="236"/>
      <c r="K41" s="311">
        <v>0.18</v>
      </c>
      <c r="L41" s="237"/>
    </row>
    <row r="42" spans="1:12" ht="18.75">
      <c r="A42" s="289" t="s">
        <v>21</v>
      </c>
      <c r="B42" s="253"/>
      <c r="C42" s="290" t="s">
        <v>164</v>
      </c>
      <c r="D42" s="289" t="s">
        <v>158</v>
      </c>
      <c r="E42" s="288">
        <f>E41</f>
        <v>439.5</v>
      </c>
      <c r="F42" s="268"/>
      <c r="G42" s="266"/>
      <c r="H42" s="251">
        <f t="shared" si="0"/>
        <v>0</v>
      </c>
      <c r="I42" s="310">
        <v>995433</v>
      </c>
      <c r="J42" s="236"/>
      <c r="K42" s="311">
        <v>0.18</v>
      </c>
      <c r="L42" s="237"/>
    </row>
    <row r="43" spans="1:12" ht="18.75">
      <c r="A43" s="289" t="s">
        <v>23</v>
      </c>
      <c r="B43" s="253"/>
      <c r="C43" s="290" t="s">
        <v>149</v>
      </c>
      <c r="D43" s="289" t="s">
        <v>158</v>
      </c>
      <c r="E43" s="288">
        <f>E41</f>
        <v>439.5</v>
      </c>
      <c r="F43" s="268"/>
      <c r="G43" s="266"/>
      <c r="H43" s="251">
        <f t="shared" si="0"/>
        <v>0</v>
      </c>
      <c r="I43" s="310">
        <v>995433</v>
      </c>
      <c r="J43" s="236"/>
      <c r="K43" s="311">
        <v>0.18</v>
      </c>
      <c r="L43" s="237"/>
    </row>
    <row r="44" spans="1:12" ht="33">
      <c r="A44" s="291">
        <v>6</v>
      </c>
      <c r="B44" s="253"/>
      <c r="C44" s="292" t="s">
        <v>165</v>
      </c>
      <c r="D44" s="291"/>
      <c r="E44" s="288"/>
      <c r="F44" s="268"/>
      <c r="G44" s="288"/>
      <c r="H44" s="251">
        <f t="shared" si="0"/>
        <v>0</v>
      </c>
      <c r="I44" s="271"/>
      <c r="J44" s="271"/>
      <c r="K44" s="270"/>
      <c r="L44" s="271"/>
    </row>
    <row r="45" spans="1:12" ht="18.75">
      <c r="A45" s="289" t="s">
        <v>15</v>
      </c>
      <c r="B45" s="253"/>
      <c r="C45" s="290" t="s">
        <v>166</v>
      </c>
      <c r="D45" s="289" t="s">
        <v>158</v>
      </c>
      <c r="E45" s="288">
        <v>74.61</v>
      </c>
      <c r="F45" s="268"/>
      <c r="G45" s="266"/>
      <c r="H45" s="251">
        <f t="shared" si="0"/>
        <v>0</v>
      </c>
      <c r="I45" s="310">
        <v>995454</v>
      </c>
      <c r="J45" s="236"/>
      <c r="K45" s="311">
        <v>0.18</v>
      </c>
      <c r="L45" s="237"/>
    </row>
    <row r="46" spans="1:12" ht="18.75">
      <c r="A46" s="289" t="s">
        <v>17</v>
      </c>
      <c r="B46" s="253"/>
      <c r="C46" s="290" t="s">
        <v>167</v>
      </c>
      <c r="D46" s="289" t="s">
        <v>158</v>
      </c>
      <c r="E46" s="288">
        <v>9.6199999999999992</v>
      </c>
      <c r="F46" s="268"/>
      <c r="G46" s="266"/>
      <c r="H46" s="251">
        <f t="shared" si="0"/>
        <v>0</v>
      </c>
      <c r="I46" s="310">
        <v>995454</v>
      </c>
      <c r="J46" s="236"/>
      <c r="K46" s="311">
        <v>0.18</v>
      </c>
      <c r="L46" s="237"/>
    </row>
    <row r="47" spans="1:12" ht="18.75">
      <c r="A47" s="291">
        <v>7</v>
      </c>
      <c r="B47" s="253"/>
      <c r="C47" s="292" t="s">
        <v>168</v>
      </c>
      <c r="D47" s="292"/>
      <c r="E47" s="288"/>
      <c r="F47" s="268"/>
      <c r="G47" s="288"/>
      <c r="H47" s="251">
        <f t="shared" si="0"/>
        <v>0</v>
      </c>
      <c r="I47" s="271"/>
      <c r="J47" s="271"/>
      <c r="K47" s="270"/>
      <c r="L47" s="270"/>
    </row>
    <row r="48" spans="1:12" ht="18.75">
      <c r="A48" s="289" t="s">
        <v>15</v>
      </c>
      <c r="B48" s="253"/>
      <c r="C48" s="293" t="s">
        <v>169</v>
      </c>
      <c r="D48" s="289" t="s">
        <v>153</v>
      </c>
      <c r="E48" s="288">
        <v>5.9249999999999998</v>
      </c>
      <c r="F48" s="268"/>
      <c r="G48" s="266"/>
      <c r="H48" s="251">
        <f t="shared" si="0"/>
        <v>0</v>
      </c>
      <c r="I48" s="310">
        <v>995454</v>
      </c>
      <c r="J48" s="236"/>
      <c r="K48" s="311">
        <v>0.18</v>
      </c>
      <c r="L48" s="237"/>
    </row>
    <row r="49" spans="1:12" ht="18.75">
      <c r="A49" s="291">
        <v>8</v>
      </c>
      <c r="B49" s="253"/>
      <c r="C49" s="292" t="s">
        <v>170</v>
      </c>
      <c r="D49" s="292"/>
      <c r="E49" s="288"/>
      <c r="F49" s="268"/>
      <c r="G49" s="288"/>
      <c r="H49" s="251">
        <f t="shared" si="0"/>
        <v>0</v>
      </c>
      <c r="I49" s="271"/>
      <c r="J49" s="271"/>
      <c r="K49" s="270"/>
      <c r="L49" s="271"/>
    </row>
    <row r="50" spans="1:12" ht="18.75">
      <c r="A50" s="289" t="s">
        <v>15</v>
      </c>
      <c r="B50" s="253"/>
      <c r="C50" s="293" t="s">
        <v>171</v>
      </c>
      <c r="D50" s="289" t="s">
        <v>153</v>
      </c>
      <c r="E50" s="288">
        <v>1.772</v>
      </c>
      <c r="F50" s="268"/>
      <c r="G50" s="266"/>
      <c r="H50" s="251">
        <f t="shared" si="0"/>
        <v>0</v>
      </c>
      <c r="I50" s="310">
        <v>995455</v>
      </c>
      <c r="J50" s="236"/>
      <c r="K50" s="311">
        <v>0.18</v>
      </c>
      <c r="L50" s="237"/>
    </row>
    <row r="51" spans="1:12" ht="33">
      <c r="A51" s="291">
        <v>9</v>
      </c>
      <c r="B51" s="253"/>
      <c r="C51" s="292" t="s">
        <v>172</v>
      </c>
      <c r="D51" s="291"/>
      <c r="E51" s="288"/>
      <c r="F51" s="268"/>
      <c r="G51" s="288"/>
      <c r="H51" s="251">
        <f t="shared" si="0"/>
        <v>0</v>
      </c>
      <c r="I51" s="271"/>
      <c r="J51" s="271"/>
      <c r="K51" s="270"/>
      <c r="L51" s="270"/>
    </row>
    <row r="52" spans="1:12" ht="94.5">
      <c r="A52" s="289" t="s">
        <v>173</v>
      </c>
      <c r="B52" s="253"/>
      <c r="C52" s="295" t="s">
        <v>174</v>
      </c>
      <c r="D52" s="252" t="s">
        <v>158</v>
      </c>
      <c r="E52" s="296">
        <v>96.10499999999999</v>
      </c>
      <c r="F52" s="268"/>
      <c r="G52" s="266"/>
      <c r="H52" s="251">
        <f t="shared" si="0"/>
        <v>0</v>
      </c>
      <c r="I52" s="310">
        <v>995433</v>
      </c>
      <c r="J52" s="236"/>
      <c r="K52" s="311">
        <v>0.18</v>
      </c>
      <c r="L52" s="237"/>
    </row>
    <row r="53" spans="1:12" ht="63">
      <c r="A53" s="289" t="s">
        <v>175</v>
      </c>
      <c r="B53" s="253"/>
      <c r="C53" s="295" t="s">
        <v>176</v>
      </c>
      <c r="D53" s="252" t="s">
        <v>158</v>
      </c>
      <c r="E53" s="296">
        <v>96.10499999999999</v>
      </c>
      <c r="F53" s="268"/>
      <c r="G53" s="266"/>
      <c r="H53" s="251">
        <f t="shared" si="0"/>
        <v>0</v>
      </c>
      <c r="I53" s="310">
        <v>995433</v>
      </c>
      <c r="J53" s="236"/>
      <c r="K53" s="311">
        <v>0.18</v>
      </c>
      <c r="L53" s="237"/>
    </row>
    <row r="54" spans="1:12" ht="63">
      <c r="A54" s="289" t="s">
        <v>177</v>
      </c>
      <c r="B54" s="253"/>
      <c r="C54" s="295" t="s">
        <v>178</v>
      </c>
      <c r="D54" s="252" t="s">
        <v>158</v>
      </c>
      <c r="E54" s="296">
        <v>190.89000000000001</v>
      </c>
      <c r="F54" s="268"/>
      <c r="G54" s="266"/>
      <c r="H54" s="251">
        <f t="shared" si="0"/>
        <v>0</v>
      </c>
      <c r="I54" s="310">
        <v>995443</v>
      </c>
      <c r="J54" s="236"/>
      <c r="K54" s="311">
        <v>0.18</v>
      </c>
      <c r="L54" s="237"/>
    </row>
    <row r="55" spans="1:12" ht="78.75">
      <c r="A55" s="289" t="s">
        <v>179</v>
      </c>
      <c r="B55" s="253"/>
      <c r="C55" s="295" t="s">
        <v>180</v>
      </c>
      <c r="D55" s="252" t="s">
        <v>158</v>
      </c>
      <c r="E55" s="296">
        <v>1.56</v>
      </c>
      <c r="F55" s="268"/>
      <c r="G55" s="266"/>
      <c r="H55" s="251">
        <f t="shared" si="0"/>
        <v>0</v>
      </c>
      <c r="I55" s="310">
        <v>995454</v>
      </c>
      <c r="J55" s="236"/>
      <c r="K55" s="311">
        <v>0.18</v>
      </c>
      <c r="L55" s="237"/>
    </row>
    <row r="56" spans="1:12" ht="78.75">
      <c r="A56" s="289" t="s">
        <v>181</v>
      </c>
      <c r="B56" s="253"/>
      <c r="C56" s="295" t="s">
        <v>182</v>
      </c>
      <c r="D56" s="252" t="s">
        <v>158</v>
      </c>
      <c r="E56" s="296">
        <v>11.141999999999999</v>
      </c>
      <c r="F56" s="268"/>
      <c r="G56" s="266"/>
      <c r="H56" s="251">
        <f t="shared" si="0"/>
        <v>0</v>
      </c>
      <c r="I56" s="310">
        <v>995454</v>
      </c>
      <c r="J56" s="236"/>
      <c r="K56" s="311">
        <v>0.18</v>
      </c>
      <c r="L56" s="237"/>
    </row>
    <row r="57" spans="1:12" ht="31.5">
      <c r="A57" s="289" t="s">
        <v>183</v>
      </c>
      <c r="B57" s="253"/>
      <c r="C57" s="295" t="s">
        <v>184</v>
      </c>
      <c r="D57" s="297" t="s">
        <v>185</v>
      </c>
      <c r="E57" s="296">
        <v>27.950000000000003</v>
      </c>
      <c r="F57" s="268"/>
      <c r="G57" s="266"/>
      <c r="H57" s="251">
        <f t="shared" si="0"/>
        <v>0</v>
      </c>
      <c r="I57" s="310">
        <v>995457</v>
      </c>
      <c r="J57" s="236"/>
      <c r="K57" s="311">
        <v>0.18</v>
      </c>
      <c r="L57" s="237"/>
    </row>
    <row r="58" spans="1:12" ht="63">
      <c r="A58" s="289" t="s">
        <v>186</v>
      </c>
      <c r="B58" s="253"/>
      <c r="C58" s="295" t="s">
        <v>187</v>
      </c>
      <c r="D58" s="252" t="s">
        <v>158</v>
      </c>
      <c r="E58" s="296">
        <v>39.841000000000001</v>
      </c>
      <c r="F58" s="268"/>
      <c r="G58" s="266"/>
      <c r="H58" s="251">
        <f t="shared" si="0"/>
        <v>0</v>
      </c>
      <c r="I58" s="310">
        <v>995456</v>
      </c>
      <c r="J58" s="236"/>
      <c r="K58" s="311">
        <v>0.18</v>
      </c>
      <c r="L58" s="237"/>
    </row>
    <row r="59" spans="1:12" ht="78.75">
      <c r="A59" s="289" t="s">
        <v>188</v>
      </c>
      <c r="B59" s="253"/>
      <c r="C59" s="295" t="s">
        <v>189</v>
      </c>
      <c r="D59" s="252" t="s">
        <v>158</v>
      </c>
      <c r="E59" s="296">
        <v>43.847999999999999</v>
      </c>
      <c r="F59" s="268"/>
      <c r="G59" s="266"/>
      <c r="H59" s="251">
        <f t="shared" si="0"/>
        <v>0</v>
      </c>
      <c r="I59" s="310">
        <v>995456</v>
      </c>
      <c r="J59" s="236"/>
      <c r="K59" s="311">
        <v>0.18</v>
      </c>
      <c r="L59" s="237"/>
    </row>
    <row r="60" spans="1:12" ht="63">
      <c r="A60" s="289" t="s">
        <v>190</v>
      </c>
      <c r="B60" s="253"/>
      <c r="C60" s="295" t="s">
        <v>191</v>
      </c>
      <c r="D60" s="252" t="s">
        <v>158</v>
      </c>
      <c r="E60" s="296">
        <v>21.76</v>
      </c>
      <c r="F60" s="268"/>
      <c r="G60" s="266"/>
      <c r="H60" s="251">
        <f t="shared" si="0"/>
        <v>0</v>
      </c>
      <c r="I60" s="310">
        <v>995456</v>
      </c>
      <c r="J60" s="236"/>
      <c r="K60" s="311">
        <v>0.18</v>
      </c>
      <c r="L60" s="237"/>
    </row>
    <row r="61" spans="1:12" ht="63">
      <c r="A61" s="289" t="s">
        <v>192</v>
      </c>
      <c r="B61" s="253"/>
      <c r="C61" s="295" t="s">
        <v>193</v>
      </c>
      <c r="D61" s="252" t="s">
        <v>158</v>
      </c>
      <c r="E61" s="296">
        <v>3.2</v>
      </c>
      <c r="F61" s="268"/>
      <c r="G61" s="266"/>
      <c r="H61" s="251">
        <f t="shared" si="0"/>
        <v>0</v>
      </c>
      <c r="I61" s="310">
        <v>995429</v>
      </c>
      <c r="J61" s="236"/>
      <c r="K61" s="311">
        <v>0.18</v>
      </c>
      <c r="L61" s="237"/>
    </row>
    <row r="62" spans="1:12" ht="63">
      <c r="A62" s="289" t="s">
        <v>194</v>
      </c>
      <c r="B62" s="253"/>
      <c r="C62" s="295" t="s">
        <v>195</v>
      </c>
      <c r="D62" s="297" t="s">
        <v>196</v>
      </c>
      <c r="E62" s="296">
        <v>42</v>
      </c>
      <c r="F62" s="268"/>
      <c r="G62" s="266"/>
      <c r="H62" s="251">
        <f t="shared" si="0"/>
        <v>0</v>
      </c>
      <c r="I62" s="310">
        <v>995453</v>
      </c>
      <c r="J62" s="236"/>
      <c r="K62" s="311">
        <v>0.18</v>
      </c>
      <c r="L62" s="237"/>
    </row>
    <row r="63" spans="1:12" ht="18.75">
      <c r="A63" s="291">
        <v>7</v>
      </c>
      <c r="B63" s="253"/>
      <c r="C63" s="292" t="s">
        <v>197</v>
      </c>
      <c r="D63" s="291"/>
      <c r="E63" s="288"/>
      <c r="F63" s="268"/>
      <c r="G63" s="288"/>
      <c r="H63" s="251">
        <f t="shared" si="0"/>
        <v>0</v>
      </c>
      <c r="I63" s="271"/>
      <c r="J63" s="271"/>
      <c r="K63" s="270"/>
      <c r="L63" s="270"/>
    </row>
    <row r="64" spans="1:12" ht="18.75">
      <c r="A64" s="289" t="s">
        <v>15</v>
      </c>
      <c r="B64" s="253"/>
      <c r="C64" s="290" t="s">
        <v>198</v>
      </c>
      <c r="D64" s="289" t="s">
        <v>199</v>
      </c>
      <c r="E64" s="288">
        <f>E65</f>
        <v>5</v>
      </c>
      <c r="F64" s="268"/>
      <c r="G64" s="266"/>
      <c r="H64" s="251">
        <f t="shared" si="0"/>
        <v>0</v>
      </c>
      <c r="I64" s="310">
        <v>995468</v>
      </c>
      <c r="J64" s="236"/>
      <c r="K64" s="311">
        <v>0.18</v>
      </c>
      <c r="L64" s="237"/>
    </row>
    <row r="65" spans="1:12" ht="18.75">
      <c r="A65" s="289" t="s">
        <v>17</v>
      </c>
      <c r="B65" s="253"/>
      <c r="C65" s="290" t="s">
        <v>200</v>
      </c>
      <c r="D65" s="289" t="s">
        <v>199</v>
      </c>
      <c r="E65" s="288">
        <v>5</v>
      </c>
      <c r="F65" s="268"/>
      <c r="G65" s="266"/>
      <c r="H65" s="251">
        <f t="shared" si="0"/>
        <v>0</v>
      </c>
      <c r="I65" s="310">
        <v>995468</v>
      </c>
      <c r="J65" s="236"/>
      <c r="K65" s="311">
        <v>0.18</v>
      </c>
      <c r="L65" s="237"/>
    </row>
    <row r="66" spans="1:12" ht="18.75">
      <c r="A66" s="289" t="s">
        <v>19</v>
      </c>
      <c r="B66" s="253"/>
      <c r="C66" s="290" t="s">
        <v>201</v>
      </c>
      <c r="D66" s="289" t="s">
        <v>153</v>
      </c>
      <c r="E66" s="288">
        <f>E65</f>
        <v>5</v>
      </c>
      <c r="F66" s="268"/>
      <c r="G66" s="266"/>
      <c r="H66" s="251">
        <f t="shared" si="0"/>
        <v>0</v>
      </c>
      <c r="I66" s="310">
        <v>995468</v>
      </c>
      <c r="J66" s="236"/>
      <c r="K66" s="311">
        <v>0.18</v>
      </c>
      <c r="L66" s="237"/>
    </row>
    <row r="67" spans="1:12" ht="66">
      <c r="A67" s="291">
        <v>8</v>
      </c>
      <c r="B67" s="253"/>
      <c r="C67" s="292" t="s">
        <v>202</v>
      </c>
      <c r="D67" s="291"/>
      <c r="E67" s="288"/>
      <c r="F67" s="268"/>
      <c r="G67" s="288"/>
      <c r="H67" s="251">
        <f t="shared" si="0"/>
        <v>0</v>
      </c>
      <c r="I67" s="271"/>
      <c r="J67" s="271"/>
      <c r="K67" s="270"/>
      <c r="L67" s="270"/>
    </row>
    <row r="68" spans="1:12" ht="18.75">
      <c r="A68" s="289" t="s">
        <v>15</v>
      </c>
      <c r="B68" s="253"/>
      <c r="C68" s="293" t="s">
        <v>198</v>
      </c>
      <c r="D68" s="289" t="s">
        <v>203</v>
      </c>
      <c r="E68" s="288">
        <f>E65</f>
        <v>5</v>
      </c>
      <c r="F68" s="268"/>
      <c r="G68" s="266"/>
      <c r="H68" s="251">
        <f t="shared" si="0"/>
        <v>0</v>
      </c>
      <c r="I68" s="310">
        <v>995468</v>
      </c>
      <c r="J68" s="236"/>
      <c r="K68" s="311">
        <v>0.18</v>
      </c>
      <c r="L68" s="237"/>
    </row>
    <row r="69" spans="1:12" ht="18.75">
      <c r="A69" s="289" t="s">
        <v>17</v>
      </c>
      <c r="B69" s="253"/>
      <c r="C69" s="293" t="s">
        <v>204</v>
      </c>
      <c r="D69" s="289" t="s">
        <v>203</v>
      </c>
      <c r="E69" s="288">
        <f>E65</f>
        <v>5</v>
      </c>
      <c r="F69" s="268"/>
      <c r="G69" s="266"/>
      <c r="H69" s="251">
        <f t="shared" si="0"/>
        <v>0</v>
      </c>
      <c r="I69" s="310">
        <v>995468</v>
      </c>
      <c r="J69" s="236"/>
      <c r="K69" s="311">
        <v>0.18</v>
      </c>
      <c r="L69" s="237"/>
    </row>
    <row r="70" spans="1:12" ht="18.75">
      <c r="A70" s="291">
        <v>9</v>
      </c>
      <c r="B70" s="253"/>
      <c r="C70" s="292" t="s">
        <v>205</v>
      </c>
      <c r="D70" s="292"/>
      <c r="E70" s="288"/>
      <c r="F70" s="268"/>
      <c r="G70" s="288"/>
      <c r="H70" s="251">
        <f t="shared" si="0"/>
        <v>0</v>
      </c>
      <c r="I70" s="271"/>
      <c r="J70" s="271"/>
      <c r="K70" s="270"/>
      <c r="L70" s="270"/>
    </row>
    <row r="71" spans="1:12" ht="18.75">
      <c r="A71" s="289" t="s">
        <v>15</v>
      </c>
      <c r="B71" s="253"/>
      <c r="C71" s="293" t="s">
        <v>206</v>
      </c>
      <c r="D71" s="289" t="s">
        <v>207</v>
      </c>
      <c r="E71" s="288">
        <f>E65</f>
        <v>5</v>
      </c>
      <c r="F71" s="268"/>
      <c r="G71" s="266"/>
      <c r="H71" s="251">
        <f t="shared" si="0"/>
        <v>0</v>
      </c>
      <c r="I71" s="310">
        <v>995468</v>
      </c>
      <c r="J71" s="236"/>
      <c r="K71" s="311">
        <v>0.18</v>
      </c>
      <c r="L71" s="237"/>
    </row>
    <row r="72" spans="1:12" ht="18.75">
      <c r="A72" s="289" t="s">
        <v>17</v>
      </c>
      <c r="B72" s="253"/>
      <c r="C72" s="293" t="s">
        <v>208</v>
      </c>
      <c r="D72" s="289" t="s">
        <v>207</v>
      </c>
      <c r="E72" s="288">
        <f>E65</f>
        <v>5</v>
      </c>
      <c r="F72" s="268"/>
      <c r="G72" s="266"/>
      <c r="H72" s="251">
        <f t="shared" si="0"/>
        <v>0</v>
      </c>
      <c r="I72" s="310">
        <v>995468</v>
      </c>
      <c r="J72" s="236"/>
      <c r="K72" s="311">
        <v>0.18</v>
      </c>
      <c r="L72" s="237"/>
    </row>
    <row r="73" spans="1:12" ht="18.75">
      <c r="A73" s="289" t="s">
        <v>19</v>
      </c>
      <c r="B73" s="253"/>
      <c r="C73" s="293" t="s">
        <v>209</v>
      </c>
      <c r="D73" s="289" t="s">
        <v>207</v>
      </c>
      <c r="E73" s="288">
        <f>E65</f>
        <v>5</v>
      </c>
      <c r="F73" s="268"/>
      <c r="G73" s="266"/>
      <c r="H73" s="251">
        <f t="shared" si="0"/>
        <v>0</v>
      </c>
      <c r="I73" s="310">
        <v>998731</v>
      </c>
      <c r="J73" s="236"/>
      <c r="K73" s="311">
        <v>0.18</v>
      </c>
      <c r="L73" s="237"/>
    </row>
    <row r="74" spans="1:12" ht="18.75">
      <c r="A74" s="291">
        <v>10</v>
      </c>
      <c r="B74" s="253"/>
      <c r="C74" s="292" t="s">
        <v>210</v>
      </c>
      <c r="D74" s="291"/>
      <c r="E74" s="288"/>
      <c r="F74" s="268"/>
      <c r="G74" s="288"/>
      <c r="H74" s="251">
        <f t="shared" si="0"/>
        <v>0</v>
      </c>
      <c r="I74" s="271"/>
      <c r="J74" s="271"/>
      <c r="K74" s="270"/>
      <c r="L74" s="270"/>
    </row>
    <row r="75" spans="1:12" ht="18.75">
      <c r="A75" s="289" t="s">
        <v>15</v>
      </c>
      <c r="B75" s="253"/>
      <c r="C75" s="290" t="s">
        <v>211</v>
      </c>
      <c r="D75" s="289" t="s">
        <v>212</v>
      </c>
      <c r="E75" s="288">
        <v>5</v>
      </c>
      <c r="F75" s="268"/>
      <c r="G75" s="266"/>
      <c r="H75" s="251">
        <f t="shared" si="0"/>
        <v>0</v>
      </c>
      <c r="I75" s="310">
        <v>995444</v>
      </c>
      <c r="J75" s="236"/>
      <c r="K75" s="311">
        <v>0.18</v>
      </c>
      <c r="L75" s="237"/>
    </row>
    <row r="76" spans="1:12" ht="18.75">
      <c r="A76" s="289" t="s">
        <v>17</v>
      </c>
      <c r="B76" s="253"/>
      <c r="C76" s="290" t="s">
        <v>213</v>
      </c>
      <c r="D76" s="289" t="s">
        <v>212</v>
      </c>
      <c r="E76" s="288">
        <v>5</v>
      </c>
      <c r="F76" s="268"/>
      <c r="G76" s="266"/>
      <c r="H76" s="251">
        <f t="shared" si="0"/>
        <v>0</v>
      </c>
      <c r="I76" s="310">
        <v>995444</v>
      </c>
      <c r="J76" s="236"/>
      <c r="K76" s="311">
        <v>0.18</v>
      </c>
      <c r="L76" s="237"/>
    </row>
    <row r="77" spans="1:12" ht="18.75">
      <c r="A77" s="289" t="s">
        <v>19</v>
      </c>
      <c r="B77" s="253"/>
      <c r="C77" s="290" t="s">
        <v>214</v>
      </c>
      <c r="D77" s="289" t="s">
        <v>203</v>
      </c>
      <c r="E77" s="288">
        <v>5</v>
      </c>
      <c r="F77" s="268"/>
      <c r="G77" s="266"/>
      <c r="H77" s="251">
        <f t="shared" si="0"/>
        <v>0</v>
      </c>
      <c r="I77" s="310">
        <v>995444</v>
      </c>
      <c r="J77" s="236"/>
      <c r="K77" s="311">
        <v>0.18</v>
      </c>
      <c r="L77" s="237"/>
    </row>
    <row r="78" spans="1:12" ht="18.75">
      <c r="A78" s="289" t="s">
        <v>21</v>
      </c>
      <c r="B78" s="253"/>
      <c r="C78" s="290" t="s">
        <v>215</v>
      </c>
      <c r="D78" s="289" t="s">
        <v>203</v>
      </c>
      <c r="E78" s="288">
        <v>5</v>
      </c>
      <c r="F78" s="268"/>
      <c r="G78" s="266"/>
      <c r="H78" s="251">
        <f t="shared" si="0"/>
        <v>0</v>
      </c>
      <c r="I78" s="310">
        <v>995444</v>
      </c>
      <c r="J78" s="236"/>
      <c r="K78" s="311">
        <v>0.18</v>
      </c>
      <c r="L78" s="237"/>
    </row>
    <row r="79" spans="1:12" ht="18.75">
      <c r="A79" s="289" t="s">
        <v>23</v>
      </c>
      <c r="B79" s="253"/>
      <c r="C79" s="290" t="s">
        <v>216</v>
      </c>
      <c r="D79" s="289" t="s">
        <v>199</v>
      </c>
      <c r="E79" s="288">
        <v>5</v>
      </c>
      <c r="F79" s="268"/>
      <c r="G79" s="266"/>
      <c r="H79" s="251">
        <f t="shared" si="0"/>
        <v>0</v>
      </c>
      <c r="I79" s="310">
        <v>995444</v>
      </c>
      <c r="J79" s="236"/>
      <c r="K79" s="311">
        <v>0.18</v>
      </c>
      <c r="L79" s="237"/>
    </row>
    <row r="80" spans="1:12" ht="66">
      <c r="A80" s="291">
        <v>11</v>
      </c>
      <c r="B80" s="253"/>
      <c r="C80" s="292" t="s">
        <v>217</v>
      </c>
      <c r="D80" s="291"/>
      <c r="E80" s="288"/>
      <c r="F80" s="268"/>
      <c r="G80" s="288"/>
      <c r="H80" s="251">
        <f t="shared" si="0"/>
        <v>0</v>
      </c>
      <c r="I80" s="271"/>
      <c r="J80" s="271"/>
      <c r="K80" s="270"/>
      <c r="L80" s="270"/>
    </row>
    <row r="81" spans="1:12" ht="18.75">
      <c r="A81" s="289" t="s">
        <v>15</v>
      </c>
      <c r="B81" s="253"/>
      <c r="C81" s="290" t="s">
        <v>218</v>
      </c>
      <c r="D81" s="289" t="s">
        <v>142</v>
      </c>
      <c r="E81" s="288">
        <v>1.01</v>
      </c>
      <c r="F81" s="268"/>
      <c r="G81" s="266"/>
      <c r="H81" s="251">
        <f t="shared" si="0"/>
        <v>0</v>
      </c>
      <c r="I81" s="310">
        <v>995468</v>
      </c>
      <c r="J81" s="236"/>
      <c r="K81" s="311">
        <v>0.18</v>
      </c>
      <c r="L81" s="237"/>
    </row>
    <row r="82" spans="1:12" ht="18.75">
      <c r="A82" s="289" t="s">
        <v>219</v>
      </c>
      <c r="B82" s="253"/>
      <c r="C82" s="290" t="s">
        <v>220</v>
      </c>
      <c r="D82" s="289" t="s">
        <v>142</v>
      </c>
      <c r="E82" s="288">
        <f>E81</f>
        <v>1.01</v>
      </c>
      <c r="F82" s="268"/>
      <c r="G82" s="266"/>
      <c r="H82" s="251">
        <f t="shared" si="0"/>
        <v>0</v>
      </c>
      <c r="I82" s="310">
        <v>995468</v>
      </c>
      <c r="J82" s="236"/>
      <c r="K82" s="311">
        <v>0.18</v>
      </c>
      <c r="L82" s="237"/>
    </row>
    <row r="83" spans="1:12" ht="18.75">
      <c r="A83" s="291">
        <v>12</v>
      </c>
      <c r="B83" s="253"/>
      <c r="C83" s="292" t="s">
        <v>221</v>
      </c>
      <c r="D83" s="292"/>
      <c r="E83" s="288"/>
      <c r="F83" s="268"/>
      <c r="G83" s="288"/>
      <c r="H83" s="251">
        <f t="shared" si="0"/>
        <v>0</v>
      </c>
      <c r="I83" s="271"/>
      <c r="J83" s="271"/>
      <c r="K83" s="270"/>
      <c r="L83" s="270"/>
    </row>
    <row r="84" spans="1:12" ht="18.75">
      <c r="A84" s="289" t="s">
        <v>15</v>
      </c>
      <c r="B84" s="253"/>
      <c r="C84" s="293" t="s">
        <v>222</v>
      </c>
      <c r="D84" s="289" t="s">
        <v>142</v>
      </c>
      <c r="E84" s="288">
        <v>0.97499999999999998</v>
      </c>
      <c r="F84" s="268"/>
      <c r="G84" s="266"/>
      <c r="H84" s="251">
        <f t="shared" si="0"/>
        <v>0</v>
      </c>
      <c r="I84" s="310">
        <v>995468</v>
      </c>
      <c r="J84" s="236"/>
      <c r="K84" s="311">
        <v>0.18</v>
      </c>
      <c r="L84" s="237"/>
    </row>
    <row r="85" spans="1:12" ht="18.75">
      <c r="A85" s="289" t="s">
        <v>17</v>
      </c>
      <c r="B85" s="253"/>
      <c r="C85" s="293" t="s">
        <v>223</v>
      </c>
      <c r="D85" s="289" t="s">
        <v>142</v>
      </c>
      <c r="E85" s="288">
        <f>E84</f>
        <v>0.97499999999999998</v>
      </c>
      <c r="F85" s="268"/>
      <c r="G85" s="266"/>
      <c r="H85" s="251">
        <f t="shared" si="0"/>
        <v>0</v>
      </c>
      <c r="I85" s="310">
        <v>995468</v>
      </c>
      <c r="J85" s="236"/>
      <c r="K85" s="311">
        <v>0.18</v>
      </c>
      <c r="L85" s="237"/>
    </row>
    <row r="86" spans="1:12" ht="18.75">
      <c r="A86" s="291">
        <v>13</v>
      </c>
      <c r="B86" s="253"/>
      <c r="C86" s="292" t="s">
        <v>224</v>
      </c>
      <c r="D86" s="289" t="s">
        <v>153</v>
      </c>
      <c r="E86" s="288">
        <v>9.0779999999999994</v>
      </c>
      <c r="F86" s="268"/>
      <c r="G86" s="266"/>
      <c r="H86" s="251">
        <f t="shared" si="0"/>
        <v>0</v>
      </c>
      <c r="I86" s="310">
        <v>995431</v>
      </c>
      <c r="J86" s="236"/>
      <c r="K86" s="311">
        <v>0.18</v>
      </c>
      <c r="L86" s="237"/>
    </row>
    <row r="87" spans="1:12" ht="47.25">
      <c r="A87" s="291">
        <v>14</v>
      </c>
      <c r="B87" s="253"/>
      <c r="C87" s="298" t="s">
        <v>225</v>
      </c>
      <c r="D87" s="252" t="s">
        <v>226</v>
      </c>
      <c r="E87" s="288">
        <v>778</v>
      </c>
      <c r="F87" s="268"/>
      <c r="G87" s="266"/>
      <c r="H87" s="251">
        <f t="shared" si="0"/>
        <v>0</v>
      </c>
      <c r="I87" s="310">
        <v>995423</v>
      </c>
      <c r="J87" s="236"/>
      <c r="K87" s="311">
        <v>0.18</v>
      </c>
      <c r="L87" s="237"/>
    </row>
    <row r="88" spans="1:12" ht="18.75">
      <c r="A88" s="254"/>
      <c r="B88" s="279"/>
      <c r="C88" s="280" t="s">
        <v>227</v>
      </c>
      <c r="D88" s="267"/>
      <c r="E88" s="299"/>
      <c r="F88" s="268"/>
      <c r="G88" s="281"/>
      <c r="H88" s="308">
        <f>SUM(H21:H87)</f>
        <v>0</v>
      </c>
      <c r="I88" s="271"/>
      <c r="J88" s="271"/>
      <c r="K88" s="270"/>
      <c r="L88" s="237"/>
    </row>
    <row r="89" spans="1:12" ht="18.75">
      <c r="A89" s="300" t="s">
        <v>228</v>
      </c>
      <c r="B89" s="278"/>
      <c r="C89" s="301" t="s">
        <v>229</v>
      </c>
      <c r="D89" s="267"/>
      <c r="E89" s="299"/>
      <c r="F89" s="268"/>
      <c r="G89" s="281"/>
      <c r="H89" s="251"/>
      <c r="I89" s="271"/>
      <c r="J89" s="312"/>
      <c r="K89" s="270"/>
      <c r="L89" s="313"/>
    </row>
    <row r="90" spans="1:12" ht="18.75">
      <c r="A90" s="286">
        <v>1</v>
      </c>
      <c r="B90" s="253"/>
      <c r="C90" s="287" t="s">
        <v>140</v>
      </c>
      <c r="D90" s="286"/>
      <c r="E90" s="302"/>
      <c r="F90" s="268"/>
      <c r="G90" s="281"/>
      <c r="H90" s="251"/>
      <c r="I90" s="271"/>
      <c r="J90" s="312"/>
      <c r="K90" s="270"/>
      <c r="L90" s="313"/>
    </row>
    <row r="91" spans="1:12" ht="18.75">
      <c r="A91" s="289" t="s">
        <v>15</v>
      </c>
      <c r="B91" s="253"/>
      <c r="C91" s="290" t="s">
        <v>141</v>
      </c>
      <c r="D91" s="303" t="s">
        <v>142</v>
      </c>
      <c r="E91" s="302">
        <f>E93</f>
        <v>0.45200000000000001</v>
      </c>
      <c r="F91" s="268"/>
      <c r="G91" s="266"/>
      <c r="H91" s="251">
        <f t="shared" si="0"/>
        <v>0</v>
      </c>
      <c r="I91" s="310">
        <v>998344</v>
      </c>
      <c r="J91" s="236"/>
      <c r="K91" s="311">
        <v>0.18</v>
      </c>
      <c r="L91" s="237"/>
    </row>
    <row r="92" spans="1:12" ht="31.5">
      <c r="A92" s="289" t="s">
        <v>17</v>
      </c>
      <c r="B92" s="253"/>
      <c r="C92" s="290" t="s">
        <v>143</v>
      </c>
      <c r="D92" s="303" t="s">
        <v>142</v>
      </c>
      <c r="E92" s="302">
        <f>E93</f>
        <v>0.45200000000000001</v>
      </c>
      <c r="F92" s="268"/>
      <c r="G92" s="266"/>
      <c r="H92" s="251">
        <f t="shared" si="0"/>
        <v>0</v>
      </c>
      <c r="I92" s="310">
        <v>998344</v>
      </c>
      <c r="J92" s="236"/>
      <c r="K92" s="311">
        <v>0.18</v>
      </c>
      <c r="L92" s="237"/>
    </row>
    <row r="93" spans="1:12" ht="18.75">
      <c r="A93" s="289" t="s">
        <v>17</v>
      </c>
      <c r="B93" s="253"/>
      <c r="C93" s="290" t="s">
        <v>144</v>
      </c>
      <c r="D93" s="303" t="s">
        <v>142</v>
      </c>
      <c r="E93" s="302">
        <v>0.45200000000000001</v>
      </c>
      <c r="F93" s="268"/>
      <c r="G93" s="266"/>
      <c r="H93" s="251">
        <f t="shared" si="0"/>
        <v>0</v>
      </c>
      <c r="I93" s="310">
        <v>998344</v>
      </c>
      <c r="J93" s="236"/>
      <c r="K93" s="311">
        <v>0.18</v>
      </c>
      <c r="L93" s="237"/>
    </row>
    <row r="94" spans="1:12" ht="18.75">
      <c r="A94" s="291">
        <v>2</v>
      </c>
      <c r="B94" s="253"/>
      <c r="C94" s="292" t="s">
        <v>145</v>
      </c>
      <c r="D94" s="286"/>
      <c r="E94" s="302"/>
      <c r="F94" s="268"/>
      <c r="G94" s="302"/>
      <c r="H94" s="251">
        <f t="shared" si="0"/>
        <v>0</v>
      </c>
      <c r="I94" s="271"/>
      <c r="J94" s="271"/>
      <c r="K94" s="270"/>
      <c r="L94" s="270"/>
    </row>
    <row r="95" spans="1:12" ht="18.75">
      <c r="A95" s="289" t="s">
        <v>15</v>
      </c>
      <c r="B95" s="253"/>
      <c r="C95" s="293" t="s">
        <v>146</v>
      </c>
      <c r="D95" s="303" t="s">
        <v>147</v>
      </c>
      <c r="E95" s="302">
        <v>5</v>
      </c>
      <c r="F95" s="268"/>
      <c r="G95" s="266"/>
      <c r="H95" s="251">
        <f t="shared" si="0"/>
        <v>0</v>
      </c>
      <c r="I95" s="310">
        <v>998342</v>
      </c>
      <c r="J95" s="236"/>
      <c r="K95" s="311">
        <v>0.18</v>
      </c>
      <c r="L95" s="237"/>
    </row>
    <row r="96" spans="1:12" ht="18.75">
      <c r="A96" s="289" t="s">
        <v>17</v>
      </c>
      <c r="B96" s="253"/>
      <c r="C96" s="290" t="s">
        <v>148</v>
      </c>
      <c r="D96" s="303" t="s">
        <v>147</v>
      </c>
      <c r="E96" s="302">
        <f>E95</f>
        <v>5</v>
      </c>
      <c r="F96" s="268"/>
      <c r="G96" s="266"/>
      <c r="H96" s="251">
        <f t="shared" si="0"/>
        <v>0</v>
      </c>
      <c r="I96" s="310">
        <v>998342</v>
      </c>
      <c r="J96" s="236"/>
      <c r="K96" s="311">
        <v>0.18</v>
      </c>
      <c r="L96" s="237"/>
    </row>
    <row r="97" spans="1:12" ht="18.75">
      <c r="A97" s="289" t="s">
        <v>19</v>
      </c>
      <c r="B97" s="253"/>
      <c r="C97" s="290" t="s">
        <v>149</v>
      </c>
      <c r="D97" s="303" t="s">
        <v>147</v>
      </c>
      <c r="E97" s="302">
        <f>E95</f>
        <v>5</v>
      </c>
      <c r="F97" s="268"/>
      <c r="G97" s="266"/>
      <c r="H97" s="251">
        <f t="shared" si="0"/>
        <v>0</v>
      </c>
      <c r="I97" s="310">
        <v>998342</v>
      </c>
      <c r="J97" s="236"/>
      <c r="K97" s="311">
        <v>0.18</v>
      </c>
      <c r="L97" s="237"/>
    </row>
    <row r="98" spans="1:12" ht="18.75">
      <c r="A98" s="289" t="s">
        <v>21</v>
      </c>
      <c r="B98" s="253"/>
      <c r="C98" s="290" t="s">
        <v>150</v>
      </c>
      <c r="D98" s="303" t="s">
        <v>147</v>
      </c>
      <c r="E98" s="302">
        <f>E95</f>
        <v>5</v>
      </c>
      <c r="F98" s="268"/>
      <c r="G98" s="266"/>
      <c r="H98" s="251">
        <f t="shared" si="0"/>
        <v>0</v>
      </c>
      <c r="I98" s="310">
        <v>998342</v>
      </c>
      <c r="J98" s="236"/>
      <c r="K98" s="311">
        <v>0.18</v>
      </c>
      <c r="L98" s="237"/>
    </row>
    <row r="99" spans="1:12" ht="66">
      <c r="A99" s="291">
        <v>3</v>
      </c>
      <c r="B99" s="253"/>
      <c r="C99" s="292" t="s">
        <v>151</v>
      </c>
      <c r="D99" s="286"/>
      <c r="E99" s="302"/>
      <c r="F99" s="268"/>
      <c r="G99" s="302"/>
      <c r="H99" s="251">
        <f t="shared" si="0"/>
        <v>0</v>
      </c>
      <c r="I99" s="271"/>
      <c r="J99" s="271"/>
      <c r="K99" s="270"/>
      <c r="L99" s="270"/>
    </row>
    <row r="100" spans="1:12" ht="18.75">
      <c r="A100" s="289" t="s">
        <v>15</v>
      </c>
      <c r="B100" s="253"/>
      <c r="C100" s="293" t="s">
        <v>152</v>
      </c>
      <c r="D100" s="303" t="s">
        <v>153</v>
      </c>
      <c r="E100" s="302">
        <v>8.7840000000000007</v>
      </c>
      <c r="F100" s="268"/>
      <c r="G100" s="266"/>
      <c r="H100" s="251">
        <f t="shared" si="0"/>
        <v>0</v>
      </c>
      <c r="I100" s="310">
        <v>995455</v>
      </c>
      <c r="J100" s="236"/>
      <c r="K100" s="311">
        <v>0.18</v>
      </c>
      <c r="L100" s="237"/>
    </row>
    <row r="101" spans="1:12" ht="18.75">
      <c r="A101" s="289" t="s">
        <v>17</v>
      </c>
      <c r="B101" s="253"/>
      <c r="C101" s="293" t="s">
        <v>154</v>
      </c>
      <c r="D101" s="303" t="s">
        <v>153</v>
      </c>
      <c r="E101" s="302">
        <f>E100</f>
        <v>8.7840000000000007</v>
      </c>
      <c r="F101" s="268"/>
      <c r="G101" s="266"/>
      <c r="H101" s="251">
        <f t="shared" si="0"/>
        <v>0</v>
      </c>
      <c r="I101" s="310">
        <v>995455</v>
      </c>
      <c r="J101" s="236"/>
      <c r="K101" s="311">
        <v>0.18</v>
      </c>
      <c r="L101" s="237"/>
    </row>
    <row r="102" spans="1:12" ht="18.75">
      <c r="A102" s="289" t="s">
        <v>19</v>
      </c>
      <c r="B102" s="253"/>
      <c r="C102" s="293" t="s">
        <v>155</v>
      </c>
      <c r="D102" s="303" t="s">
        <v>153</v>
      </c>
      <c r="E102" s="302">
        <f>E100</f>
        <v>8.7840000000000007</v>
      </c>
      <c r="F102" s="268"/>
      <c r="G102" s="266"/>
      <c r="H102" s="251">
        <f t="shared" si="0"/>
        <v>0</v>
      </c>
      <c r="I102" s="310">
        <v>995455</v>
      </c>
      <c r="J102" s="236"/>
      <c r="K102" s="311">
        <v>0.18</v>
      </c>
      <c r="L102" s="237"/>
    </row>
    <row r="103" spans="1:12" ht="18.75">
      <c r="A103" s="291">
        <v>4</v>
      </c>
      <c r="B103" s="253"/>
      <c r="C103" s="292" t="s">
        <v>156</v>
      </c>
      <c r="D103" s="286"/>
      <c r="E103" s="302"/>
      <c r="F103" s="268"/>
      <c r="G103" s="302"/>
      <c r="H103" s="251">
        <f t="shared" si="0"/>
        <v>0</v>
      </c>
      <c r="I103" s="271"/>
      <c r="J103" s="271"/>
      <c r="K103" s="270"/>
      <c r="L103" s="270"/>
    </row>
    <row r="104" spans="1:12" ht="18.75">
      <c r="A104" s="289" t="s">
        <v>15</v>
      </c>
      <c r="B104" s="253"/>
      <c r="C104" s="290" t="s">
        <v>157</v>
      </c>
      <c r="D104" s="303" t="s">
        <v>158</v>
      </c>
      <c r="E104" s="302">
        <v>841.05</v>
      </c>
      <c r="F104" s="268"/>
      <c r="G104" s="266"/>
      <c r="H104" s="251">
        <f t="shared" si="0"/>
        <v>0</v>
      </c>
      <c r="I104" s="310">
        <v>995432</v>
      </c>
      <c r="J104" s="236"/>
      <c r="K104" s="311">
        <v>0.18</v>
      </c>
      <c r="L104" s="237"/>
    </row>
    <row r="105" spans="1:12" ht="18.75">
      <c r="A105" s="289" t="s">
        <v>17</v>
      </c>
      <c r="B105" s="253"/>
      <c r="C105" s="290" t="s">
        <v>159</v>
      </c>
      <c r="D105" s="303" t="s">
        <v>158</v>
      </c>
      <c r="E105" s="302">
        <v>1261.58</v>
      </c>
      <c r="F105" s="268"/>
      <c r="G105" s="266"/>
      <c r="H105" s="251">
        <f t="shared" si="0"/>
        <v>0</v>
      </c>
      <c r="I105" s="310">
        <v>995432</v>
      </c>
      <c r="J105" s="236"/>
      <c r="K105" s="311">
        <v>0.18</v>
      </c>
      <c r="L105" s="237"/>
    </row>
    <row r="106" spans="1:12" ht="18.75">
      <c r="A106" s="289" t="s">
        <v>19</v>
      </c>
      <c r="B106" s="253"/>
      <c r="C106" s="290" t="s">
        <v>149</v>
      </c>
      <c r="D106" s="303" t="s">
        <v>158</v>
      </c>
      <c r="E106" s="302">
        <f>E104</f>
        <v>841.05</v>
      </c>
      <c r="F106" s="268"/>
      <c r="G106" s="266"/>
      <c r="H106" s="251">
        <f t="shared" si="0"/>
        <v>0</v>
      </c>
      <c r="I106" s="310">
        <v>995432</v>
      </c>
      <c r="J106" s="236"/>
      <c r="K106" s="311">
        <v>0.18</v>
      </c>
      <c r="L106" s="237"/>
    </row>
    <row r="107" spans="1:12" ht="18.75">
      <c r="A107" s="291">
        <v>5</v>
      </c>
      <c r="B107" s="253"/>
      <c r="C107" s="292" t="s">
        <v>160</v>
      </c>
      <c r="D107" s="292"/>
      <c r="E107" s="302"/>
      <c r="F107" s="268"/>
      <c r="G107" s="302"/>
      <c r="H107" s="251">
        <f t="shared" si="0"/>
        <v>0</v>
      </c>
      <c r="I107" s="271"/>
      <c r="J107" s="271"/>
      <c r="K107" s="270"/>
      <c r="L107" s="270"/>
    </row>
    <row r="108" spans="1:12" ht="18.75">
      <c r="A108" s="289" t="s">
        <v>15</v>
      </c>
      <c r="B108" s="253"/>
      <c r="C108" s="290" t="s">
        <v>161</v>
      </c>
      <c r="D108" s="303" t="s">
        <v>158</v>
      </c>
      <c r="E108" s="302">
        <v>14.52</v>
      </c>
      <c r="F108" s="268"/>
      <c r="G108" s="266"/>
      <c r="H108" s="251">
        <f t="shared" si="0"/>
        <v>0</v>
      </c>
      <c r="I108" s="310">
        <v>995433</v>
      </c>
      <c r="J108" s="236"/>
      <c r="K108" s="311">
        <v>0.18</v>
      </c>
      <c r="L108" s="237"/>
    </row>
    <row r="109" spans="1:12" ht="18.75">
      <c r="A109" s="289" t="s">
        <v>17</v>
      </c>
      <c r="B109" s="253"/>
      <c r="C109" s="290" t="s">
        <v>162</v>
      </c>
      <c r="D109" s="303" t="s">
        <v>158</v>
      </c>
      <c r="E109" s="302">
        <f>E108</f>
        <v>14.52</v>
      </c>
      <c r="F109" s="268"/>
      <c r="G109" s="266"/>
      <c r="H109" s="251">
        <f t="shared" si="0"/>
        <v>0</v>
      </c>
      <c r="I109" s="310">
        <v>995433</v>
      </c>
      <c r="J109" s="236"/>
      <c r="K109" s="311">
        <v>0.18</v>
      </c>
      <c r="L109" s="237"/>
    </row>
    <row r="110" spans="1:12" ht="18.75">
      <c r="A110" s="289" t="s">
        <v>19</v>
      </c>
      <c r="B110" s="253"/>
      <c r="C110" s="290" t="s">
        <v>163</v>
      </c>
      <c r="D110" s="303" t="s">
        <v>158</v>
      </c>
      <c r="E110" s="304">
        <v>82.28</v>
      </c>
      <c r="F110" s="268"/>
      <c r="G110" s="266"/>
      <c r="H110" s="251">
        <f t="shared" si="0"/>
        <v>0</v>
      </c>
      <c r="I110" s="310">
        <v>995433</v>
      </c>
      <c r="J110" s="236"/>
      <c r="K110" s="311">
        <v>0.18</v>
      </c>
      <c r="L110" s="237"/>
    </row>
    <row r="111" spans="1:12" ht="18.75">
      <c r="A111" s="289" t="s">
        <v>21</v>
      </c>
      <c r="B111" s="253"/>
      <c r="C111" s="290" t="s">
        <v>164</v>
      </c>
      <c r="D111" s="303" t="s">
        <v>158</v>
      </c>
      <c r="E111" s="302">
        <f>E110</f>
        <v>82.28</v>
      </c>
      <c r="F111" s="268"/>
      <c r="G111" s="266"/>
      <c r="H111" s="251">
        <f t="shared" si="0"/>
        <v>0</v>
      </c>
      <c r="I111" s="310">
        <v>995433</v>
      </c>
      <c r="J111" s="236"/>
      <c r="K111" s="311">
        <v>0.18</v>
      </c>
      <c r="L111" s="237"/>
    </row>
    <row r="112" spans="1:12" ht="18.75">
      <c r="A112" s="289" t="s">
        <v>23</v>
      </c>
      <c r="B112" s="253"/>
      <c r="C112" s="290" t="s">
        <v>149</v>
      </c>
      <c r="D112" s="303" t="s">
        <v>158</v>
      </c>
      <c r="E112" s="302">
        <f>E111</f>
        <v>82.28</v>
      </c>
      <c r="F112" s="268"/>
      <c r="G112" s="266"/>
      <c r="H112" s="251">
        <f t="shared" si="0"/>
        <v>0</v>
      </c>
      <c r="I112" s="310">
        <v>995433</v>
      </c>
      <c r="J112" s="236"/>
      <c r="K112" s="311">
        <v>0.18</v>
      </c>
      <c r="L112" s="237"/>
    </row>
    <row r="113" spans="1:12" ht="33">
      <c r="A113" s="291">
        <v>6</v>
      </c>
      <c r="B113" s="253"/>
      <c r="C113" s="292" t="s">
        <v>165</v>
      </c>
      <c r="D113" s="286"/>
      <c r="E113" s="302"/>
      <c r="F113" s="268"/>
      <c r="G113" s="302"/>
      <c r="H113" s="251">
        <f t="shared" si="0"/>
        <v>0</v>
      </c>
      <c r="I113" s="271"/>
      <c r="J113" s="271"/>
      <c r="K113" s="271"/>
      <c r="L113" s="271"/>
    </row>
    <row r="114" spans="1:12" ht="18.75">
      <c r="A114" s="289" t="s">
        <v>15</v>
      </c>
      <c r="B114" s="253"/>
      <c r="C114" s="290" t="s">
        <v>166</v>
      </c>
      <c r="D114" s="303" t="s">
        <v>158</v>
      </c>
      <c r="E114" s="302">
        <v>16.77</v>
      </c>
      <c r="F114" s="268"/>
      <c r="G114" s="266"/>
      <c r="H114" s="251">
        <f t="shared" si="0"/>
        <v>0</v>
      </c>
      <c r="I114" s="310">
        <v>995454</v>
      </c>
      <c r="J114" s="236"/>
      <c r="K114" s="311">
        <v>0.18</v>
      </c>
      <c r="L114" s="237"/>
    </row>
    <row r="115" spans="1:12" ht="18.75">
      <c r="A115" s="289" t="s">
        <v>17</v>
      </c>
      <c r="B115" s="253"/>
      <c r="C115" s="290" t="s">
        <v>167</v>
      </c>
      <c r="D115" s="303" t="s">
        <v>158</v>
      </c>
      <c r="E115" s="302">
        <v>2.056</v>
      </c>
      <c r="F115" s="268"/>
      <c r="G115" s="266"/>
      <c r="H115" s="251">
        <f t="shared" si="0"/>
        <v>0</v>
      </c>
      <c r="I115" s="310">
        <v>995454</v>
      </c>
      <c r="J115" s="236"/>
      <c r="K115" s="311">
        <v>0.18</v>
      </c>
      <c r="L115" s="237"/>
    </row>
    <row r="116" spans="1:12" ht="18.75">
      <c r="A116" s="291">
        <v>7</v>
      </c>
      <c r="B116" s="253"/>
      <c r="C116" s="292" t="s">
        <v>168</v>
      </c>
      <c r="D116" s="292"/>
      <c r="E116" s="302"/>
      <c r="F116" s="268"/>
      <c r="G116" s="302"/>
      <c r="H116" s="251">
        <f t="shared" si="0"/>
        <v>0</v>
      </c>
      <c r="I116" s="271"/>
      <c r="J116" s="271"/>
      <c r="K116" s="271"/>
      <c r="L116" s="271"/>
    </row>
    <row r="117" spans="1:12" ht="18.75">
      <c r="A117" s="289" t="s">
        <v>15</v>
      </c>
      <c r="B117" s="253"/>
      <c r="C117" s="293" t="s">
        <v>169</v>
      </c>
      <c r="D117" s="303" t="s">
        <v>153</v>
      </c>
      <c r="E117" s="302">
        <v>1.7629999999999999</v>
      </c>
      <c r="F117" s="268"/>
      <c r="G117" s="266"/>
      <c r="H117" s="251">
        <f t="shared" si="0"/>
        <v>0</v>
      </c>
      <c r="I117" s="310">
        <v>995454</v>
      </c>
      <c r="J117" s="236"/>
      <c r="K117" s="311">
        <v>0.18</v>
      </c>
      <c r="L117" s="237"/>
    </row>
    <row r="118" spans="1:12" ht="18.75">
      <c r="A118" s="291">
        <v>8</v>
      </c>
      <c r="B118" s="253"/>
      <c r="C118" s="292" t="s">
        <v>170</v>
      </c>
      <c r="D118" s="292"/>
      <c r="E118" s="302"/>
      <c r="F118" s="268"/>
      <c r="G118" s="302"/>
      <c r="H118" s="251">
        <f t="shared" si="0"/>
        <v>0</v>
      </c>
      <c r="I118" s="271"/>
      <c r="J118" s="271"/>
      <c r="K118" s="271"/>
      <c r="L118" s="271"/>
    </row>
    <row r="119" spans="1:12" ht="18.75">
      <c r="A119" s="289" t="s">
        <v>15</v>
      </c>
      <c r="B119" s="253"/>
      <c r="C119" s="293" t="s">
        <v>171</v>
      </c>
      <c r="D119" s="303" t="s">
        <v>153</v>
      </c>
      <c r="E119" s="302">
        <v>0.45200000000000001</v>
      </c>
      <c r="F119" s="268"/>
      <c r="G119" s="266"/>
      <c r="H119" s="251">
        <f t="shared" si="0"/>
        <v>0</v>
      </c>
      <c r="I119" s="310">
        <v>995455</v>
      </c>
      <c r="J119" s="236"/>
      <c r="K119" s="311">
        <v>0.18</v>
      </c>
      <c r="L119" s="237"/>
    </row>
    <row r="120" spans="1:12" ht="33">
      <c r="A120" s="291">
        <v>9</v>
      </c>
      <c r="B120" s="253"/>
      <c r="C120" s="292" t="s">
        <v>172</v>
      </c>
      <c r="D120" s="286"/>
      <c r="E120" s="302"/>
      <c r="F120" s="268"/>
      <c r="G120" s="302"/>
      <c r="H120" s="251">
        <f t="shared" si="0"/>
        <v>0</v>
      </c>
      <c r="I120" s="271"/>
      <c r="J120" s="271"/>
      <c r="K120" s="271"/>
      <c r="L120" s="271"/>
    </row>
    <row r="121" spans="1:12" ht="94.5">
      <c r="A121" s="289" t="s">
        <v>173</v>
      </c>
      <c r="B121" s="253"/>
      <c r="C121" s="298" t="s">
        <v>174</v>
      </c>
      <c r="D121" s="305" t="s">
        <v>158</v>
      </c>
      <c r="E121" s="309">
        <v>96.10499999999999</v>
      </c>
      <c r="F121" s="268"/>
      <c r="G121" s="266"/>
      <c r="H121" s="251">
        <f t="shared" si="0"/>
        <v>0</v>
      </c>
      <c r="I121" s="310">
        <v>995433</v>
      </c>
      <c r="J121" s="236"/>
      <c r="K121" s="311">
        <v>0.18</v>
      </c>
      <c r="L121" s="237"/>
    </row>
    <row r="122" spans="1:12" ht="63">
      <c r="A122" s="289" t="s">
        <v>175</v>
      </c>
      <c r="B122" s="253"/>
      <c r="C122" s="298" t="s">
        <v>176</v>
      </c>
      <c r="D122" s="305" t="s">
        <v>158</v>
      </c>
      <c r="E122" s="309">
        <v>96.10499999999999</v>
      </c>
      <c r="F122" s="268"/>
      <c r="G122" s="266"/>
      <c r="H122" s="251">
        <f t="shared" si="0"/>
        <v>0</v>
      </c>
      <c r="I122" s="310">
        <v>995433</v>
      </c>
      <c r="J122" s="236"/>
      <c r="K122" s="311">
        <v>0.18</v>
      </c>
      <c r="L122" s="237"/>
    </row>
    <row r="123" spans="1:12" ht="63">
      <c r="A123" s="289" t="s">
        <v>177</v>
      </c>
      <c r="B123" s="253"/>
      <c r="C123" s="298" t="s">
        <v>178</v>
      </c>
      <c r="D123" s="305" t="s">
        <v>158</v>
      </c>
      <c r="E123" s="309">
        <v>190.89000000000001</v>
      </c>
      <c r="F123" s="268"/>
      <c r="G123" s="266"/>
      <c r="H123" s="251">
        <f t="shared" si="0"/>
        <v>0</v>
      </c>
      <c r="I123" s="310">
        <v>995443</v>
      </c>
      <c r="J123" s="236"/>
      <c r="K123" s="311">
        <v>0.18</v>
      </c>
      <c r="L123" s="237"/>
    </row>
    <row r="124" spans="1:12" ht="78.75">
      <c r="A124" s="289" t="s">
        <v>179</v>
      </c>
      <c r="B124" s="253"/>
      <c r="C124" s="298" t="s">
        <v>180</v>
      </c>
      <c r="D124" s="305" t="s">
        <v>158</v>
      </c>
      <c r="E124" s="309">
        <v>1.56</v>
      </c>
      <c r="F124" s="268"/>
      <c r="G124" s="266"/>
      <c r="H124" s="251">
        <f t="shared" si="0"/>
        <v>0</v>
      </c>
      <c r="I124" s="310">
        <v>995454</v>
      </c>
      <c r="J124" s="236"/>
      <c r="K124" s="311">
        <v>0.18</v>
      </c>
      <c r="L124" s="237"/>
    </row>
    <row r="125" spans="1:12" ht="78.75">
      <c r="A125" s="289" t="s">
        <v>181</v>
      </c>
      <c r="B125" s="253"/>
      <c r="C125" s="298" t="s">
        <v>182</v>
      </c>
      <c r="D125" s="305" t="s">
        <v>158</v>
      </c>
      <c r="E125" s="309">
        <v>11.141999999999999</v>
      </c>
      <c r="F125" s="268"/>
      <c r="G125" s="266"/>
      <c r="H125" s="251">
        <f t="shared" si="0"/>
        <v>0</v>
      </c>
      <c r="I125" s="310">
        <v>995454</v>
      </c>
      <c r="J125" s="236"/>
      <c r="K125" s="311">
        <v>0.18</v>
      </c>
      <c r="L125" s="237"/>
    </row>
    <row r="126" spans="1:12" ht="31.5">
      <c r="A126" s="289" t="s">
        <v>183</v>
      </c>
      <c r="B126" s="253"/>
      <c r="C126" s="298" t="s">
        <v>230</v>
      </c>
      <c r="D126" s="306" t="s">
        <v>185</v>
      </c>
      <c r="E126" s="309">
        <v>27.950000000000003</v>
      </c>
      <c r="F126" s="268"/>
      <c r="G126" s="266"/>
      <c r="H126" s="251">
        <f t="shared" si="0"/>
        <v>0</v>
      </c>
      <c r="I126" s="310">
        <v>995457</v>
      </c>
      <c r="J126" s="236"/>
      <c r="K126" s="311">
        <v>0.18</v>
      </c>
      <c r="L126" s="237"/>
    </row>
    <row r="127" spans="1:12" ht="63">
      <c r="A127" s="289" t="s">
        <v>186</v>
      </c>
      <c r="B127" s="253"/>
      <c r="C127" s="307" t="s">
        <v>231</v>
      </c>
      <c r="D127" s="305" t="s">
        <v>158</v>
      </c>
      <c r="E127" s="309">
        <v>39.840999999999994</v>
      </c>
      <c r="F127" s="268"/>
      <c r="G127" s="266"/>
      <c r="H127" s="251">
        <f t="shared" si="0"/>
        <v>0</v>
      </c>
      <c r="I127" s="310">
        <v>995456</v>
      </c>
      <c r="J127" s="236"/>
      <c r="K127" s="311">
        <v>0.18</v>
      </c>
      <c r="L127" s="237"/>
    </row>
    <row r="128" spans="1:12" ht="78.75">
      <c r="A128" s="289" t="s">
        <v>188</v>
      </c>
      <c r="B128" s="253"/>
      <c r="C128" s="307" t="s">
        <v>189</v>
      </c>
      <c r="D128" s="305" t="s">
        <v>158</v>
      </c>
      <c r="E128" s="309">
        <v>43.847999999999999</v>
      </c>
      <c r="F128" s="268"/>
      <c r="G128" s="266"/>
      <c r="H128" s="251">
        <f t="shared" si="0"/>
        <v>0</v>
      </c>
      <c r="I128" s="310">
        <v>995456</v>
      </c>
      <c r="J128" s="236"/>
      <c r="K128" s="311">
        <v>0.18</v>
      </c>
      <c r="L128" s="237"/>
    </row>
    <row r="129" spans="1:12" ht="63">
      <c r="A129" s="289" t="s">
        <v>190</v>
      </c>
      <c r="B129" s="253"/>
      <c r="C129" s="307" t="s">
        <v>191</v>
      </c>
      <c r="D129" s="305" t="s">
        <v>158</v>
      </c>
      <c r="E129" s="309">
        <v>21.76</v>
      </c>
      <c r="F129" s="268"/>
      <c r="G129" s="266"/>
      <c r="H129" s="251">
        <f t="shared" si="0"/>
        <v>0</v>
      </c>
      <c r="I129" s="310">
        <v>995456</v>
      </c>
      <c r="J129" s="236"/>
      <c r="K129" s="311">
        <v>0.18</v>
      </c>
      <c r="L129" s="237"/>
    </row>
    <row r="130" spans="1:12" ht="63">
      <c r="A130" s="289" t="s">
        <v>192</v>
      </c>
      <c r="B130" s="253"/>
      <c r="C130" s="307" t="s">
        <v>193</v>
      </c>
      <c r="D130" s="305" t="s">
        <v>158</v>
      </c>
      <c r="E130" s="309">
        <v>3.2</v>
      </c>
      <c r="F130" s="268"/>
      <c r="G130" s="266"/>
      <c r="H130" s="251">
        <f t="shared" si="0"/>
        <v>0</v>
      </c>
      <c r="I130" s="310">
        <v>995429</v>
      </c>
      <c r="J130" s="236"/>
      <c r="K130" s="311">
        <v>0.18</v>
      </c>
      <c r="L130" s="237"/>
    </row>
    <row r="131" spans="1:12" ht="63">
      <c r="A131" s="289" t="s">
        <v>194</v>
      </c>
      <c r="B131" s="253"/>
      <c r="C131" s="298" t="s">
        <v>195</v>
      </c>
      <c r="D131" s="306" t="s">
        <v>196</v>
      </c>
      <c r="E131" s="309">
        <v>42</v>
      </c>
      <c r="F131" s="268"/>
      <c r="G131" s="266"/>
      <c r="H131" s="251">
        <f t="shared" si="0"/>
        <v>0</v>
      </c>
      <c r="I131" s="310">
        <v>995453</v>
      </c>
      <c r="J131" s="236"/>
      <c r="K131" s="311">
        <v>0.18</v>
      </c>
      <c r="L131" s="237"/>
    </row>
    <row r="132" spans="1:12" ht="18.75">
      <c r="A132" s="291">
        <v>7</v>
      </c>
      <c r="B132" s="253"/>
      <c r="C132" s="292" t="s">
        <v>197</v>
      </c>
      <c r="D132" s="286"/>
      <c r="E132" s="302"/>
      <c r="F132" s="268"/>
      <c r="G132" s="302"/>
      <c r="H132" s="251">
        <f t="shared" si="0"/>
        <v>0</v>
      </c>
      <c r="I132" s="271"/>
      <c r="J132" s="271"/>
      <c r="K132" s="271"/>
      <c r="L132" s="271"/>
    </row>
    <row r="133" spans="1:12" ht="18.75">
      <c r="A133" s="289" t="s">
        <v>15</v>
      </c>
      <c r="B133" s="253"/>
      <c r="C133" s="290" t="s">
        <v>198</v>
      </c>
      <c r="D133" s="303" t="s">
        <v>199</v>
      </c>
      <c r="E133" s="302">
        <f>E134</f>
        <v>1</v>
      </c>
      <c r="F133" s="268"/>
      <c r="G133" s="266"/>
      <c r="H133" s="251">
        <f t="shared" si="0"/>
        <v>0</v>
      </c>
      <c r="I133" s="310">
        <v>995468</v>
      </c>
      <c r="J133" s="236"/>
      <c r="K133" s="311">
        <v>0.18</v>
      </c>
      <c r="L133" s="237"/>
    </row>
    <row r="134" spans="1:12" ht="18.75">
      <c r="A134" s="289" t="s">
        <v>17</v>
      </c>
      <c r="B134" s="253"/>
      <c r="C134" s="290" t="s">
        <v>200</v>
      </c>
      <c r="D134" s="303" t="s">
        <v>199</v>
      </c>
      <c r="E134" s="302">
        <v>1</v>
      </c>
      <c r="F134" s="268"/>
      <c r="G134" s="266"/>
      <c r="H134" s="251">
        <f t="shared" si="0"/>
        <v>0</v>
      </c>
      <c r="I134" s="310">
        <v>995468</v>
      </c>
      <c r="J134" s="236"/>
      <c r="K134" s="311">
        <v>0.18</v>
      </c>
      <c r="L134" s="237"/>
    </row>
    <row r="135" spans="1:12" ht="18.75">
      <c r="A135" s="289" t="s">
        <v>19</v>
      </c>
      <c r="B135" s="253"/>
      <c r="C135" s="290" t="s">
        <v>201</v>
      </c>
      <c r="D135" s="303" t="s">
        <v>153</v>
      </c>
      <c r="E135" s="302">
        <f>E133</f>
        <v>1</v>
      </c>
      <c r="F135" s="268"/>
      <c r="G135" s="266"/>
      <c r="H135" s="251">
        <f t="shared" si="0"/>
        <v>0</v>
      </c>
      <c r="I135" s="310">
        <v>995468</v>
      </c>
      <c r="J135" s="236"/>
      <c r="K135" s="311">
        <v>0.18</v>
      </c>
      <c r="L135" s="237"/>
    </row>
    <row r="136" spans="1:12" ht="66">
      <c r="A136" s="291">
        <v>8</v>
      </c>
      <c r="B136" s="253"/>
      <c r="C136" s="292" t="s">
        <v>202</v>
      </c>
      <c r="D136" s="286"/>
      <c r="E136" s="302"/>
      <c r="F136" s="268"/>
      <c r="G136" s="302"/>
      <c r="H136" s="251">
        <f t="shared" si="0"/>
        <v>0</v>
      </c>
      <c r="I136" s="271"/>
      <c r="J136" s="271"/>
      <c r="K136" s="271"/>
      <c r="L136" s="271"/>
    </row>
    <row r="137" spans="1:12" ht="18.75">
      <c r="A137" s="289" t="s">
        <v>15</v>
      </c>
      <c r="B137" s="253"/>
      <c r="C137" s="293" t="s">
        <v>198</v>
      </c>
      <c r="D137" s="303" t="s">
        <v>203</v>
      </c>
      <c r="E137" s="302">
        <f>E134</f>
        <v>1</v>
      </c>
      <c r="F137" s="268"/>
      <c r="G137" s="266"/>
      <c r="H137" s="251">
        <f t="shared" si="0"/>
        <v>0</v>
      </c>
      <c r="I137" s="310">
        <v>995468</v>
      </c>
      <c r="J137" s="236"/>
      <c r="K137" s="311">
        <v>0.18</v>
      </c>
      <c r="L137" s="237"/>
    </row>
    <row r="138" spans="1:12" ht="18.75">
      <c r="A138" s="289" t="s">
        <v>17</v>
      </c>
      <c r="B138" s="253"/>
      <c r="C138" s="293" t="s">
        <v>204</v>
      </c>
      <c r="D138" s="303" t="s">
        <v>203</v>
      </c>
      <c r="E138" s="302">
        <f>E134</f>
        <v>1</v>
      </c>
      <c r="F138" s="268"/>
      <c r="G138" s="266"/>
      <c r="H138" s="251">
        <f t="shared" si="0"/>
        <v>0</v>
      </c>
      <c r="I138" s="310">
        <v>995468</v>
      </c>
      <c r="J138" s="236"/>
      <c r="K138" s="311">
        <v>0.18</v>
      </c>
      <c r="L138" s="237"/>
    </row>
    <row r="139" spans="1:12" ht="18.75">
      <c r="A139" s="291">
        <v>9</v>
      </c>
      <c r="B139" s="253"/>
      <c r="C139" s="292" t="s">
        <v>205</v>
      </c>
      <c r="D139" s="292"/>
      <c r="E139" s="302"/>
      <c r="F139" s="268"/>
      <c r="G139" s="302"/>
      <c r="H139" s="251">
        <f t="shared" si="0"/>
        <v>0</v>
      </c>
      <c r="I139" s="271"/>
      <c r="J139" s="271"/>
      <c r="K139" s="271"/>
      <c r="L139" s="271"/>
    </row>
    <row r="140" spans="1:12" ht="18.75">
      <c r="A140" s="289" t="s">
        <v>15</v>
      </c>
      <c r="B140" s="253"/>
      <c r="C140" s="293" t="s">
        <v>206</v>
      </c>
      <c r="D140" s="303" t="s">
        <v>207</v>
      </c>
      <c r="E140" s="302">
        <f>E134</f>
        <v>1</v>
      </c>
      <c r="F140" s="268"/>
      <c r="G140" s="266"/>
      <c r="H140" s="251">
        <f t="shared" si="0"/>
        <v>0</v>
      </c>
      <c r="I140" s="310">
        <v>995468</v>
      </c>
      <c r="J140" s="236"/>
      <c r="K140" s="311">
        <v>0.18</v>
      </c>
      <c r="L140" s="237"/>
    </row>
    <row r="141" spans="1:12" ht="18.75">
      <c r="A141" s="289" t="s">
        <v>17</v>
      </c>
      <c r="B141" s="253"/>
      <c r="C141" s="293" t="s">
        <v>208</v>
      </c>
      <c r="D141" s="303" t="s">
        <v>207</v>
      </c>
      <c r="E141" s="302">
        <f>E134</f>
        <v>1</v>
      </c>
      <c r="F141" s="268"/>
      <c r="G141" s="266"/>
      <c r="H141" s="251">
        <f t="shared" si="0"/>
        <v>0</v>
      </c>
      <c r="I141" s="310">
        <v>995468</v>
      </c>
      <c r="J141" s="236"/>
      <c r="K141" s="311">
        <v>0.18</v>
      </c>
      <c r="L141" s="237"/>
    </row>
    <row r="142" spans="1:12" ht="18.75">
      <c r="A142" s="289" t="s">
        <v>19</v>
      </c>
      <c r="B142" s="253"/>
      <c r="C142" s="293" t="s">
        <v>209</v>
      </c>
      <c r="D142" s="303" t="s">
        <v>207</v>
      </c>
      <c r="E142" s="302">
        <f>E134</f>
        <v>1</v>
      </c>
      <c r="F142" s="268"/>
      <c r="G142" s="266"/>
      <c r="H142" s="251">
        <f t="shared" si="0"/>
        <v>0</v>
      </c>
      <c r="I142" s="310">
        <v>998731</v>
      </c>
      <c r="J142" s="236"/>
      <c r="K142" s="311">
        <v>0.18</v>
      </c>
      <c r="L142" s="237"/>
    </row>
    <row r="143" spans="1:12" ht="18.75">
      <c r="A143" s="291">
        <v>10</v>
      </c>
      <c r="B143" s="253"/>
      <c r="C143" s="292" t="s">
        <v>210</v>
      </c>
      <c r="D143" s="286"/>
      <c r="E143" s="302"/>
      <c r="F143" s="268"/>
      <c r="G143" s="302"/>
      <c r="H143" s="251">
        <f t="shared" si="0"/>
        <v>0</v>
      </c>
      <c r="I143" s="271"/>
      <c r="J143" s="271"/>
      <c r="K143" s="270"/>
      <c r="L143" s="270"/>
    </row>
    <row r="144" spans="1:12" ht="18.75">
      <c r="A144" s="289" t="s">
        <v>15</v>
      </c>
      <c r="B144" s="253"/>
      <c r="C144" s="290" t="s">
        <v>211</v>
      </c>
      <c r="D144" s="303" t="s">
        <v>212</v>
      </c>
      <c r="E144" s="302">
        <v>1</v>
      </c>
      <c r="F144" s="268"/>
      <c r="G144" s="266"/>
      <c r="H144" s="251">
        <f t="shared" si="0"/>
        <v>0</v>
      </c>
      <c r="I144" s="310">
        <v>995444</v>
      </c>
      <c r="J144" s="236"/>
      <c r="K144" s="311">
        <v>0.18</v>
      </c>
      <c r="L144" s="237"/>
    </row>
    <row r="145" spans="1:12" ht="18.75">
      <c r="A145" s="289" t="s">
        <v>17</v>
      </c>
      <c r="B145" s="253"/>
      <c r="C145" s="290" t="s">
        <v>213</v>
      </c>
      <c r="D145" s="303" t="s">
        <v>212</v>
      </c>
      <c r="E145" s="302">
        <v>1</v>
      </c>
      <c r="F145" s="268"/>
      <c r="G145" s="266"/>
      <c r="H145" s="251">
        <f t="shared" si="0"/>
        <v>0</v>
      </c>
      <c r="I145" s="310">
        <v>995444</v>
      </c>
      <c r="J145" s="236"/>
      <c r="K145" s="311">
        <v>0.18</v>
      </c>
      <c r="L145" s="237"/>
    </row>
    <row r="146" spans="1:12" ht="18.75">
      <c r="A146" s="289" t="s">
        <v>19</v>
      </c>
      <c r="B146" s="253"/>
      <c r="C146" s="290" t="s">
        <v>214</v>
      </c>
      <c r="D146" s="303" t="s">
        <v>203</v>
      </c>
      <c r="E146" s="302">
        <v>2</v>
      </c>
      <c r="F146" s="268"/>
      <c r="G146" s="266"/>
      <c r="H146" s="251">
        <f t="shared" si="0"/>
        <v>0</v>
      </c>
      <c r="I146" s="310">
        <v>995444</v>
      </c>
      <c r="J146" s="236"/>
      <c r="K146" s="311">
        <v>0.18</v>
      </c>
      <c r="L146" s="237"/>
    </row>
    <row r="147" spans="1:12" ht="18.75">
      <c r="A147" s="289" t="s">
        <v>21</v>
      </c>
      <c r="B147" s="253"/>
      <c r="C147" s="290" t="s">
        <v>215</v>
      </c>
      <c r="D147" s="303" t="s">
        <v>203</v>
      </c>
      <c r="E147" s="302">
        <v>1</v>
      </c>
      <c r="F147" s="268"/>
      <c r="G147" s="266"/>
      <c r="H147" s="251">
        <f t="shared" si="0"/>
        <v>0</v>
      </c>
      <c r="I147" s="310">
        <v>995444</v>
      </c>
      <c r="J147" s="236"/>
      <c r="K147" s="311">
        <v>0.18</v>
      </c>
      <c r="L147" s="237"/>
    </row>
    <row r="148" spans="1:12" ht="18.75">
      <c r="A148" s="289" t="s">
        <v>23</v>
      </c>
      <c r="B148" s="253"/>
      <c r="C148" s="290" t="s">
        <v>216</v>
      </c>
      <c r="D148" s="303" t="s">
        <v>199</v>
      </c>
      <c r="E148" s="302">
        <v>1</v>
      </c>
      <c r="F148" s="268"/>
      <c r="G148" s="266"/>
      <c r="H148" s="251">
        <f t="shared" si="0"/>
        <v>0</v>
      </c>
      <c r="I148" s="310">
        <v>995444</v>
      </c>
      <c r="J148" s="236"/>
      <c r="K148" s="311">
        <v>0.18</v>
      </c>
      <c r="L148" s="237"/>
    </row>
    <row r="149" spans="1:12" ht="66">
      <c r="A149" s="291">
        <v>11</v>
      </c>
      <c r="B149" s="253"/>
      <c r="C149" s="292" t="s">
        <v>217</v>
      </c>
      <c r="D149" s="286"/>
      <c r="E149" s="302"/>
      <c r="F149" s="268"/>
      <c r="G149" s="302"/>
      <c r="H149" s="251">
        <f t="shared" si="0"/>
        <v>0</v>
      </c>
      <c r="I149" s="271"/>
      <c r="J149" s="271"/>
      <c r="K149" s="271"/>
      <c r="L149" s="271"/>
    </row>
    <row r="150" spans="1:12" ht="18.75">
      <c r="A150" s="289" t="s">
        <v>15</v>
      </c>
      <c r="B150" s="253"/>
      <c r="C150" s="290" t="s">
        <v>232</v>
      </c>
      <c r="D150" s="303" t="s">
        <v>142</v>
      </c>
      <c r="E150" s="302">
        <v>0.44600000000000001</v>
      </c>
      <c r="F150" s="268"/>
      <c r="G150" s="266"/>
      <c r="H150" s="251">
        <f t="shared" si="0"/>
        <v>0</v>
      </c>
      <c r="I150" s="310">
        <v>995468</v>
      </c>
      <c r="J150" s="236"/>
      <c r="K150" s="311">
        <v>0.18</v>
      </c>
      <c r="L150" s="237"/>
    </row>
    <row r="151" spans="1:12" ht="18.75">
      <c r="A151" s="291">
        <v>12</v>
      </c>
      <c r="B151" s="253"/>
      <c r="C151" s="292" t="s">
        <v>221</v>
      </c>
      <c r="D151" s="292"/>
      <c r="E151" s="302"/>
      <c r="F151" s="268"/>
      <c r="G151" s="302"/>
      <c r="H151" s="251">
        <f t="shared" si="0"/>
        <v>0</v>
      </c>
      <c r="I151" s="271"/>
      <c r="J151" s="271"/>
      <c r="K151" s="271"/>
      <c r="L151" s="271"/>
    </row>
    <row r="152" spans="1:12" ht="18.75">
      <c r="A152" s="289" t="s">
        <v>15</v>
      </c>
      <c r="B152" s="253"/>
      <c r="C152" s="293" t="s">
        <v>233</v>
      </c>
      <c r="D152" s="303" t="s">
        <v>142</v>
      </c>
      <c r="E152" s="302">
        <v>0.45500000000000002</v>
      </c>
      <c r="F152" s="268"/>
      <c r="G152" s="266"/>
      <c r="H152" s="251">
        <f t="shared" si="0"/>
        <v>0</v>
      </c>
      <c r="I152" s="310">
        <v>995468</v>
      </c>
      <c r="J152" s="236"/>
      <c r="K152" s="311">
        <v>0.18</v>
      </c>
      <c r="L152" s="237"/>
    </row>
    <row r="153" spans="1:12" ht="18.75">
      <c r="A153" s="291">
        <v>13</v>
      </c>
      <c r="B153" s="253"/>
      <c r="C153" s="292" t="s">
        <v>224</v>
      </c>
      <c r="D153" s="303" t="s">
        <v>153</v>
      </c>
      <c r="E153" s="302">
        <v>15.374000000000001</v>
      </c>
      <c r="F153" s="268"/>
      <c r="G153" s="266"/>
      <c r="H153" s="251">
        <f t="shared" si="0"/>
        <v>0</v>
      </c>
      <c r="I153" s="310">
        <v>995431</v>
      </c>
      <c r="J153" s="236"/>
      <c r="K153" s="311">
        <v>0.18</v>
      </c>
      <c r="L153" s="237"/>
    </row>
    <row r="154" spans="1:12" ht="47.25">
      <c r="A154" s="291">
        <v>14</v>
      </c>
      <c r="B154" s="253"/>
      <c r="C154" s="298" t="s">
        <v>225</v>
      </c>
      <c r="D154" s="305" t="s">
        <v>226</v>
      </c>
      <c r="E154" s="302">
        <v>778</v>
      </c>
      <c r="F154" s="268"/>
      <c r="G154" s="266"/>
      <c r="H154" s="251">
        <f t="shared" si="0"/>
        <v>0</v>
      </c>
      <c r="I154" s="310">
        <v>995423</v>
      </c>
      <c r="J154" s="236"/>
      <c r="K154" s="311">
        <v>0.18</v>
      </c>
      <c r="L154" s="237"/>
    </row>
    <row r="155" spans="1:12" ht="18.75">
      <c r="A155" s="254"/>
      <c r="B155" s="253"/>
      <c r="C155" s="280" t="s">
        <v>234</v>
      </c>
      <c r="D155" s="267"/>
      <c r="E155" s="299"/>
      <c r="F155" s="268"/>
      <c r="G155" s="299"/>
      <c r="H155" s="308">
        <f>SUM(H91:H154)</f>
        <v>0</v>
      </c>
      <c r="I155" s="271"/>
      <c r="J155" s="271"/>
      <c r="K155" s="270"/>
      <c r="L155" s="270"/>
    </row>
    <row r="156" spans="1:12" ht="18.75">
      <c r="A156" s="300" t="s">
        <v>235</v>
      </c>
      <c r="B156" s="278"/>
      <c r="C156" s="301" t="s">
        <v>236</v>
      </c>
      <c r="D156" s="267"/>
      <c r="E156" s="299"/>
      <c r="F156" s="268"/>
      <c r="G156" s="299"/>
      <c r="H156" s="251"/>
      <c r="I156" s="271"/>
      <c r="J156" s="271"/>
      <c r="K156" s="270"/>
      <c r="L156" s="270"/>
    </row>
    <row r="157" spans="1:12" ht="18.75">
      <c r="A157" s="286">
        <v>1</v>
      </c>
      <c r="B157" s="253"/>
      <c r="C157" s="287" t="s">
        <v>140</v>
      </c>
      <c r="D157" s="291"/>
      <c r="E157" s="288"/>
      <c r="F157" s="268"/>
      <c r="G157" s="288"/>
      <c r="H157" s="251"/>
      <c r="I157" s="271"/>
      <c r="J157" s="271"/>
      <c r="K157" s="270"/>
      <c r="L157" s="270"/>
    </row>
    <row r="158" spans="1:12" ht="18.75">
      <c r="A158" s="289" t="s">
        <v>15</v>
      </c>
      <c r="B158" s="253"/>
      <c r="C158" s="290" t="s">
        <v>141</v>
      </c>
      <c r="D158" s="289" t="s">
        <v>142</v>
      </c>
      <c r="E158" s="288">
        <f>E159</f>
        <v>1.169</v>
      </c>
      <c r="F158" s="268"/>
      <c r="G158" s="266"/>
      <c r="H158" s="251">
        <f t="shared" si="0"/>
        <v>0</v>
      </c>
      <c r="I158" s="310">
        <v>998344</v>
      </c>
      <c r="J158" s="236"/>
      <c r="K158" s="311">
        <v>0.18</v>
      </c>
      <c r="L158" s="237"/>
    </row>
    <row r="159" spans="1:12" ht="31.5">
      <c r="A159" s="289" t="s">
        <v>17</v>
      </c>
      <c r="B159" s="253"/>
      <c r="C159" s="290" t="s">
        <v>143</v>
      </c>
      <c r="D159" s="289" t="s">
        <v>142</v>
      </c>
      <c r="E159" s="288">
        <v>1.169</v>
      </c>
      <c r="F159" s="268"/>
      <c r="G159" s="266"/>
      <c r="H159" s="251">
        <f t="shared" si="0"/>
        <v>0</v>
      </c>
      <c r="I159" s="310">
        <v>998344</v>
      </c>
      <c r="J159" s="236"/>
      <c r="K159" s="311">
        <v>0.18</v>
      </c>
      <c r="L159" s="237"/>
    </row>
    <row r="160" spans="1:12" ht="18.75">
      <c r="A160" s="289" t="s">
        <v>17</v>
      </c>
      <c r="B160" s="253"/>
      <c r="C160" s="290" t="s">
        <v>144</v>
      </c>
      <c r="D160" s="289" t="s">
        <v>142</v>
      </c>
      <c r="E160" s="288">
        <v>1.169</v>
      </c>
      <c r="F160" s="268"/>
      <c r="G160" s="266"/>
      <c r="H160" s="251">
        <f t="shared" si="0"/>
        <v>0</v>
      </c>
      <c r="I160" s="310">
        <v>998344</v>
      </c>
      <c r="J160" s="236"/>
      <c r="K160" s="311">
        <v>0.18</v>
      </c>
      <c r="L160" s="237"/>
    </row>
    <row r="161" spans="1:12" ht="18.75">
      <c r="A161" s="291">
        <v>2</v>
      </c>
      <c r="B161" s="253"/>
      <c r="C161" s="292" t="s">
        <v>145</v>
      </c>
      <c r="D161" s="291"/>
      <c r="E161" s="288"/>
      <c r="F161" s="268"/>
      <c r="G161" s="288"/>
      <c r="H161" s="251">
        <f t="shared" si="0"/>
        <v>0</v>
      </c>
      <c r="I161" s="310"/>
      <c r="J161" s="271"/>
      <c r="K161" s="270"/>
      <c r="L161" s="270"/>
    </row>
    <row r="162" spans="1:12" ht="18.75">
      <c r="A162" s="289" t="s">
        <v>15</v>
      </c>
      <c r="B162" s="253"/>
      <c r="C162" s="293" t="s">
        <v>146</v>
      </c>
      <c r="D162" s="289" t="s">
        <v>147</v>
      </c>
      <c r="E162" s="288">
        <v>5</v>
      </c>
      <c r="F162" s="268"/>
      <c r="G162" s="266"/>
      <c r="H162" s="251">
        <f t="shared" si="0"/>
        <v>0</v>
      </c>
      <c r="I162" s="310">
        <v>998342</v>
      </c>
      <c r="J162" s="236"/>
      <c r="K162" s="311">
        <v>0.18</v>
      </c>
      <c r="L162" s="237"/>
    </row>
    <row r="163" spans="1:12" ht="18.75">
      <c r="A163" s="289" t="s">
        <v>17</v>
      </c>
      <c r="B163" s="253"/>
      <c r="C163" s="290" t="s">
        <v>148</v>
      </c>
      <c r="D163" s="289" t="s">
        <v>147</v>
      </c>
      <c r="E163" s="288">
        <f>E162</f>
        <v>5</v>
      </c>
      <c r="F163" s="268"/>
      <c r="G163" s="266"/>
      <c r="H163" s="251">
        <f t="shared" si="0"/>
        <v>0</v>
      </c>
      <c r="I163" s="310">
        <v>998342</v>
      </c>
      <c r="J163" s="236"/>
      <c r="K163" s="311">
        <v>0.18</v>
      </c>
      <c r="L163" s="237"/>
    </row>
    <row r="164" spans="1:12" ht="18.75">
      <c r="A164" s="289" t="s">
        <v>19</v>
      </c>
      <c r="B164" s="253"/>
      <c r="C164" s="290" t="s">
        <v>149</v>
      </c>
      <c r="D164" s="289" t="s">
        <v>147</v>
      </c>
      <c r="E164" s="288">
        <f>E162</f>
        <v>5</v>
      </c>
      <c r="F164" s="268"/>
      <c r="G164" s="266"/>
      <c r="H164" s="251">
        <f t="shared" si="0"/>
        <v>0</v>
      </c>
      <c r="I164" s="310">
        <v>998342</v>
      </c>
      <c r="J164" s="236"/>
      <c r="K164" s="311">
        <v>0.18</v>
      </c>
      <c r="L164" s="237"/>
    </row>
    <row r="165" spans="1:12" ht="18.75">
      <c r="A165" s="289" t="s">
        <v>21</v>
      </c>
      <c r="B165" s="253"/>
      <c r="C165" s="290" t="s">
        <v>150</v>
      </c>
      <c r="D165" s="289" t="s">
        <v>147</v>
      </c>
      <c r="E165" s="288">
        <f>E162</f>
        <v>5</v>
      </c>
      <c r="F165" s="268"/>
      <c r="G165" s="266"/>
      <c r="H165" s="251">
        <f t="shared" si="0"/>
        <v>0</v>
      </c>
      <c r="I165" s="310">
        <v>998342</v>
      </c>
      <c r="J165" s="236"/>
      <c r="K165" s="311">
        <v>0.18</v>
      </c>
      <c r="L165" s="237"/>
    </row>
    <row r="166" spans="1:12" ht="66">
      <c r="A166" s="291">
        <v>3</v>
      </c>
      <c r="B166" s="253"/>
      <c r="C166" s="292" t="s">
        <v>151</v>
      </c>
      <c r="D166" s="291"/>
      <c r="E166" s="288"/>
      <c r="F166" s="268"/>
      <c r="G166" s="288"/>
      <c r="H166" s="251">
        <f t="shared" si="0"/>
        <v>0</v>
      </c>
      <c r="I166" s="271"/>
      <c r="J166" s="271"/>
      <c r="K166" s="270"/>
      <c r="L166" s="270"/>
    </row>
    <row r="167" spans="1:12" ht="18.75">
      <c r="A167" s="289" t="s">
        <v>15</v>
      </c>
      <c r="B167" s="253"/>
      <c r="C167" s="293" t="s">
        <v>152</v>
      </c>
      <c r="D167" s="289" t="s">
        <v>153</v>
      </c>
      <c r="E167" s="288">
        <v>181.60599999999999</v>
      </c>
      <c r="F167" s="268"/>
      <c r="G167" s="266"/>
      <c r="H167" s="251">
        <f t="shared" si="0"/>
        <v>0</v>
      </c>
      <c r="I167" s="310">
        <v>995455</v>
      </c>
      <c r="J167" s="236"/>
      <c r="K167" s="311">
        <v>0.18</v>
      </c>
      <c r="L167" s="237"/>
    </row>
    <row r="168" spans="1:12" ht="18.75">
      <c r="A168" s="289" t="s">
        <v>17</v>
      </c>
      <c r="B168" s="253"/>
      <c r="C168" s="293" t="s">
        <v>154</v>
      </c>
      <c r="D168" s="289" t="s">
        <v>153</v>
      </c>
      <c r="E168" s="288">
        <f>E167</f>
        <v>181.60599999999999</v>
      </c>
      <c r="F168" s="268"/>
      <c r="G168" s="266"/>
      <c r="H168" s="251">
        <f t="shared" si="0"/>
        <v>0</v>
      </c>
      <c r="I168" s="310">
        <v>995455</v>
      </c>
      <c r="J168" s="236"/>
      <c r="K168" s="311">
        <v>0.18</v>
      </c>
      <c r="L168" s="237"/>
    </row>
    <row r="169" spans="1:12" ht="18.75">
      <c r="A169" s="289" t="s">
        <v>19</v>
      </c>
      <c r="B169" s="253"/>
      <c r="C169" s="293" t="s">
        <v>155</v>
      </c>
      <c r="D169" s="289" t="s">
        <v>153</v>
      </c>
      <c r="E169" s="288">
        <f>E167</f>
        <v>181.60599999999999</v>
      </c>
      <c r="F169" s="268"/>
      <c r="G169" s="266"/>
      <c r="H169" s="251">
        <f t="shared" si="0"/>
        <v>0</v>
      </c>
      <c r="I169" s="310">
        <v>995455</v>
      </c>
      <c r="J169" s="236"/>
      <c r="K169" s="311">
        <v>0.18</v>
      </c>
      <c r="L169" s="237"/>
    </row>
    <row r="170" spans="1:12" ht="18.75">
      <c r="A170" s="291">
        <v>4</v>
      </c>
      <c r="B170" s="253"/>
      <c r="C170" s="292" t="s">
        <v>156</v>
      </c>
      <c r="D170" s="291"/>
      <c r="E170" s="288"/>
      <c r="F170" s="268"/>
      <c r="G170" s="288"/>
      <c r="H170" s="251">
        <f t="shared" si="0"/>
        <v>0</v>
      </c>
      <c r="I170" s="271"/>
      <c r="J170" s="271"/>
      <c r="K170" s="271"/>
      <c r="L170" s="271"/>
    </row>
    <row r="171" spans="1:12" ht="18.75">
      <c r="A171" s="289" t="s">
        <v>15</v>
      </c>
      <c r="B171" s="253"/>
      <c r="C171" s="290" t="s">
        <v>157</v>
      </c>
      <c r="D171" s="289" t="s">
        <v>158</v>
      </c>
      <c r="E171" s="288">
        <v>841.05</v>
      </c>
      <c r="F171" s="268"/>
      <c r="G171" s="266"/>
      <c r="H171" s="251">
        <f t="shared" si="0"/>
        <v>0</v>
      </c>
      <c r="I171" s="310">
        <v>995432</v>
      </c>
      <c r="J171" s="236"/>
      <c r="K171" s="311">
        <v>0.18</v>
      </c>
      <c r="L171" s="237"/>
    </row>
    <row r="172" spans="1:12" ht="18.75">
      <c r="A172" s="289" t="s">
        <v>17</v>
      </c>
      <c r="B172" s="253"/>
      <c r="C172" s="290" t="s">
        <v>159</v>
      </c>
      <c r="D172" s="289" t="s">
        <v>158</v>
      </c>
      <c r="E172" s="288">
        <v>1261.58</v>
      </c>
      <c r="F172" s="268"/>
      <c r="G172" s="266"/>
      <c r="H172" s="251">
        <f t="shared" si="0"/>
        <v>0</v>
      </c>
      <c r="I172" s="310">
        <v>995432</v>
      </c>
      <c r="J172" s="236"/>
      <c r="K172" s="311">
        <v>0.18</v>
      </c>
      <c r="L172" s="237"/>
    </row>
    <row r="173" spans="1:12" ht="18.75">
      <c r="A173" s="289" t="s">
        <v>19</v>
      </c>
      <c r="B173" s="253"/>
      <c r="C173" s="290" t="s">
        <v>149</v>
      </c>
      <c r="D173" s="289" t="s">
        <v>158</v>
      </c>
      <c r="E173" s="288">
        <f>E171</f>
        <v>841.05</v>
      </c>
      <c r="F173" s="268"/>
      <c r="G173" s="266"/>
      <c r="H173" s="251">
        <f t="shared" si="0"/>
        <v>0</v>
      </c>
      <c r="I173" s="310">
        <v>995432</v>
      </c>
      <c r="J173" s="236"/>
      <c r="K173" s="311">
        <v>0.18</v>
      </c>
      <c r="L173" s="237"/>
    </row>
    <row r="174" spans="1:12" ht="18.75">
      <c r="A174" s="291">
        <v>5</v>
      </c>
      <c r="B174" s="253"/>
      <c r="C174" s="292" t="s">
        <v>160</v>
      </c>
      <c r="D174" s="292"/>
      <c r="E174" s="288"/>
      <c r="F174" s="268"/>
      <c r="G174" s="288"/>
      <c r="H174" s="251">
        <f t="shared" si="0"/>
        <v>0</v>
      </c>
      <c r="I174" s="271"/>
      <c r="J174" s="271"/>
      <c r="K174" s="271"/>
      <c r="L174" s="271"/>
    </row>
    <row r="175" spans="1:12" ht="18.75">
      <c r="A175" s="289" t="s">
        <v>15</v>
      </c>
      <c r="B175" s="253"/>
      <c r="C175" s="290" t="s">
        <v>161</v>
      </c>
      <c r="D175" s="289" t="s">
        <v>158</v>
      </c>
      <c r="E175" s="288">
        <v>2027.05</v>
      </c>
      <c r="F175" s="268"/>
      <c r="G175" s="266"/>
      <c r="H175" s="251">
        <f t="shared" si="0"/>
        <v>0</v>
      </c>
      <c r="I175" s="310">
        <v>995433</v>
      </c>
      <c r="J175" s="236"/>
      <c r="K175" s="311">
        <v>0.18</v>
      </c>
      <c r="L175" s="237"/>
    </row>
    <row r="176" spans="1:12" ht="18.75">
      <c r="A176" s="289" t="s">
        <v>17</v>
      </c>
      <c r="B176" s="253"/>
      <c r="C176" s="290" t="s">
        <v>162</v>
      </c>
      <c r="D176" s="289" t="s">
        <v>158</v>
      </c>
      <c r="E176" s="288">
        <v>2027.05</v>
      </c>
      <c r="F176" s="268"/>
      <c r="G176" s="266"/>
      <c r="H176" s="251">
        <f t="shared" si="0"/>
        <v>0</v>
      </c>
      <c r="I176" s="310">
        <v>995433</v>
      </c>
      <c r="J176" s="236"/>
      <c r="K176" s="311">
        <v>0.18</v>
      </c>
      <c r="L176" s="237"/>
    </row>
    <row r="177" spans="1:12" ht="18.75">
      <c r="A177" s="289" t="s">
        <v>19</v>
      </c>
      <c r="B177" s="253"/>
      <c r="C177" s="290" t="s">
        <v>163</v>
      </c>
      <c r="D177" s="289" t="s">
        <v>158</v>
      </c>
      <c r="E177" s="288">
        <f>E176</f>
        <v>2027.05</v>
      </c>
      <c r="F177" s="268"/>
      <c r="G177" s="266"/>
      <c r="H177" s="251">
        <f t="shared" si="0"/>
        <v>0</v>
      </c>
      <c r="I177" s="310">
        <v>995433</v>
      </c>
      <c r="J177" s="236"/>
      <c r="K177" s="311">
        <v>0.18</v>
      </c>
      <c r="L177" s="237"/>
    </row>
    <row r="178" spans="1:12" ht="18.75">
      <c r="A178" s="289" t="s">
        <v>21</v>
      </c>
      <c r="B178" s="253"/>
      <c r="C178" s="290" t="s">
        <v>164</v>
      </c>
      <c r="D178" s="289" t="s">
        <v>158</v>
      </c>
      <c r="E178" s="288">
        <f>E176</f>
        <v>2027.05</v>
      </c>
      <c r="F178" s="268"/>
      <c r="G178" s="266"/>
      <c r="H178" s="251">
        <f t="shared" si="0"/>
        <v>0</v>
      </c>
      <c r="I178" s="310">
        <v>995433</v>
      </c>
      <c r="J178" s="236"/>
      <c r="K178" s="311">
        <v>0.18</v>
      </c>
      <c r="L178" s="237"/>
    </row>
    <row r="179" spans="1:12" ht="18.75">
      <c r="A179" s="289" t="s">
        <v>23</v>
      </c>
      <c r="B179" s="253"/>
      <c r="C179" s="290" t="s">
        <v>149</v>
      </c>
      <c r="D179" s="289" t="s">
        <v>158</v>
      </c>
      <c r="E179" s="288">
        <f>E176</f>
        <v>2027.05</v>
      </c>
      <c r="F179" s="268"/>
      <c r="G179" s="266"/>
      <c r="H179" s="251">
        <f t="shared" si="0"/>
        <v>0</v>
      </c>
      <c r="I179" s="310">
        <v>995433</v>
      </c>
      <c r="J179" s="236"/>
      <c r="K179" s="311">
        <v>0.18</v>
      </c>
      <c r="L179" s="237"/>
    </row>
    <row r="180" spans="1:12" ht="33">
      <c r="A180" s="291">
        <v>6</v>
      </c>
      <c r="B180" s="253"/>
      <c r="C180" s="292" t="s">
        <v>165</v>
      </c>
      <c r="D180" s="291"/>
      <c r="E180" s="288"/>
      <c r="F180" s="268"/>
      <c r="G180" s="288"/>
      <c r="H180" s="251">
        <f t="shared" si="0"/>
        <v>0</v>
      </c>
      <c r="I180" s="271"/>
      <c r="J180" s="236"/>
      <c r="K180" s="271"/>
      <c r="L180" s="237"/>
    </row>
    <row r="181" spans="1:12" ht="18.75">
      <c r="A181" s="289" t="s">
        <v>15</v>
      </c>
      <c r="B181" s="253"/>
      <c r="C181" s="290" t="s">
        <v>166</v>
      </c>
      <c r="D181" s="289" t="s">
        <v>158</v>
      </c>
      <c r="E181" s="288">
        <v>597.25</v>
      </c>
      <c r="F181" s="268"/>
      <c r="G181" s="266"/>
      <c r="H181" s="251">
        <f t="shared" si="0"/>
        <v>0</v>
      </c>
      <c r="I181" s="310">
        <v>995454</v>
      </c>
      <c r="J181" s="236"/>
      <c r="K181" s="311">
        <v>0.18</v>
      </c>
      <c r="L181" s="237"/>
    </row>
    <row r="182" spans="1:12" ht="18.75">
      <c r="A182" s="289" t="s">
        <v>17</v>
      </c>
      <c r="B182" s="253"/>
      <c r="C182" s="290" t="s">
        <v>167</v>
      </c>
      <c r="D182" s="289" t="s">
        <v>158</v>
      </c>
      <c r="E182" s="288">
        <v>62.75</v>
      </c>
      <c r="F182" s="268"/>
      <c r="G182" s="266"/>
      <c r="H182" s="251">
        <f t="shared" si="0"/>
        <v>0</v>
      </c>
      <c r="I182" s="310">
        <v>995454</v>
      </c>
      <c r="J182" s="236"/>
      <c r="K182" s="311">
        <v>0.18</v>
      </c>
      <c r="L182" s="237"/>
    </row>
    <row r="183" spans="1:12" ht="18.75">
      <c r="A183" s="291">
        <v>7</v>
      </c>
      <c r="B183" s="253"/>
      <c r="C183" s="292" t="s">
        <v>168</v>
      </c>
      <c r="D183" s="292"/>
      <c r="E183" s="288"/>
      <c r="F183" s="268"/>
      <c r="G183" s="288"/>
      <c r="H183" s="251">
        <f t="shared" si="0"/>
        <v>0</v>
      </c>
      <c r="I183" s="271"/>
      <c r="J183" s="271"/>
      <c r="K183" s="271"/>
      <c r="L183" s="271"/>
    </row>
    <row r="184" spans="1:12" ht="18.75">
      <c r="A184" s="289" t="s">
        <v>15</v>
      </c>
      <c r="B184" s="253"/>
      <c r="C184" s="293" t="s">
        <v>169</v>
      </c>
      <c r="D184" s="289" t="s">
        <v>153</v>
      </c>
      <c r="E184" s="288">
        <v>59</v>
      </c>
      <c r="F184" s="268"/>
      <c r="G184" s="266"/>
      <c r="H184" s="251">
        <f t="shared" si="0"/>
        <v>0</v>
      </c>
      <c r="I184" s="310">
        <v>995454</v>
      </c>
      <c r="J184" s="236"/>
      <c r="K184" s="311">
        <v>0.18</v>
      </c>
      <c r="L184" s="237"/>
    </row>
    <row r="185" spans="1:12" ht="18.75">
      <c r="A185" s="291">
        <v>8</v>
      </c>
      <c r="B185" s="253"/>
      <c r="C185" s="292" t="s">
        <v>170</v>
      </c>
      <c r="D185" s="292"/>
      <c r="E185" s="288"/>
      <c r="F185" s="268"/>
      <c r="G185" s="288"/>
      <c r="H185" s="251">
        <f t="shared" si="0"/>
        <v>0</v>
      </c>
      <c r="I185" s="271"/>
      <c r="J185" s="271"/>
      <c r="K185" s="271"/>
      <c r="L185" s="271"/>
    </row>
    <row r="186" spans="1:12" ht="18.75">
      <c r="A186" s="289" t="s">
        <v>15</v>
      </c>
      <c r="B186" s="253"/>
      <c r="C186" s="293" t="s">
        <v>171</v>
      </c>
      <c r="D186" s="289" t="s">
        <v>153</v>
      </c>
      <c r="E186" s="288">
        <v>7.32395</v>
      </c>
      <c r="F186" s="268"/>
      <c r="G186" s="266"/>
      <c r="H186" s="251">
        <f t="shared" si="0"/>
        <v>0</v>
      </c>
      <c r="I186" s="310">
        <v>995455</v>
      </c>
      <c r="J186" s="236"/>
      <c r="K186" s="311">
        <v>0.18</v>
      </c>
      <c r="L186" s="237"/>
    </row>
    <row r="187" spans="1:12" ht="33">
      <c r="A187" s="291">
        <v>9</v>
      </c>
      <c r="B187" s="253"/>
      <c r="C187" s="292" t="s">
        <v>172</v>
      </c>
      <c r="D187" s="291"/>
      <c r="E187" s="288"/>
      <c r="F187" s="268"/>
      <c r="G187" s="288"/>
      <c r="H187" s="251">
        <f t="shared" si="0"/>
        <v>0</v>
      </c>
      <c r="I187" s="271"/>
      <c r="J187" s="271"/>
      <c r="K187" s="271"/>
      <c r="L187" s="271"/>
    </row>
    <row r="188" spans="1:12" ht="94.5">
      <c r="A188" s="289" t="s">
        <v>173</v>
      </c>
      <c r="B188" s="253"/>
      <c r="C188" s="298" t="s">
        <v>174</v>
      </c>
      <c r="D188" s="252" t="s">
        <v>158</v>
      </c>
      <c r="E188" s="296">
        <v>96.10499999999999</v>
      </c>
      <c r="F188" s="268"/>
      <c r="G188" s="266"/>
      <c r="H188" s="251">
        <f t="shared" si="0"/>
        <v>0</v>
      </c>
      <c r="I188" s="310">
        <v>995433</v>
      </c>
      <c r="J188" s="236"/>
      <c r="K188" s="311">
        <v>0.18</v>
      </c>
      <c r="L188" s="237"/>
    </row>
    <row r="189" spans="1:12" ht="63">
      <c r="A189" s="289" t="s">
        <v>175</v>
      </c>
      <c r="B189" s="253"/>
      <c r="C189" s="298" t="s">
        <v>176</v>
      </c>
      <c r="D189" s="252" t="s">
        <v>158</v>
      </c>
      <c r="E189" s="296">
        <v>96.10499999999999</v>
      </c>
      <c r="F189" s="268"/>
      <c r="G189" s="266"/>
      <c r="H189" s="251">
        <f t="shared" si="0"/>
        <v>0</v>
      </c>
      <c r="I189" s="310">
        <v>995433</v>
      </c>
      <c r="J189" s="236"/>
      <c r="K189" s="311">
        <v>0.18</v>
      </c>
      <c r="L189" s="237"/>
    </row>
    <row r="190" spans="1:12" ht="63">
      <c r="A190" s="289" t="s">
        <v>177</v>
      </c>
      <c r="B190" s="253"/>
      <c r="C190" s="298" t="s">
        <v>178</v>
      </c>
      <c r="D190" s="252" t="s">
        <v>158</v>
      </c>
      <c r="E190" s="296">
        <v>190.89000000000001</v>
      </c>
      <c r="F190" s="268"/>
      <c r="G190" s="266"/>
      <c r="H190" s="251">
        <f t="shared" si="0"/>
        <v>0</v>
      </c>
      <c r="I190" s="310">
        <v>995443</v>
      </c>
      <c r="J190" s="236"/>
      <c r="K190" s="311">
        <v>0.18</v>
      </c>
      <c r="L190" s="237"/>
    </row>
    <row r="191" spans="1:12" ht="78.75">
      <c r="A191" s="289" t="s">
        <v>179</v>
      </c>
      <c r="B191" s="253"/>
      <c r="C191" s="298" t="s">
        <v>180</v>
      </c>
      <c r="D191" s="252" t="s">
        <v>158</v>
      </c>
      <c r="E191" s="296">
        <v>1.56</v>
      </c>
      <c r="F191" s="268"/>
      <c r="G191" s="266"/>
      <c r="H191" s="251">
        <f t="shared" si="0"/>
        <v>0</v>
      </c>
      <c r="I191" s="310">
        <v>995454</v>
      </c>
      <c r="J191" s="236"/>
      <c r="K191" s="311">
        <v>0.18</v>
      </c>
      <c r="L191" s="237"/>
    </row>
    <row r="192" spans="1:12" ht="78.75">
      <c r="A192" s="289" t="s">
        <v>181</v>
      </c>
      <c r="B192" s="253"/>
      <c r="C192" s="298" t="s">
        <v>182</v>
      </c>
      <c r="D192" s="252" t="s">
        <v>158</v>
      </c>
      <c r="E192" s="296">
        <v>11.141999999999999</v>
      </c>
      <c r="F192" s="268"/>
      <c r="G192" s="266"/>
      <c r="H192" s="251">
        <f t="shared" si="0"/>
        <v>0</v>
      </c>
      <c r="I192" s="310">
        <v>995454</v>
      </c>
      <c r="J192" s="236"/>
      <c r="K192" s="311">
        <v>0.18</v>
      </c>
      <c r="L192" s="237"/>
    </row>
    <row r="193" spans="1:12" ht="31.5">
      <c r="A193" s="289" t="s">
        <v>183</v>
      </c>
      <c r="B193" s="253"/>
      <c r="C193" s="298" t="s">
        <v>230</v>
      </c>
      <c r="D193" s="297" t="s">
        <v>185</v>
      </c>
      <c r="E193" s="296">
        <v>27.950000000000003</v>
      </c>
      <c r="F193" s="268"/>
      <c r="G193" s="266"/>
      <c r="H193" s="251">
        <f t="shared" si="0"/>
        <v>0</v>
      </c>
      <c r="I193" s="310">
        <v>995457</v>
      </c>
      <c r="J193" s="236"/>
      <c r="K193" s="311">
        <v>0.18</v>
      </c>
      <c r="L193" s="237"/>
    </row>
    <row r="194" spans="1:12" ht="63">
      <c r="A194" s="289" t="s">
        <v>186</v>
      </c>
      <c r="B194" s="253"/>
      <c r="C194" s="307" t="s">
        <v>231</v>
      </c>
      <c r="D194" s="252" t="s">
        <v>158</v>
      </c>
      <c r="E194" s="296">
        <v>39.840999999999994</v>
      </c>
      <c r="F194" s="268"/>
      <c r="G194" s="266"/>
      <c r="H194" s="251">
        <f t="shared" si="0"/>
        <v>0</v>
      </c>
      <c r="I194" s="310">
        <v>995456</v>
      </c>
      <c r="J194" s="236"/>
      <c r="K194" s="311">
        <v>0.18</v>
      </c>
      <c r="L194" s="237"/>
    </row>
    <row r="195" spans="1:12" ht="78.75">
      <c r="A195" s="289" t="s">
        <v>188</v>
      </c>
      <c r="B195" s="253"/>
      <c r="C195" s="307" t="s">
        <v>189</v>
      </c>
      <c r="D195" s="252" t="s">
        <v>158</v>
      </c>
      <c r="E195" s="296">
        <v>43.847999999999999</v>
      </c>
      <c r="F195" s="268"/>
      <c r="G195" s="266"/>
      <c r="H195" s="251">
        <f t="shared" si="0"/>
        <v>0</v>
      </c>
      <c r="I195" s="310">
        <v>995456</v>
      </c>
      <c r="J195" s="236"/>
      <c r="K195" s="311">
        <v>0.18</v>
      </c>
      <c r="L195" s="237"/>
    </row>
    <row r="196" spans="1:12" ht="63">
      <c r="A196" s="289" t="s">
        <v>190</v>
      </c>
      <c r="B196" s="253"/>
      <c r="C196" s="307" t="s">
        <v>191</v>
      </c>
      <c r="D196" s="252" t="s">
        <v>158</v>
      </c>
      <c r="E196" s="296">
        <v>21.76</v>
      </c>
      <c r="F196" s="268"/>
      <c r="G196" s="266"/>
      <c r="H196" s="251">
        <f t="shared" si="0"/>
        <v>0</v>
      </c>
      <c r="I196" s="310">
        <v>995456</v>
      </c>
      <c r="J196" s="236"/>
      <c r="K196" s="311">
        <v>0.18</v>
      </c>
      <c r="L196" s="237"/>
    </row>
    <row r="197" spans="1:12" ht="63">
      <c r="A197" s="289" t="s">
        <v>192</v>
      </c>
      <c r="B197" s="253"/>
      <c r="C197" s="307" t="s">
        <v>193</v>
      </c>
      <c r="D197" s="252" t="s">
        <v>158</v>
      </c>
      <c r="E197" s="296">
        <v>3.2</v>
      </c>
      <c r="F197" s="268"/>
      <c r="G197" s="266"/>
      <c r="H197" s="251">
        <f t="shared" si="0"/>
        <v>0</v>
      </c>
      <c r="I197" s="310">
        <v>995429</v>
      </c>
      <c r="J197" s="236"/>
      <c r="K197" s="311">
        <v>0.18</v>
      </c>
      <c r="L197" s="237"/>
    </row>
    <row r="198" spans="1:12" ht="63">
      <c r="A198" s="289" t="s">
        <v>194</v>
      </c>
      <c r="B198" s="253"/>
      <c r="C198" s="298" t="s">
        <v>195</v>
      </c>
      <c r="D198" s="297" t="s">
        <v>196</v>
      </c>
      <c r="E198" s="296">
        <v>42</v>
      </c>
      <c r="F198" s="268"/>
      <c r="G198" s="266"/>
      <c r="H198" s="251">
        <f t="shared" si="0"/>
        <v>0</v>
      </c>
      <c r="I198" s="310">
        <v>995453</v>
      </c>
      <c r="J198" s="236"/>
      <c r="K198" s="311">
        <v>0.18</v>
      </c>
      <c r="L198" s="237"/>
    </row>
    <row r="199" spans="1:12" ht="18.75">
      <c r="A199" s="291">
        <v>7</v>
      </c>
      <c r="B199" s="253"/>
      <c r="C199" s="292" t="s">
        <v>197</v>
      </c>
      <c r="D199" s="291"/>
      <c r="E199" s="288"/>
      <c r="F199" s="268"/>
      <c r="G199" s="288"/>
      <c r="H199" s="251">
        <f t="shared" si="0"/>
        <v>0</v>
      </c>
      <c r="I199" s="271"/>
      <c r="J199" s="271"/>
      <c r="K199" s="271"/>
      <c r="L199" s="271"/>
    </row>
    <row r="200" spans="1:12" ht="18.75">
      <c r="A200" s="289" t="s">
        <v>15</v>
      </c>
      <c r="B200" s="253"/>
      <c r="C200" s="290" t="s">
        <v>198</v>
      </c>
      <c r="D200" s="289" t="s">
        <v>199</v>
      </c>
      <c r="E200" s="288">
        <v>5</v>
      </c>
      <c r="F200" s="268"/>
      <c r="G200" s="266"/>
      <c r="H200" s="251">
        <f t="shared" si="0"/>
        <v>0</v>
      </c>
      <c r="I200" s="310">
        <v>995468</v>
      </c>
      <c r="J200" s="236"/>
      <c r="K200" s="311">
        <v>0.18</v>
      </c>
      <c r="L200" s="237"/>
    </row>
    <row r="201" spans="1:12" ht="18.75">
      <c r="A201" s="289" t="s">
        <v>17</v>
      </c>
      <c r="B201" s="253"/>
      <c r="C201" s="290" t="s">
        <v>200</v>
      </c>
      <c r="D201" s="289" t="s">
        <v>199</v>
      </c>
      <c r="E201" s="288">
        <f>E200</f>
        <v>5</v>
      </c>
      <c r="F201" s="268"/>
      <c r="G201" s="266"/>
      <c r="H201" s="251">
        <f t="shared" si="0"/>
        <v>0</v>
      </c>
      <c r="I201" s="310">
        <v>995468</v>
      </c>
      <c r="J201" s="236"/>
      <c r="K201" s="311">
        <v>0.18</v>
      </c>
      <c r="L201" s="237"/>
    </row>
    <row r="202" spans="1:12" ht="18.75">
      <c r="A202" s="289" t="s">
        <v>19</v>
      </c>
      <c r="B202" s="253"/>
      <c r="C202" s="290" t="s">
        <v>201</v>
      </c>
      <c r="D202" s="289" t="s">
        <v>153</v>
      </c>
      <c r="E202" s="288">
        <f>E200</f>
        <v>5</v>
      </c>
      <c r="F202" s="268"/>
      <c r="G202" s="266"/>
      <c r="H202" s="251">
        <f t="shared" si="0"/>
        <v>0</v>
      </c>
      <c r="I202" s="310">
        <v>995468</v>
      </c>
      <c r="J202" s="236"/>
      <c r="K202" s="311">
        <v>0.18</v>
      </c>
      <c r="L202" s="237"/>
    </row>
    <row r="203" spans="1:12" ht="66">
      <c r="A203" s="291">
        <v>8</v>
      </c>
      <c r="B203" s="253"/>
      <c r="C203" s="292" t="s">
        <v>202</v>
      </c>
      <c r="D203" s="291"/>
      <c r="E203" s="288"/>
      <c r="F203" s="268"/>
      <c r="G203" s="288"/>
      <c r="H203" s="251">
        <f t="shared" si="0"/>
        <v>0</v>
      </c>
      <c r="I203" s="271"/>
      <c r="J203" s="271"/>
      <c r="K203" s="271"/>
      <c r="L203" s="271"/>
    </row>
    <row r="204" spans="1:12" ht="18.75">
      <c r="A204" s="289" t="s">
        <v>15</v>
      </c>
      <c r="B204" s="253"/>
      <c r="C204" s="293" t="s">
        <v>198</v>
      </c>
      <c r="D204" s="289" t="s">
        <v>203</v>
      </c>
      <c r="E204" s="288">
        <f>E200</f>
        <v>5</v>
      </c>
      <c r="F204" s="268"/>
      <c r="G204" s="266"/>
      <c r="H204" s="251">
        <f t="shared" si="0"/>
        <v>0</v>
      </c>
      <c r="I204" s="310">
        <v>995468</v>
      </c>
      <c r="J204" s="236"/>
      <c r="K204" s="311">
        <v>0.18</v>
      </c>
      <c r="L204" s="237"/>
    </row>
    <row r="205" spans="1:12" ht="18.75">
      <c r="A205" s="289" t="s">
        <v>17</v>
      </c>
      <c r="B205" s="253"/>
      <c r="C205" s="293" t="s">
        <v>204</v>
      </c>
      <c r="D205" s="289" t="s">
        <v>203</v>
      </c>
      <c r="E205" s="288">
        <f>E200</f>
        <v>5</v>
      </c>
      <c r="F205" s="268"/>
      <c r="G205" s="266"/>
      <c r="H205" s="251">
        <f t="shared" si="0"/>
        <v>0</v>
      </c>
      <c r="I205" s="310">
        <v>995468</v>
      </c>
      <c r="J205" s="236"/>
      <c r="K205" s="311">
        <v>0.18</v>
      </c>
      <c r="L205" s="237"/>
    </row>
    <row r="206" spans="1:12" ht="18.75">
      <c r="A206" s="291">
        <v>9</v>
      </c>
      <c r="B206" s="253"/>
      <c r="C206" s="292" t="s">
        <v>205</v>
      </c>
      <c r="D206" s="292"/>
      <c r="E206" s="288"/>
      <c r="F206" s="268"/>
      <c r="G206" s="288"/>
      <c r="H206" s="251">
        <f t="shared" si="0"/>
        <v>0</v>
      </c>
      <c r="I206" s="271"/>
      <c r="J206" s="271"/>
      <c r="K206" s="271"/>
      <c r="L206" s="271"/>
    </row>
    <row r="207" spans="1:12" ht="18.75">
      <c r="A207" s="289" t="s">
        <v>15</v>
      </c>
      <c r="B207" s="253"/>
      <c r="C207" s="293" t="s">
        <v>206</v>
      </c>
      <c r="D207" s="289" t="s">
        <v>207</v>
      </c>
      <c r="E207" s="288">
        <f>E200</f>
        <v>5</v>
      </c>
      <c r="F207" s="268"/>
      <c r="G207" s="266"/>
      <c r="H207" s="251">
        <f t="shared" si="0"/>
        <v>0</v>
      </c>
      <c r="I207" s="310">
        <v>995468</v>
      </c>
      <c r="J207" s="236"/>
      <c r="K207" s="311">
        <v>0.18</v>
      </c>
      <c r="L207" s="237"/>
    </row>
    <row r="208" spans="1:12" ht="18.75">
      <c r="A208" s="289" t="s">
        <v>17</v>
      </c>
      <c r="B208" s="253"/>
      <c r="C208" s="293" t="s">
        <v>208</v>
      </c>
      <c r="D208" s="289" t="s">
        <v>207</v>
      </c>
      <c r="E208" s="288">
        <f>E200</f>
        <v>5</v>
      </c>
      <c r="F208" s="268"/>
      <c r="G208" s="266"/>
      <c r="H208" s="251">
        <f t="shared" si="0"/>
        <v>0</v>
      </c>
      <c r="I208" s="310">
        <v>995468</v>
      </c>
      <c r="J208" s="236"/>
      <c r="K208" s="311">
        <v>0.18</v>
      </c>
      <c r="L208" s="237"/>
    </row>
    <row r="209" spans="1:12" ht="18.75">
      <c r="A209" s="289" t="s">
        <v>19</v>
      </c>
      <c r="B209" s="253"/>
      <c r="C209" s="293" t="s">
        <v>209</v>
      </c>
      <c r="D209" s="289" t="s">
        <v>207</v>
      </c>
      <c r="E209" s="288">
        <f>E200</f>
        <v>5</v>
      </c>
      <c r="F209" s="268"/>
      <c r="G209" s="266"/>
      <c r="H209" s="251">
        <f t="shared" si="0"/>
        <v>0</v>
      </c>
      <c r="I209" s="310">
        <v>998731</v>
      </c>
      <c r="J209" s="236"/>
      <c r="K209" s="311">
        <v>0.18</v>
      </c>
      <c r="L209" s="237"/>
    </row>
    <row r="210" spans="1:12" ht="18.75">
      <c r="A210" s="291">
        <v>10</v>
      </c>
      <c r="B210" s="253"/>
      <c r="C210" s="292" t="s">
        <v>210</v>
      </c>
      <c r="D210" s="291"/>
      <c r="E210" s="288"/>
      <c r="F210" s="268"/>
      <c r="G210" s="288"/>
      <c r="H210" s="251">
        <f t="shared" si="0"/>
        <v>0</v>
      </c>
      <c r="I210" s="271"/>
      <c r="J210" s="271"/>
      <c r="K210" s="271"/>
      <c r="L210" s="271"/>
    </row>
    <row r="211" spans="1:12" ht="18.75">
      <c r="A211" s="289" t="s">
        <v>15</v>
      </c>
      <c r="B211" s="253"/>
      <c r="C211" s="290" t="s">
        <v>211</v>
      </c>
      <c r="D211" s="289" t="s">
        <v>212</v>
      </c>
      <c r="E211" s="288">
        <v>5</v>
      </c>
      <c r="F211" s="268"/>
      <c r="G211" s="266"/>
      <c r="H211" s="251">
        <f t="shared" si="0"/>
        <v>0</v>
      </c>
      <c r="I211" s="310">
        <v>995444</v>
      </c>
      <c r="J211" s="236"/>
      <c r="K211" s="311">
        <v>0.18</v>
      </c>
      <c r="L211" s="237"/>
    </row>
    <row r="212" spans="1:12" ht="18.75">
      <c r="A212" s="289" t="s">
        <v>17</v>
      </c>
      <c r="B212" s="253"/>
      <c r="C212" s="290" t="s">
        <v>213</v>
      </c>
      <c r="D212" s="289" t="s">
        <v>212</v>
      </c>
      <c r="E212" s="288">
        <v>5</v>
      </c>
      <c r="F212" s="268"/>
      <c r="G212" s="266"/>
      <c r="H212" s="251">
        <f t="shared" si="0"/>
        <v>0</v>
      </c>
      <c r="I212" s="310">
        <v>995444</v>
      </c>
      <c r="J212" s="236"/>
      <c r="K212" s="311">
        <v>0.18</v>
      </c>
      <c r="L212" s="237"/>
    </row>
    <row r="213" spans="1:12" ht="18.75">
      <c r="A213" s="289" t="s">
        <v>19</v>
      </c>
      <c r="B213" s="253"/>
      <c r="C213" s="290" t="s">
        <v>214</v>
      </c>
      <c r="D213" s="289" t="s">
        <v>203</v>
      </c>
      <c r="E213" s="288">
        <v>10</v>
      </c>
      <c r="F213" s="268"/>
      <c r="G213" s="266"/>
      <c r="H213" s="251">
        <f t="shared" si="0"/>
        <v>0</v>
      </c>
      <c r="I213" s="310">
        <v>995444</v>
      </c>
      <c r="J213" s="236"/>
      <c r="K213" s="311">
        <v>0.18</v>
      </c>
      <c r="L213" s="237"/>
    </row>
    <row r="214" spans="1:12" ht="18.75">
      <c r="A214" s="289" t="s">
        <v>21</v>
      </c>
      <c r="B214" s="253"/>
      <c r="C214" s="290" t="s">
        <v>215</v>
      </c>
      <c r="D214" s="289" t="s">
        <v>203</v>
      </c>
      <c r="E214" s="288">
        <v>5</v>
      </c>
      <c r="F214" s="268"/>
      <c r="G214" s="266"/>
      <c r="H214" s="251">
        <f t="shared" si="0"/>
        <v>0</v>
      </c>
      <c r="I214" s="310">
        <v>995444</v>
      </c>
      <c r="J214" s="236"/>
      <c r="K214" s="311">
        <v>0.18</v>
      </c>
      <c r="L214" s="237"/>
    </row>
    <row r="215" spans="1:12" ht="18.75">
      <c r="A215" s="289" t="s">
        <v>23</v>
      </c>
      <c r="B215" s="253"/>
      <c r="C215" s="290" t="s">
        <v>216</v>
      </c>
      <c r="D215" s="289" t="s">
        <v>199</v>
      </c>
      <c r="E215" s="288">
        <v>5</v>
      </c>
      <c r="F215" s="268"/>
      <c r="G215" s="266"/>
      <c r="H215" s="251">
        <f t="shared" si="0"/>
        <v>0</v>
      </c>
      <c r="I215" s="310">
        <v>995444</v>
      </c>
      <c r="J215" s="236"/>
      <c r="K215" s="311">
        <v>0.18</v>
      </c>
      <c r="L215" s="237"/>
    </row>
    <row r="216" spans="1:12" ht="66">
      <c r="A216" s="291">
        <v>11</v>
      </c>
      <c r="B216" s="253"/>
      <c r="C216" s="292" t="s">
        <v>217</v>
      </c>
      <c r="D216" s="291"/>
      <c r="E216" s="288"/>
      <c r="F216" s="268"/>
      <c r="G216" s="288"/>
      <c r="H216" s="251">
        <f t="shared" si="0"/>
        <v>0</v>
      </c>
      <c r="I216" s="271"/>
      <c r="J216" s="271"/>
      <c r="K216" s="271"/>
      <c r="L216" s="271"/>
    </row>
    <row r="217" spans="1:12" ht="18.75">
      <c r="A217" s="289" t="s">
        <v>15</v>
      </c>
      <c r="B217" s="253"/>
      <c r="C217" s="290" t="s">
        <v>237</v>
      </c>
      <c r="D217" s="289" t="s">
        <v>142</v>
      </c>
      <c r="E217" s="288">
        <v>1.169</v>
      </c>
      <c r="F217" s="268"/>
      <c r="G217" s="266"/>
      <c r="H217" s="251">
        <f t="shared" si="0"/>
        <v>0</v>
      </c>
      <c r="I217" s="310">
        <v>995468</v>
      </c>
      <c r="J217" s="236"/>
      <c r="K217" s="311">
        <v>0.18</v>
      </c>
      <c r="L217" s="237"/>
    </row>
    <row r="218" spans="1:12" ht="18.75">
      <c r="A218" s="291">
        <v>12</v>
      </c>
      <c r="B218" s="253"/>
      <c r="C218" s="292" t="s">
        <v>221</v>
      </c>
      <c r="D218" s="292"/>
      <c r="E218" s="288"/>
      <c r="F218" s="268"/>
      <c r="G218" s="288"/>
      <c r="H218" s="251">
        <f t="shared" si="0"/>
        <v>0</v>
      </c>
      <c r="I218" s="271"/>
      <c r="J218" s="271"/>
      <c r="K218" s="271"/>
      <c r="L218" s="271"/>
    </row>
    <row r="219" spans="1:12" ht="18.75">
      <c r="A219" s="289" t="s">
        <v>15</v>
      </c>
      <c r="B219" s="253"/>
      <c r="C219" s="293" t="s">
        <v>238</v>
      </c>
      <c r="D219" s="289" t="s">
        <v>142</v>
      </c>
      <c r="E219" s="288">
        <v>0.93400000000000005</v>
      </c>
      <c r="F219" s="268"/>
      <c r="G219" s="266"/>
      <c r="H219" s="251">
        <f t="shared" si="0"/>
        <v>0</v>
      </c>
      <c r="I219" s="310">
        <v>995468</v>
      </c>
      <c r="J219" s="236"/>
      <c r="K219" s="311">
        <v>0.18</v>
      </c>
      <c r="L219" s="237"/>
    </row>
    <row r="220" spans="1:12" ht="18.75">
      <c r="A220" s="291">
        <v>13</v>
      </c>
      <c r="B220" s="253"/>
      <c r="C220" s="292" t="s">
        <v>224</v>
      </c>
      <c r="D220" s="289" t="s">
        <v>153</v>
      </c>
      <c r="E220" s="288">
        <v>88.403999999999996</v>
      </c>
      <c r="F220" s="268"/>
      <c r="G220" s="266"/>
      <c r="H220" s="251">
        <f t="shared" si="0"/>
        <v>0</v>
      </c>
      <c r="I220" s="310">
        <v>995431</v>
      </c>
      <c r="J220" s="236"/>
      <c r="K220" s="311">
        <v>0.18</v>
      </c>
      <c r="L220" s="237"/>
    </row>
    <row r="221" spans="1:12" ht="47.25">
      <c r="A221" s="291">
        <v>14</v>
      </c>
      <c r="B221" s="253"/>
      <c r="C221" s="298" t="s">
        <v>225</v>
      </c>
      <c r="D221" s="252" t="s">
        <v>226</v>
      </c>
      <c r="E221" s="288">
        <v>778</v>
      </c>
      <c r="F221" s="268"/>
      <c r="G221" s="266"/>
      <c r="H221" s="251">
        <f t="shared" si="0"/>
        <v>0</v>
      </c>
      <c r="I221" s="310">
        <v>995423</v>
      </c>
      <c r="J221" s="236"/>
      <c r="K221" s="311">
        <v>0.18</v>
      </c>
      <c r="L221" s="237"/>
    </row>
    <row r="222" spans="1:12" ht="18.75">
      <c r="A222" s="254">
        <v>6</v>
      </c>
      <c r="B222" s="253"/>
      <c r="C222" s="280" t="s">
        <v>239</v>
      </c>
      <c r="D222" s="267"/>
      <c r="E222" s="299"/>
      <c r="F222" s="268"/>
      <c r="G222" s="299"/>
      <c r="H222" s="308">
        <f>SUM(H158:H221)</f>
        <v>0</v>
      </c>
      <c r="I222" s="272"/>
      <c r="J222" s="272"/>
      <c r="K222" s="272"/>
      <c r="L222" s="272"/>
    </row>
    <row r="223" spans="1:12" ht="20.25">
      <c r="A223" s="322" t="s">
        <v>240</v>
      </c>
      <c r="B223" s="323"/>
      <c r="C223" s="324"/>
      <c r="D223" s="273"/>
      <c r="E223" s="274"/>
      <c r="F223" s="274"/>
      <c r="G223" s="274"/>
      <c r="H223" s="275">
        <f>SUM(H222+H155+H88)</f>
        <v>0</v>
      </c>
      <c r="I223" s="264"/>
      <c r="J223" s="264"/>
      <c r="K223" s="264"/>
      <c r="L223" s="264"/>
    </row>
    <row r="224" spans="1:12" ht="39.75" customHeight="1">
      <c r="A224" s="234" t="s">
        <v>241</v>
      </c>
      <c r="B224" s="314" t="s">
        <v>258</v>
      </c>
      <c r="C224" s="314"/>
      <c r="D224" s="314"/>
      <c r="E224" s="314"/>
      <c r="F224" s="314"/>
      <c r="G224" s="314"/>
      <c r="H224" s="314"/>
      <c r="I224" s="314"/>
      <c r="J224" s="314"/>
      <c r="K224" s="314"/>
      <c r="L224" s="315"/>
    </row>
    <row r="225" spans="1:10">
      <c r="A225" s="238" t="s">
        <v>242</v>
      </c>
      <c r="B225" s="236" t="str">
        <f>'Names of Bidder'!D44</f>
        <v>23 Jan 2024</v>
      </c>
      <c r="E225" s="239"/>
      <c r="F225" s="239"/>
      <c r="G225" s="239"/>
      <c r="H225" s="234"/>
      <c r="I225" s="238" t="s">
        <v>243</v>
      </c>
      <c r="J225" s="236">
        <f>'Names of Bidder'!D35</f>
        <v>0</v>
      </c>
    </row>
    <row r="226" spans="1:10">
      <c r="A226" s="238" t="s">
        <v>244</v>
      </c>
      <c r="B226" s="236">
        <f>'Names of Bidder'!D39</f>
        <v>0</v>
      </c>
      <c r="E226" s="239"/>
      <c r="F226" s="239"/>
      <c r="G226" s="239"/>
      <c r="H226" s="234"/>
      <c r="I226" s="238" t="s">
        <v>245</v>
      </c>
      <c r="J226" s="236">
        <f>'Names of Bidder'!D36</f>
        <v>0</v>
      </c>
    </row>
  </sheetData>
  <sheetProtection algorithmName="SHA-512" hashValue="Pqx/MTvDFBtBS/KOHglgYfcNt9/0b6zOxjtBtFO5au4MQha7V9ywHG4hXZOEF7kDRocYoR2N/ycFUlLFl6D4ew==" saltValue="gujCGUQjF+gwBym16Xhzog==" spinCount="100000" sheet="1" objects="1" scenarios="1"/>
  <mergeCells count="13">
    <mergeCell ref="B224:L224"/>
    <mergeCell ref="A13:L16"/>
    <mergeCell ref="A18:L18"/>
    <mergeCell ref="B12:D12"/>
    <mergeCell ref="K2:L2"/>
    <mergeCell ref="A4:L4"/>
    <mergeCell ref="B11:D11"/>
    <mergeCell ref="A223:C223"/>
    <mergeCell ref="E19:F19"/>
    <mergeCell ref="A5:L5"/>
    <mergeCell ref="A8:D8"/>
    <mergeCell ref="B9:D9"/>
    <mergeCell ref="B10:D10"/>
  </mergeCells>
  <dataValidations count="1">
    <dataValidation type="list" allowBlank="1" showInputMessage="1" showErrorMessage="1" sqref="L21:L223" xr:uid="{BBC65910-9989-4AA8-808A-199B4F2071FB}">
      <formula1>"Confirmed,0%,5%,12%,18%,28%"</formula1>
    </dataValidation>
  </dataValidations>
  <printOptions horizontalCentered="1" verticalCentered="1"/>
  <pageMargins left="0.70866141732283472" right="0.70866141732283472" top="0.74803149606299213" bottom="0.74803149606299213" header="0.31496062992125984" footer="0.31496062992125984"/>
  <pageSetup paperSize="9" scale="48" fitToHeight="0"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15868-3963-408F-9D46-67F551287BE9}">
  <sheetPr codeName="Sheet5">
    <pageSetUpPr fitToPage="1"/>
  </sheetPr>
  <dimension ref="A1:AK119"/>
  <sheetViews>
    <sheetView view="pageBreakPreview" zoomScaleNormal="100" zoomScaleSheetLayoutView="100" workbookViewId="0">
      <selection activeCell="F15" sqref="F15"/>
    </sheetView>
  </sheetViews>
  <sheetFormatPr defaultRowHeight="16.5"/>
  <cols>
    <col min="1" max="1" width="7.75" style="83" customWidth="1"/>
    <col min="2" max="2" width="45" style="83" customWidth="1"/>
    <col min="3" max="3" width="7.625" style="83" customWidth="1"/>
    <col min="4" max="4" width="29.5" style="83" customWidth="1"/>
    <col min="5" max="5" width="34.875" style="73" bestFit="1" customWidth="1"/>
    <col min="6" max="6" width="22.625" style="73" bestFit="1" customWidth="1"/>
    <col min="7" max="7" width="19.625" style="86" customWidth="1"/>
    <col min="8" max="8" width="11.875" style="88" customWidth="1"/>
    <col min="9" max="9" width="9" style="89" customWidth="1"/>
    <col min="10" max="10" width="14.25" style="42" customWidth="1"/>
    <col min="11" max="11" width="24.125" style="42" customWidth="1"/>
    <col min="12" max="12" width="11.125" style="73" customWidth="1"/>
    <col min="13" max="13" width="12.75" style="73" customWidth="1"/>
    <col min="14" max="14" width="11.375" style="90" customWidth="1"/>
    <col min="15" max="15" width="10.375" style="42" customWidth="1"/>
    <col min="16" max="16" width="17.75" style="42" customWidth="1"/>
    <col min="17" max="17" width="10.5" style="42" customWidth="1"/>
    <col min="18" max="18" width="12.375" style="42" customWidth="1"/>
    <col min="19" max="20" width="9" style="73"/>
    <col min="21" max="21" width="10.875" style="42" customWidth="1"/>
    <col min="22" max="22" width="18.75" style="42" customWidth="1"/>
    <col min="23" max="23" width="9" style="42"/>
    <col min="24" max="37" width="9" style="89"/>
    <col min="38" max="16384" width="9" style="42"/>
  </cols>
  <sheetData>
    <row r="1" spans="1:22" ht="18" customHeight="1">
      <c r="A1" s="77" t="str">
        <f>"Document Code : "&amp;Basic!B7</f>
        <v>Document Code : NESH/CSM/SRM/OT/1500-1590 BPS(Vol-IC)</v>
      </c>
      <c r="B1" s="77"/>
      <c r="C1" s="77"/>
      <c r="D1" s="86"/>
      <c r="E1" s="87"/>
      <c r="P1" s="91"/>
      <c r="Q1" s="92"/>
      <c r="V1" s="92"/>
    </row>
    <row r="2" spans="1:22" ht="10.5" customHeight="1">
      <c r="A2" s="93"/>
      <c r="B2" s="93"/>
      <c r="C2" s="93"/>
      <c r="D2" s="93"/>
      <c r="M2" s="83"/>
      <c r="P2" s="91"/>
      <c r="Q2" s="94"/>
      <c r="R2" s="95"/>
      <c r="V2" s="92"/>
    </row>
    <row r="3" spans="1:22" ht="57" customHeight="1">
      <c r="A3" s="399" t="str">
        <f>"Name of Work: "&amp;Basic!B3</f>
        <v>Name of Work: Empanelment of Rate Contract Services for Diversion of 132KV / 220KV / 400KV Transmission Lines in NERTS for a period of 2 years.</v>
      </c>
      <c r="B3" s="399"/>
      <c r="C3" s="399"/>
      <c r="D3" s="399"/>
      <c r="E3" s="399"/>
      <c r="F3" s="399"/>
      <c r="K3" s="93"/>
      <c r="L3" s="96"/>
      <c r="M3" s="96"/>
      <c r="N3" s="96"/>
      <c r="P3" s="93"/>
      <c r="Q3" s="73"/>
      <c r="S3" s="395"/>
      <c r="T3" s="395"/>
    </row>
    <row r="4" spans="1:22" ht="21.95" customHeight="1">
      <c r="A4" s="396" t="s">
        <v>246</v>
      </c>
      <c r="B4" s="396"/>
      <c r="C4" s="396"/>
      <c r="D4" s="396"/>
      <c r="E4" s="396"/>
      <c r="F4" s="396"/>
      <c r="K4" s="93"/>
      <c r="L4" s="96"/>
      <c r="M4" s="96"/>
      <c r="N4" s="96"/>
      <c r="P4" s="93"/>
      <c r="Q4" s="97"/>
      <c r="R4" s="95"/>
    </row>
    <row r="5" spans="1:22" ht="14.1" customHeight="1">
      <c r="K5" s="93"/>
      <c r="L5" s="96"/>
      <c r="M5" s="96"/>
      <c r="N5" s="96"/>
      <c r="P5" s="93"/>
    </row>
    <row r="6" spans="1:22" ht="18" customHeight="1">
      <c r="A6" s="1" t="s">
        <v>247</v>
      </c>
      <c r="B6" s="78"/>
      <c r="C6" s="1"/>
      <c r="D6" s="1"/>
      <c r="E6" s="84" t="s">
        <v>119</v>
      </c>
      <c r="K6" s="93"/>
      <c r="L6" s="96"/>
      <c r="M6" s="96"/>
      <c r="N6" s="96"/>
      <c r="P6" s="93"/>
      <c r="Q6" s="98"/>
    </row>
    <row r="7" spans="1:22" ht="20.25" customHeight="1">
      <c r="A7" s="397"/>
      <c r="B7" s="397"/>
      <c r="C7" s="397"/>
      <c r="D7" s="397"/>
      <c r="E7" s="85" t="s">
        <v>248</v>
      </c>
      <c r="K7" s="86"/>
      <c r="L7" s="99"/>
      <c r="M7" s="99"/>
      <c r="N7" s="99"/>
      <c r="S7" s="395"/>
      <c r="T7" s="395"/>
    </row>
    <row r="8" spans="1:22" ht="18" customHeight="1">
      <c r="A8" s="1" t="s">
        <v>120</v>
      </c>
      <c r="B8" s="398" t="str">
        <f>IF('Names of Bidder'!$D$9=0, "", 'Names of Bidder'!$D$9)</f>
        <v/>
      </c>
      <c r="C8" s="398"/>
      <c r="D8" s="398"/>
      <c r="E8" s="85" t="s">
        <v>123</v>
      </c>
      <c r="K8" s="93"/>
      <c r="L8" s="100"/>
      <c r="M8" s="100"/>
      <c r="N8" s="100"/>
      <c r="V8" s="92"/>
    </row>
    <row r="9" spans="1:22" ht="18" customHeight="1">
      <c r="A9" s="1" t="s">
        <v>122</v>
      </c>
      <c r="B9" s="398" t="str">
        <f>IF('Names of Bidder'!$D$10=0, "", 'Names of Bidder'!$D$10)</f>
        <v/>
      </c>
      <c r="C9" s="398"/>
      <c r="D9" s="398"/>
      <c r="E9" s="85" t="s">
        <v>124</v>
      </c>
      <c r="K9" s="93"/>
      <c r="L9" s="100"/>
      <c r="M9" s="100"/>
      <c r="N9" s="100"/>
    </row>
    <row r="10" spans="1:22" ht="18" customHeight="1">
      <c r="A10" s="1"/>
      <c r="B10" s="398" t="str">
        <f>IF('Names of Bidder'!$D$11=0, "", 'Names of Bidder'!$D$11)</f>
        <v/>
      </c>
      <c r="C10" s="398"/>
      <c r="D10" s="398"/>
      <c r="E10" s="85" t="s">
        <v>125</v>
      </c>
      <c r="K10" s="93"/>
      <c r="L10" s="100"/>
      <c r="M10" s="100"/>
      <c r="N10" s="100"/>
    </row>
    <row r="11" spans="1:22" ht="18" customHeight="1">
      <c r="A11" s="78"/>
      <c r="B11" s="398" t="str">
        <f>IF('Names of Bidder'!$D$12=0, "", 'Names of Bidder'!$D$12)</f>
        <v/>
      </c>
      <c r="C11" s="398"/>
      <c r="D11" s="398"/>
      <c r="E11" s="64"/>
      <c r="K11" s="86"/>
      <c r="L11" s="61"/>
      <c r="M11" s="96"/>
      <c r="N11" s="101"/>
    </row>
    <row r="12" spans="1:22" ht="83.25" customHeight="1">
      <c r="A12" s="408" t="s">
        <v>249</v>
      </c>
      <c r="B12" s="408"/>
      <c r="C12" s="408"/>
      <c r="D12" s="408"/>
      <c r="E12" s="408"/>
      <c r="F12" s="408"/>
      <c r="G12" s="102"/>
      <c r="H12" s="103"/>
      <c r="I12" s="104"/>
      <c r="M12" s="83"/>
      <c r="Q12" s="105"/>
      <c r="U12" s="106"/>
    </row>
    <row r="13" spans="1:22" ht="28.5" customHeight="1">
      <c r="A13" s="115" t="s">
        <v>250</v>
      </c>
      <c r="B13" s="409" t="s">
        <v>251</v>
      </c>
      <c r="C13" s="410"/>
      <c r="D13" s="410"/>
      <c r="E13" s="411"/>
      <c r="F13" s="269" t="s">
        <v>252</v>
      </c>
      <c r="L13" s="60"/>
      <c r="M13" s="60"/>
      <c r="O13" s="60"/>
      <c r="P13" s="60"/>
      <c r="Q13" s="105"/>
    </row>
    <row r="14" spans="1:22" ht="28.5" customHeight="1">
      <c r="A14" s="107" t="s">
        <v>13</v>
      </c>
      <c r="B14" s="404" t="s">
        <v>253</v>
      </c>
      <c r="C14" s="405"/>
      <c r="D14" s="405"/>
      <c r="E14" s="406"/>
      <c r="F14" s="269">
        <f>'Schedule-I'!H223</f>
        <v>0</v>
      </c>
      <c r="L14" s="60"/>
      <c r="M14" s="60"/>
      <c r="O14" s="60"/>
      <c r="P14" s="60"/>
      <c r="Q14" s="105"/>
    </row>
    <row r="15" spans="1:22" s="117" customFormat="1" ht="32.25" customHeight="1">
      <c r="A15" s="116" t="s">
        <v>27</v>
      </c>
      <c r="B15" s="407" t="s">
        <v>254</v>
      </c>
      <c r="C15" s="407"/>
      <c r="D15" s="407"/>
      <c r="E15" s="407"/>
      <c r="F15" s="120">
        <f>F14</f>
        <v>0</v>
      </c>
      <c r="H15" s="118"/>
    </row>
    <row r="16" spans="1:22" ht="38.25" customHeight="1">
      <c r="A16" s="108" t="s">
        <v>241</v>
      </c>
      <c r="B16" s="401" t="s">
        <v>255</v>
      </c>
      <c r="C16" s="401"/>
      <c r="D16" s="401"/>
      <c r="E16" s="401"/>
      <c r="F16" s="401"/>
    </row>
    <row r="17" spans="1:6" ht="20.25" customHeight="1">
      <c r="A17" s="119" t="s">
        <v>256</v>
      </c>
      <c r="C17" s="109"/>
      <c r="D17" s="110"/>
    </row>
    <row r="18" spans="1:6" ht="24" customHeight="1">
      <c r="A18" s="111" t="s">
        <v>242</v>
      </c>
      <c r="B18" s="76" t="str">
        <f>'Names of Bidder'!D44</f>
        <v>23 Jan 2024</v>
      </c>
      <c r="C18" s="402" t="s">
        <v>243</v>
      </c>
      <c r="D18" s="402"/>
      <c r="E18" s="77"/>
      <c r="F18" s="73">
        <f>'Names of Bidder'!D35</f>
        <v>0</v>
      </c>
    </row>
    <row r="19" spans="1:6" ht="15.75" customHeight="1">
      <c r="A19" s="111" t="s">
        <v>244</v>
      </c>
      <c r="B19" s="76">
        <f>'Names of Bidder'!D39</f>
        <v>0</v>
      </c>
      <c r="C19" s="112"/>
      <c r="D19" s="112" t="s">
        <v>245</v>
      </c>
      <c r="E19" s="77"/>
      <c r="F19" s="73">
        <f>'Names of Bidder'!D36</f>
        <v>0</v>
      </c>
    </row>
    <row r="20" spans="1:6" ht="33.6" customHeight="1">
      <c r="A20" s="6"/>
      <c r="B20" s="5"/>
      <c r="C20" s="7"/>
      <c r="D20" s="110"/>
      <c r="E20" s="63"/>
      <c r="F20" s="7"/>
    </row>
    <row r="21" spans="1:6">
      <c r="A21" s="6"/>
      <c r="B21" s="6"/>
      <c r="C21" s="6"/>
      <c r="D21" s="6"/>
      <c r="E21" s="7"/>
      <c r="F21" s="7"/>
    </row>
    <row r="22" spans="1:6">
      <c r="A22" s="6"/>
      <c r="B22" s="6"/>
      <c r="C22" s="6"/>
      <c r="D22" s="6"/>
      <c r="E22" s="7"/>
      <c r="F22" s="7"/>
    </row>
    <row r="23" spans="1:6">
      <c r="A23" s="6"/>
      <c r="B23" s="6"/>
      <c r="C23" s="6"/>
      <c r="D23" s="6"/>
      <c r="E23" s="7"/>
      <c r="F23" s="7"/>
    </row>
    <row r="24" spans="1:6">
      <c r="A24" s="6"/>
      <c r="B24" s="6"/>
      <c r="C24" s="6"/>
      <c r="D24" s="6"/>
      <c r="E24" s="7"/>
      <c r="F24" s="7"/>
    </row>
    <row r="25" spans="1:6">
      <c r="A25" s="6"/>
      <c r="B25" s="6"/>
      <c r="C25" s="6"/>
      <c r="D25" s="6"/>
      <c r="E25" s="7"/>
      <c r="F25" s="7"/>
    </row>
    <row r="26" spans="1:6">
      <c r="A26" s="6"/>
      <c r="B26" s="6"/>
      <c r="C26" s="6"/>
      <c r="D26" s="6"/>
      <c r="E26" s="7"/>
      <c r="F26" s="7"/>
    </row>
    <row r="27" spans="1:6">
      <c r="A27" s="6"/>
      <c r="B27" s="6"/>
      <c r="C27" s="6"/>
      <c r="D27" s="6"/>
      <c r="E27" s="7"/>
      <c r="F27" s="7"/>
    </row>
    <row r="28" spans="1:6">
      <c r="A28" s="6"/>
      <c r="B28" s="6"/>
      <c r="C28" s="6"/>
      <c r="D28" s="6"/>
      <c r="E28" s="7"/>
      <c r="F28" s="7"/>
    </row>
    <row r="29" spans="1:6">
      <c r="A29" s="6"/>
      <c r="B29" s="6"/>
      <c r="C29" s="6"/>
      <c r="D29" s="6"/>
      <c r="E29" s="7"/>
      <c r="F29" s="7"/>
    </row>
    <row r="30" spans="1:6">
      <c r="A30" s="6"/>
      <c r="B30" s="6"/>
      <c r="C30" s="6"/>
      <c r="D30" s="6"/>
      <c r="E30" s="7"/>
      <c r="F30" s="7"/>
    </row>
    <row r="31" spans="1:6">
      <c r="A31" s="6"/>
      <c r="B31" s="6"/>
      <c r="C31" s="6"/>
      <c r="D31" s="6"/>
      <c r="E31" s="7"/>
      <c r="F31" s="7"/>
    </row>
    <row r="32" spans="1:6">
      <c r="A32" s="6"/>
      <c r="B32" s="6"/>
      <c r="C32" s="6"/>
      <c r="D32" s="6"/>
      <c r="E32" s="7"/>
      <c r="F32" s="7"/>
    </row>
    <row r="33" spans="1:20">
      <c r="A33" s="6"/>
      <c r="B33" s="6"/>
      <c r="C33" s="6"/>
      <c r="D33" s="6"/>
      <c r="E33" s="7"/>
      <c r="F33" s="7"/>
    </row>
    <row r="34" spans="1:20">
      <c r="A34" s="6"/>
      <c r="B34" s="6"/>
      <c r="C34" s="6"/>
      <c r="D34" s="6"/>
      <c r="E34" s="7"/>
      <c r="F34" s="7"/>
    </row>
    <row r="35" spans="1:20">
      <c r="A35" s="6"/>
      <c r="B35" s="6"/>
      <c r="C35" s="6"/>
      <c r="D35" s="6"/>
      <c r="E35" s="7"/>
      <c r="F35" s="7"/>
    </row>
    <row r="36" spans="1:20">
      <c r="A36" s="6"/>
      <c r="B36" s="6"/>
      <c r="C36" s="6"/>
      <c r="D36" s="6"/>
      <c r="E36" s="7"/>
      <c r="F36" s="7"/>
    </row>
    <row r="37" spans="1:20">
      <c r="A37" s="6"/>
      <c r="B37" s="6"/>
      <c r="C37" s="6"/>
      <c r="D37" s="6"/>
      <c r="E37" s="7"/>
      <c r="F37" s="7"/>
    </row>
    <row r="38" spans="1:20">
      <c r="A38" s="6"/>
      <c r="B38" s="6"/>
      <c r="C38" s="6"/>
      <c r="D38" s="6"/>
      <c r="E38" s="7"/>
      <c r="F38" s="7"/>
    </row>
    <row r="39" spans="1:20">
      <c r="A39" s="6"/>
      <c r="B39" s="6"/>
      <c r="C39" s="6"/>
      <c r="D39" s="6"/>
      <c r="E39" s="7"/>
      <c r="F39" s="7"/>
    </row>
    <row r="40" spans="1:20">
      <c r="A40" s="6"/>
      <c r="B40" s="6"/>
      <c r="C40" s="6"/>
      <c r="D40" s="6"/>
      <c r="E40" s="7"/>
      <c r="F40" s="7"/>
    </row>
    <row r="41" spans="1:20">
      <c r="A41" s="6"/>
      <c r="B41" s="6"/>
      <c r="C41" s="6"/>
      <c r="D41" s="6"/>
      <c r="E41" s="7"/>
      <c r="F41" s="7"/>
    </row>
    <row r="42" spans="1:20">
      <c r="A42" s="6"/>
      <c r="B42" s="6"/>
      <c r="C42" s="6"/>
      <c r="D42" s="6"/>
      <c r="E42" s="7"/>
      <c r="F42" s="7"/>
    </row>
    <row r="43" spans="1:20">
      <c r="A43" s="6"/>
      <c r="B43" s="6"/>
      <c r="C43" s="6"/>
      <c r="D43" s="6"/>
      <c r="E43" s="7"/>
      <c r="F43" s="7"/>
    </row>
    <row r="44" spans="1:20">
      <c r="A44" s="6"/>
      <c r="B44" s="6"/>
      <c r="C44" s="6"/>
      <c r="D44" s="6"/>
      <c r="E44" s="7"/>
      <c r="F44" s="7"/>
    </row>
    <row r="45" spans="1:20" ht="18" customHeight="1">
      <c r="A45" s="11"/>
      <c r="B45" s="4"/>
      <c r="C45" s="11"/>
      <c r="D45" s="11"/>
      <c r="E45" s="12"/>
      <c r="F45" s="12"/>
      <c r="P45" s="93"/>
    </row>
    <row r="46" spans="1:20" ht="18" customHeight="1">
      <c r="A46" s="4"/>
      <c r="B46" s="4"/>
      <c r="C46" s="4"/>
      <c r="D46" s="4"/>
      <c r="E46" s="7"/>
      <c r="F46" s="7"/>
      <c r="M46" s="83"/>
      <c r="P46" s="93"/>
    </row>
    <row r="47" spans="1:20" ht="39.950000000000003" customHeight="1">
      <c r="A47" s="403"/>
      <c r="B47" s="403"/>
      <c r="C47" s="403"/>
      <c r="D47" s="403"/>
      <c r="E47" s="403"/>
      <c r="F47" s="403"/>
      <c r="K47" s="93"/>
      <c r="L47" s="96"/>
      <c r="M47" s="96"/>
      <c r="N47" s="96"/>
      <c r="P47" s="93"/>
      <c r="Q47" s="73"/>
      <c r="S47" s="395"/>
      <c r="T47" s="395"/>
    </row>
    <row r="48" spans="1:20" ht="21.95" customHeight="1">
      <c r="A48" s="400"/>
      <c r="B48" s="400"/>
      <c r="C48" s="400"/>
      <c r="D48" s="400"/>
      <c r="E48" s="400"/>
      <c r="F48" s="400"/>
      <c r="K48" s="93"/>
      <c r="L48" s="96"/>
      <c r="M48" s="96"/>
      <c r="N48" s="96"/>
      <c r="P48" s="93"/>
      <c r="Q48" s="73"/>
    </row>
    <row r="49" spans="1:37" ht="18" customHeight="1">
      <c r="A49" s="6"/>
      <c r="B49" s="6"/>
      <c r="C49" s="6"/>
      <c r="D49" s="6"/>
      <c r="E49" s="7"/>
      <c r="F49" s="7"/>
      <c r="K49" s="93"/>
      <c r="L49" s="96"/>
      <c r="M49" s="96"/>
      <c r="N49" s="96"/>
    </row>
    <row r="50" spans="1:37" ht="18" customHeight="1">
      <c r="A50" s="10"/>
      <c r="B50" s="13"/>
      <c r="C50" s="10"/>
      <c r="D50" s="10"/>
      <c r="E50" s="8"/>
      <c r="F50" s="7"/>
      <c r="K50" s="93"/>
      <c r="L50" s="96"/>
      <c r="M50" s="96"/>
      <c r="N50" s="96"/>
    </row>
    <row r="51" spans="1:37" ht="35.25" customHeight="1">
      <c r="A51" s="412"/>
      <c r="B51" s="412"/>
      <c r="C51" s="412"/>
      <c r="D51" s="412"/>
      <c r="E51" s="9"/>
      <c r="F51" s="7"/>
      <c r="K51" s="86"/>
      <c r="L51" s="99"/>
      <c r="M51" s="99"/>
      <c r="N51" s="99"/>
      <c r="S51" s="395"/>
      <c r="T51" s="395"/>
    </row>
    <row r="52" spans="1:37" ht="18" customHeight="1">
      <c r="A52" s="10"/>
      <c r="B52" s="391"/>
      <c r="C52" s="391"/>
      <c r="D52" s="391"/>
      <c r="E52" s="9"/>
      <c r="F52" s="7"/>
      <c r="K52" s="93"/>
      <c r="L52" s="100"/>
      <c r="M52" s="100"/>
      <c r="N52" s="100"/>
    </row>
    <row r="53" spans="1:37" ht="18" customHeight="1">
      <c r="A53" s="10"/>
      <c r="B53" s="391"/>
      <c r="C53" s="391"/>
      <c r="D53" s="391"/>
      <c r="E53" s="9"/>
      <c r="F53" s="7"/>
      <c r="K53" s="93"/>
      <c r="L53" s="100"/>
      <c r="M53" s="100"/>
      <c r="N53" s="100"/>
    </row>
    <row r="54" spans="1:37" ht="18" customHeight="1">
      <c r="A54" s="13"/>
      <c r="B54" s="391"/>
      <c r="C54" s="391"/>
      <c r="D54" s="391"/>
      <c r="E54" s="9"/>
      <c r="F54" s="7"/>
      <c r="K54" s="86"/>
      <c r="L54" s="113"/>
      <c r="M54" s="114"/>
      <c r="N54" s="101"/>
    </row>
    <row r="55" spans="1:37" ht="18" customHeight="1">
      <c r="A55" s="13"/>
      <c r="B55" s="391"/>
      <c r="C55" s="391"/>
      <c r="D55" s="391"/>
      <c r="E55" s="9"/>
      <c r="F55" s="7"/>
      <c r="S55" s="395"/>
      <c r="T55" s="395"/>
    </row>
    <row r="56" spans="1:37" ht="18" customHeight="1">
      <c r="A56" s="13"/>
      <c r="B56" s="13"/>
      <c r="C56" s="13"/>
      <c r="D56" s="13"/>
      <c r="E56" s="10"/>
      <c r="F56" s="7"/>
      <c r="U56" s="106"/>
    </row>
    <row r="57" spans="1:37" ht="40.5" customHeight="1">
      <c r="A57" s="393"/>
      <c r="B57" s="393"/>
      <c r="C57" s="393"/>
      <c r="D57" s="393"/>
      <c r="E57" s="393"/>
      <c r="F57" s="393"/>
      <c r="G57" s="102"/>
      <c r="H57" s="103"/>
      <c r="I57" s="104"/>
      <c r="M57" s="83"/>
      <c r="U57" s="106"/>
    </row>
    <row r="58" spans="1:37" ht="18" customHeight="1">
      <c r="A58" s="6"/>
      <c r="B58" s="6"/>
      <c r="C58" s="6"/>
      <c r="D58" s="6"/>
      <c r="E58" s="12"/>
      <c r="F58" s="12"/>
      <c r="L58" s="400"/>
      <c r="M58" s="400"/>
      <c r="O58" s="413"/>
      <c r="P58" s="413"/>
      <c r="S58" s="395"/>
      <c r="T58" s="395"/>
    </row>
    <row r="59" spans="1:37" ht="66" customHeight="1">
      <c r="A59" s="23"/>
      <c r="B59" s="23"/>
      <c r="C59" s="3"/>
      <c r="D59" s="3"/>
      <c r="E59" s="23"/>
      <c r="F59" s="23"/>
      <c r="L59" s="60"/>
      <c r="M59" s="60"/>
      <c r="O59" s="60"/>
      <c r="P59" s="60"/>
    </row>
    <row r="60" spans="1:37" ht="18" customHeight="1">
      <c r="A60" s="3"/>
      <c r="B60" s="3"/>
      <c r="C60" s="3"/>
      <c r="D60" s="3"/>
      <c r="E60" s="3"/>
      <c r="F60" s="3"/>
      <c r="L60" s="2"/>
      <c r="M60" s="2"/>
      <c r="O60" s="2"/>
      <c r="P60" s="2"/>
    </row>
    <row r="61" spans="1:37" s="73" customFormat="1" ht="18" customHeight="1">
      <c r="A61" s="18"/>
      <c r="B61" s="24"/>
      <c r="C61" s="15"/>
      <c r="D61" s="25"/>
      <c r="E61" s="26"/>
      <c r="F61" s="27"/>
      <c r="G61" s="86"/>
      <c r="H61" s="65"/>
      <c r="I61" s="7"/>
      <c r="L61" s="2"/>
      <c r="M61" s="61"/>
      <c r="N61" s="83"/>
      <c r="O61" s="2"/>
      <c r="P61" s="61"/>
      <c r="X61" s="7"/>
      <c r="Y61" s="7"/>
      <c r="Z61" s="7"/>
      <c r="AA61" s="7"/>
      <c r="AB61" s="7"/>
      <c r="AC61" s="7"/>
      <c r="AD61" s="7"/>
      <c r="AE61" s="7"/>
      <c r="AF61" s="7"/>
      <c r="AG61" s="7"/>
      <c r="AH61" s="7"/>
      <c r="AI61" s="7"/>
      <c r="AJ61" s="7"/>
      <c r="AK61" s="7"/>
    </row>
    <row r="62" spans="1:37" ht="111" customHeight="1">
      <c r="A62" s="19"/>
      <c r="B62" s="28"/>
      <c r="C62" s="15"/>
      <c r="D62" s="15"/>
      <c r="E62" s="29"/>
      <c r="F62" s="30"/>
      <c r="L62" s="79"/>
      <c r="M62" s="80"/>
      <c r="O62" s="79"/>
      <c r="P62" s="80"/>
      <c r="S62" s="395"/>
      <c r="T62" s="395"/>
    </row>
    <row r="63" spans="1:37" ht="21.95" customHeight="1">
      <c r="A63" s="19"/>
      <c r="B63" s="31"/>
      <c r="C63" s="15"/>
      <c r="D63" s="15"/>
      <c r="E63" s="32"/>
      <c r="F63" s="33"/>
      <c r="L63" s="81"/>
      <c r="M63" s="81"/>
      <c r="O63" s="81"/>
      <c r="P63" s="81"/>
    </row>
    <row r="64" spans="1:37" ht="21.95" customHeight="1">
      <c r="A64" s="17"/>
      <c r="B64" s="21"/>
      <c r="C64" s="15"/>
      <c r="D64" s="25"/>
      <c r="E64" s="26"/>
      <c r="F64" s="27"/>
      <c r="L64" s="81"/>
      <c r="M64" s="81"/>
      <c r="O64" s="81"/>
      <c r="P64" s="81"/>
      <c r="R64" s="90"/>
    </row>
    <row r="65" spans="1:20" ht="21.95" customHeight="1">
      <c r="A65" s="17"/>
      <c r="B65" s="21"/>
      <c r="C65" s="15"/>
      <c r="D65" s="25"/>
      <c r="E65" s="26"/>
      <c r="F65" s="27"/>
      <c r="L65" s="81"/>
      <c r="M65" s="81"/>
      <c r="O65" s="81"/>
      <c r="P65" s="81"/>
      <c r="R65" s="90"/>
    </row>
    <row r="66" spans="1:20">
      <c r="A66" s="19"/>
      <c r="B66" s="28"/>
      <c r="C66" s="15"/>
      <c r="D66" s="25"/>
      <c r="E66" s="26"/>
      <c r="F66" s="27"/>
      <c r="L66" s="81"/>
      <c r="M66" s="81"/>
      <c r="O66" s="81"/>
      <c r="P66" s="81"/>
      <c r="R66" s="90"/>
      <c r="S66" s="395"/>
      <c r="T66" s="395"/>
    </row>
    <row r="67" spans="1:20" ht="21.95" customHeight="1">
      <c r="A67" s="19"/>
      <c r="B67" s="31"/>
      <c r="C67" s="15"/>
      <c r="D67" s="25"/>
      <c r="E67" s="26"/>
      <c r="F67" s="27"/>
      <c r="L67" s="81"/>
      <c r="M67" s="81"/>
      <c r="O67" s="81"/>
      <c r="P67" s="81"/>
      <c r="R67" s="90"/>
    </row>
    <row r="68" spans="1:20" ht="21.95" customHeight="1">
      <c r="A68" s="19"/>
      <c r="B68" s="21"/>
      <c r="C68" s="15"/>
      <c r="D68" s="25"/>
      <c r="E68" s="26"/>
      <c r="F68" s="27"/>
      <c r="L68" s="81"/>
      <c r="M68" s="81"/>
      <c r="O68" s="81"/>
      <c r="P68" s="81"/>
      <c r="R68" s="90"/>
    </row>
    <row r="69" spans="1:20" ht="21.95" customHeight="1">
      <c r="A69" s="19"/>
      <c r="B69" s="21"/>
      <c r="C69" s="15"/>
      <c r="D69" s="25"/>
      <c r="E69" s="26"/>
      <c r="F69" s="27"/>
      <c r="L69" s="81"/>
      <c r="M69" s="81"/>
      <c r="O69" s="81"/>
      <c r="P69" s="81"/>
      <c r="R69" s="90"/>
    </row>
    <row r="70" spans="1:20">
      <c r="A70" s="19"/>
      <c r="B70" s="28"/>
      <c r="C70" s="15"/>
      <c r="D70" s="15"/>
      <c r="E70" s="26"/>
      <c r="F70" s="27"/>
      <c r="L70" s="81"/>
      <c r="M70" s="81"/>
      <c r="O70" s="81"/>
      <c r="P70" s="81"/>
      <c r="R70" s="90"/>
    </row>
    <row r="71" spans="1:20" ht="21.95" customHeight="1">
      <c r="A71" s="19"/>
      <c r="B71" s="31"/>
      <c r="C71" s="15"/>
      <c r="D71" s="15"/>
      <c r="E71" s="75"/>
      <c r="F71" s="27"/>
      <c r="L71" s="81"/>
      <c r="M71" s="81"/>
      <c r="O71" s="81"/>
      <c r="P71" s="81"/>
      <c r="R71" s="90"/>
    </row>
    <row r="72" spans="1:20" ht="35.1" customHeight="1">
      <c r="A72" s="17"/>
      <c r="B72" s="34"/>
      <c r="C72" s="15"/>
      <c r="D72" s="25"/>
      <c r="E72" s="26"/>
      <c r="F72" s="27"/>
      <c r="J72" s="93"/>
      <c r="L72" s="81"/>
      <c r="M72" s="81"/>
      <c r="O72" s="81"/>
      <c r="P72" s="81"/>
      <c r="R72" s="90"/>
    </row>
    <row r="73" spans="1:20" ht="21.95" customHeight="1">
      <c r="A73" s="17"/>
      <c r="B73" s="35"/>
      <c r="C73" s="15"/>
      <c r="D73" s="25"/>
      <c r="E73" s="75"/>
      <c r="F73" s="27"/>
      <c r="J73" s="93"/>
      <c r="L73" s="81"/>
      <c r="M73" s="81"/>
      <c r="O73" s="81"/>
      <c r="P73" s="81"/>
      <c r="R73" s="90"/>
    </row>
    <row r="74" spans="1:20" ht="21.95" customHeight="1">
      <c r="A74" s="17"/>
      <c r="B74" s="35"/>
      <c r="C74" s="15"/>
      <c r="D74" s="25"/>
      <c r="E74" s="75"/>
      <c r="F74" s="27"/>
      <c r="J74" s="93"/>
      <c r="L74" s="81"/>
      <c r="M74" s="81"/>
      <c r="O74" s="81"/>
      <c r="P74" s="81"/>
      <c r="R74" s="90"/>
    </row>
    <row r="75" spans="1:20" ht="24" customHeight="1">
      <c r="A75" s="18"/>
      <c r="B75" s="22"/>
      <c r="C75" s="15"/>
      <c r="D75" s="25"/>
      <c r="E75" s="26"/>
      <c r="F75" s="27"/>
      <c r="H75" s="65"/>
      <c r="I75" s="7"/>
      <c r="J75" s="73"/>
      <c r="K75" s="73"/>
      <c r="L75" s="81"/>
      <c r="M75" s="81"/>
      <c r="N75" s="83"/>
      <c r="O75" s="81"/>
      <c r="P75" s="81"/>
      <c r="Q75" s="73"/>
      <c r="R75" s="83"/>
    </row>
    <row r="76" spans="1:20" ht="24" customHeight="1">
      <c r="A76" s="17"/>
      <c r="B76" s="36"/>
      <c r="C76" s="15"/>
      <c r="D76" s="25"/>
      <c r="E76" s="26"/>
      <c r="F76" s="27"/>
      <c r="L76" s="81"/>
      <c r="M76" s="81"/>
      <c r="O76" s="81"/>
      <c r="P76" s="81"/>
      <c r="R76" s="90"/>
    </row>
    <row r="77" spans="1:20" ht="24" customHeight="1">
      <c r="A77" s="19"/>
      <c r="B77" s="14"/>
      <c r="C77" s="15"/>
      <c r="D77" s="25"/>
      <c r="E77" s="26"/>
      <c r="F77" s="27"/>
      <c r="L77" s="81"/>
      <c r="M77" s="81"/>
      <c r="O77" s="81"/>
      <c r="P77" s="81"/>
      <c r="R77" s="90"/>
    </row>
    <row r="78" spans="1:20" ht="24" customHeight="1">
      <c r="A78" s="17"/>
      <c r="B78" s="35"/>
      <c r="C78" s="15"/>
      <c r="D78" s="25"/>
      <c r="E78" s="75"/>
      <c r="F78" s="27"/>
      <c r="L78" s="81"/>
      <c r="M78" s="81"/>
      <c r="O78" s="81"/>
      <c r="P78" s="81"/>
      <c r="R78" s="90"/>
    </row>
    <row r="79" spans="1:20" ht="24" customHeight="1">
      <c r="A79" s="18"/>
      <c r="B79" s="24"/>
      <c r="C79" s="15"/>
      <c r="D79" s="25"/>
      <c r="E79" s="26"/>
      <c r="F79" s="27"/>
      <c r="H79" s="65"/>
      <c r="I79" s="7"/>
      <c r="J79" s="73"/>
      <c r="K79" s="73"/>
      <c r="L79" s="81"/>
      <c r="M79" s="82"/>
      <c r="N79" s="83"/>
      <c r="O79" s="81"/>
      <c r="P79" s="82"/>
      <c r="Q79" s="73"/>
      <c r="R79" s="83"/>
    </row>
    <row r="80" spans="1:20" ht="35.1" customHeight="1">
      <c r="A80" s="19"/>
      <c r="B80" s="14"/>
      <c r="C80" s="15"/>
      <c r="D80" s="15"/>
      <c r="E80" s="75"/>
      <c r="F80" s="27"/>
      <c r="L80" s="81"/>
      <c r="M80" s="82"/>
      <c r="O80" s="81"/>
      <c r="P80" s="82"/>
      <c r="R80" s="90"/>
    </row>
    <row r="81" spans="1:18" ht="24" customHeight="1">
      <c r="A81" s="19"/>
      <c r="B81" s="14"/>
      <c r="C81" s="17"/>
      <c r="D81" s="25"/>
      <c r="E81" s="75"/>
      <c r="F81" s="27"/>
      <c r="L81" s="81"/>
      <c r="M81" s="81"/>
      <c r="O81" s="81"/>
      <c r="P81" s="81"/>
      <c r="R81" s="90"/>
    </row>
    <row r="82" spans="1:18" ht="24" customHeight="1">
      <c r="A82" s="17"/>
      <c r="B82" s="14"/>
      <c r="C82" s="17"/>
      <c r="D82" s="25"/>
      <c r="E82" s="75"/>
      <c r="F82" s="27"/>
      <c r="L82" s="81"/>
      <c r="M82" s="81"/>
      <c r="O82" s="81"/>
      <c r="P82" s="81"/>
      <c r="R82" s="90"/>
    </row>
    <row r="83" spans="1:18" ht="24" customHeight="1">
      <c r="A83" s="17"/>
      <c r="B83" s="14"/>
      <c r="C83" s="17"/>
      <c r="D83" s="25"/>
      <c r="E83" s="75"/>
      <c r="F83" s="27"/>
      <c r="L83" s="81"/>
      <c r="M83" s="81"/>
      <c r="O83" s="81"/>
      <c r="P83" s="81"/>
      <c r="R83" s="90"/>
    </row>
    <row r="84" spans="1:18" ht="24" customHeight="1">
      <c r="A84" s="17"/>
      <c r="B84" s="14"/>
      <c r="C84" s="17"/>
      <c r="D84" s="25"/>
      <c r="E84" s="75"/>
      <c r="F84" s="27"/>
      <c r="L84" s="81"/>
      <c r="M84" s="81"/>
      <c r="O84" s="81"/>
      <c r="P84" s="81"/>
      <c r="R84" s="90"/>
    </row>
    <row r="85" spans="1:18" ht="24" customHeight="1">
      <c r="A85" s="17"/>
      <c r="B85" s="14"/>
      <c r="C85" s="17"/>
      <c r="D85" s="25"/>
      <c r="E85" s="75"/>
      <c r="F85" s="27"/>
      <c r="L85" s="81"/>
      <c r="M85" s="81"/>
      <c r="O85" s="81"/>
      <c r="P85" s="81"/>
      <c r="R85" s="90"/>
    </row>
    <row r="86" spans="1:18" ht="24" customHeight="1">
      <c r="A86" s="17"/>
      <c r="B86" s="14"/>
      <c r="C86" s="17"/>
      <c r="D86" s="25"/>
      <c r="E86" s="75"/>
      <c r="F86" s="27"/>
      <c r="L86" s="81"/>
      <c r="M86" s="81"/>
      <c r="O86" s="81"/>
      <c r="P86" s="81"/>
      <c r="R86" s="90"/>
    </row>
    <row r="87" spans="1:18" ht="24" customHeight="1">
      <c r="A87" s="17"/>
      <c r="B87" s="14"/>
      <c r="C87" s="17"/>
      <c r="D87" s="25"/>
      <c r="E87" s="75"/>
      <c r="F87" s="27"/>
      <c r="L87" s="81"/>
      <c r="M87" s="81"/>
      <c r="O87" s="81"/>
      <c r="P87" s="81"/>
      <c r="R87" s="90"/>
    </row>
    <row r="88" spans="1:18" ht="35.1" customHeight="1">
      <c r="A88" s="18"/>
      <c r="B88" s="24"/>
      <c r="C88" s="15"/>
      <c r="D88" s="25"/>
      <c r="E88" s="26"/>
      <c r="F88" s="27"/>
      <c r="L88" s="81"/>
      <c r="M88" s="82"/>
      <c r="O88" s="81"/>
      <c r="P88" s="82"/>
      <c r="R88" s="90"/>
    </row>
    <row r="89" spans="1:18" ht="24" customHeight="1">
      <c r="A89" s="19"/>
      <c r="B89" s="20"/>
      <c r="C89" s="15"/>
      <c r="D89" s="25"/>
      <c r="E89" s="75"/>
      <c r="F89" s="27"/>
      <c r="L89" s="81"/>
      <c r="M89" s="82"/>
      <c r="O89" s="81"/>
      <c r="P89" s="82"/>
      <c r="R89" s="90"/>
    </row>
    <row r="90" spans="1:18" ht="24" customHeight="1">
      <c r="A90" s="19"/>
      <c r="B90" s="14"/>
      <c r="C90" s="17"/>
      <c r="D90" s="20"/>
      <c r="E90" s="75"/>
      <c r="F90" s="27"/>
      <c r="L90" s="81"/>
      <c r="M90" s="81"/>
      <c r="O90" s="81"/>
      <c r="P90" s="81"/>
      <c r="R90" s="90"/>
    </row>
    <row r="91" spans="1:18" ht="35.1" customHeight="1">
      <c r="A91" s="19"/>
      <c r="B91" s="24"/>
      <c r="C91" s="15"/>
      <c r="D91" s="25"/>
      <c r="E91" s="26"/>
      <c r="F91" s="27"/>
      <c r="L91" s="81"/>
      <c r="M91" s="81"/>
      <c r="O91" s="81"/>
      <c r="P91" s="81"/>
      <c r="R91" s="90"/>
    </row>
    <row r="92" spans="1:18" ht="24" customHeight="1">
      <c r="A92" s="18"/>
      <c r="B92" s="16"/>
      <c r="C92" s="17"/>
      <c r="D92" s="25"/>
      <c r="E92" s="27"/>
      <c r="F92" s="27"/>
      <c r="L92" s="81"/>
      <c r="M92" s="81"/>
      <c r="O92" s="81"/>
      <c r="P92" s="81"/>
      <c r="R92" s="90"/>
    </row>
    <row r="93" spans="1:18" ht="24" customHeight="1">
      <c r="A93" s="18"/>
      <c r="B93" s="16"/>
      <c r="C93" s="17"/>
      <c r="D93" s="25"/>
      <c r="E93" s="26"/>
      <c r="F93" s="27"/>
      <c r="L93" s="81"/>
      <c r="M93" s="81"/>
      <c r="O93" s="81"/>
      <c r="P93" s="81"/>
      <c r="R93" s="90"/>
    </row>
    <row r="94" spans="1:18" ht="24" customHeight="1">
      <c r="A94" s="18"/>
      <c r="B94" s="16"/>
      <c r="C94" s="17"/>
      <c r="D94" s="25"/>
      <c r="E94" s="27"/>
      <c r="F94" s="27"/>
      <c r="L94" s="81"/>
      <c r="M94" s="81"/>
      <c r="O94" s="81"/>
      <c r="P94" s="81"/>
      <c r="R94" s="90"/>
    </row>
    <row r="95" spans="1:18" ht="24" customHeight="1">
      <c r="A95" s="18"/>
      <c r="B95" s="16"/>
      <c r="C95" s="17"/>
      <c r="D95" s="25"/>
      <c r="E95" s="27"/>
      <c r="F95" s="27"/>
      <c r="L95" s="81"/>
      <c r="M95" s="81"/>
      <c r="O95" s="81"/>
      <c r="P95" s="81"/>
      <c r="R95" s="90"/>
    </row>
    <row r="96" spans="1:18" ht="35.1" customHeight="1">
      <c r="A96" s="18"/>
      <c r="B96" s="21"/>
      <c r="C96" s="17"/>
      <c r="D96" s="25"/>
      <c r="E96" s="27"/>
      <c r="F96" s="27"/>
      <c r="L96" s="81"/>
      <c r="M96" s="81"/>
      <c r="O96" s="81"/>
      <c r="P96" s="81"/>
      <c r="R96" s="90"/>
    </row>
    <row r="97" spans="1:18" ht="30" customHeight="1">
      <c r="A97" s="18"/>
      <c r="B97" s="14"/>
      <c r="C97" s="17"/>
      <c r="D97" s="25"/>
      <c r="E97" s="27"/>
      <c r="F97" s="27"/>
      <c r="L97" s="81"/>
      <c r="M97" s="81"/>
      <c r="O97" s="81"/>
      <c r="P97" s="81"/>
      <c r="R97" s="90"/>
    </row>
    <row r="98" spans="1:18" ht="26.1" customHeight="1">
      <c r="A98" s="18"/>
      <c r="B98" s="24"/>
      <c r="C98" s="15"/>
      <c r="D98" s="25"/>
      <c r="E98" s="26"/>
      <c r="F98" s="27"/>
      <c r="H98" s="65"/>
      <c r="I98" s="7"/>
      <c r="J98" s="73"/>
      <c r="K98" s="73"/>
      <c r="L98" s="81"/>
      <c r="M98" s="81"/>
      <c r="N98" s="83"/>
      <c r="O98" s="81"/>
      <c r="P98" s="81"/>
      <c r="Q98" s="73"/>
      <c r="R98" s="83"/>
    </row>
    <row r="99" spans="1:18" ht="30" customHeight="1">
      <c r="A99" s="19"/>
      <c r="B99" s="16"/>
      <c r="C99" s="17"/>
      <c r="D99" s="37"/>
      <c r="E99" s="27"/>
      <c r="F99" s="27"/>
      <c r="L99" s="81"/>
      <c r="M99" s="81"/>
      <c r="O99" s="81"/>
      <c r="P99" s="81"/>
      <c r="R99" s="90"/>
    </row>
    <row r="100" spans="1:18" ht="30" customHeight="1">
      <c r="A100" s="19"/>
      <c r="B100" s="16"/>
      <c r="C100" s="17"/>
      <c r="D100" s="37"/>
      <c r="E100" s="27"/>
      <c r="F100" s="27"/>
      <c r="L100" s="81"/>
      <c r="M100" s="81"/>
      <c r="O100" s="81"/>
      <c r="P100" s="81"/>
      <c r="R100" s="90"/>
    </row>
    <row r="101" spans="1:18" ht="30" customHeight="1">
      <c r="A101" s="19"/>
      <c r="B101" s="16"/>
      <c r="C101" s="17"/>
      <c r="D101" s="37"/>
      <c r="E101" s="27"/>
      <c r="F101" s="27"/>
      <c r="L101" s="81"/>
      <c r="M101" s="81"/>
      <c r="O101" s="81"/>
      <c r="P101" s="81"/>
      <c r="R101" s="90"/>
    </row>
    <row r="102" spans="1:18" ht="30" customHeight="1">
      <c r="A102" s="19"/>
      <c r="B102" s="16"/>
      <c r="C102" s="17"/>
      <c r="D102" s="37"/>
      <c r="E102" s="27"/>
      <c r="F102" s="27"/>
      <c r="L102" s="81"/>
      <c r="M102" s="81"/>
      <c r="O102" s="81"/>
      <c r="P102" s="81"/>
      <c r="R102" s="90"/>
    </row>
    <row r="103" spans="1:18" ht="33" customHeight="1">
      <c r="A103" s="38"/>
      <c r="B103" s="24"/>
      <c r="C103" s="15"/>
      <c r="D103" s="25"/>
      <c r="E103" s="26"/>
      <c r="F103" s="27"/>
      <c r="L103" s="81"/>
      <c r="M103" s="81"/>
      <c r="O103" s="81"/>
      <c r="P103" s="81"/>
      <c r="R103" s="90"/>
    </row>
    <row r="104" spans="1:18" ht="24" customHeight="1">
      <c r="A104" s="39"/>
      <c r="B104" s="16"/>
      <c r="C104" s="39"/>
      <c r="D104" s="40"/>
      <c r="E104" s="27"/>
      <c r="F104" s="27"/>
      <c r="L104" s="81"/>
      <c r="M104" s="81"/>
      <c r="O104" s="81"/>
      <c r="P104" s="81"/>
      <c r="R104" s="90"/>
    </row>
    <row r="105" spans="1:18" ht="24" customHeight="1">
      <c r="A105" s="39"/>
      <c r="B105" s="16"/>
      <c r="C105" s="39"/>
      <c r="D105" s="40"/>
      <c r="E105" s="27"/>
      <c r="F105" s="27"/>
      <c r="L105" s="81"/>
      <c r="M105" s="81"/>
      <c r="O105" s="81"/>
      <c r="P105" s="81"/>
      <c r="R105" s="90"/>
    </row>
    <row r="106" spans="1:18" ht="24" customHeight="1">
      <c r="A106" s="39"/>
      <c r="B106" s="16"/>
      <c r="C106" s="39"/>
      <c r="D106" s="40"/>
      <c r="E106" s="27"/>
      <c r="F106" s="27"/>
      <c r="L106" s="81"/>
      <c r="M106" s="81"/>
      <c r="O106" s="81"/>
      <c r="P106" s="81"/>
      <c r="R106" s="90"/>
    </row>
    <row r="107" spans="1:18" ht="24" customHeight="1">
      <c r="A107" s="39"/>
      <c r="B107" s="16"/>
      <c r="C107" s="39"/>
      <c r="D107" s="40"/>
      <c r="E107" s="27"/>
      <c r="F107" s="27"/>
      <c r="L107" s="81"/>
      <c r="M107" s="81"/>
      <c r="O107" s="81"/>
      <c r="P107" s="81"/>
      <c r="R107" s="90"/>
    </row>
    <row r="108" spans="1:18" ht="24" customHeight="1">
      <c r="A108" s="39"/>
      <c r="B108" s="16"/>
      <c r="C108" s="39"/>
      <c r="D108" s="40"/>
      <c r="E108" s="27"/>
      <c r="F108" s="27"/>
      <c r="L108" s="81"/>
      <c r="M108" s="81"/>
      <c r="O108" s="81"/>
      <c r="P108" s="81"/>
      <c r="R108" s="90"/>
    </row>
    <row r="109" spans="1:18" ht="26.1" customHeight="1">
      <c r="A109" s="17"/>
      <c r="B109" s="394"/>
      <c r="C109" s="394"/>
      <c r="D109" s="394"/>
      <c r="E109" s="27"/>
      <c r="F109" s="27"/>
      <c r="H109" s="65"/>
      <c r="I109" s="7"/>
      <c r="J109" s="73"/>
      <c r="K109" s="73"/>
      <c r="L109" s="83"/>
      <c r="M109" s="81"/>
      <c r="N109" s="83"/>
      <c r="O109" s="83"/>
      <c r="P109" s="81"/>
      <c r="Q109" s="73"/>
      <c r="R109" s="83"/>
    </row>
    <row r="110" spans="1:18" ht="26.1" customHeight="1">
      <c r="A110" s="39"/>
      <c r="B110" s="390"/>
      <c r="C110" s="390"/>
      <c r="D110" s="390"/>
      <c r="E110" s="27"/>
      <c r="F110" s="27"/>
      <c r="H110" s="65"/>
      <c r="I110" s="7"/>
      <c r="J110" s="73"/>
      <c r="K110" s="73"/>
      <c r="L110" s="83"/>
      <c r="M110" s="81"/>
      <c r="N110" s="83"/>
      <c r="O110" s="83"/>
      <c r="P110" s="81"/>
      <c r="Q110" s="73"/>
      <c r="R110" s="73"/>
    </row>
    <row r="111" spans="1:18" ht="26.1" customHeight="1">
      <c r="A111" s="39"/>
      <c r="B111" s="392"/>
      <c r="C111" s="392"/>
      <c r="D111" s="392"/>
      <c r="E111" s="27"/>
      <c r="F111" s="27"/>
      <c r="H111" s="65"/>
      <c r="I111" s="7"/>
      <c r="J111" s="73"/>
      <c r="K111" s="73"/>
      <c r="L111" s="83"/>
      <c r="M111" s="81"/>
      <c r="N111" s="83"/>
      <c r="O111" s="83"/>
      <c r="P111" s="81"/>
      <c r="Q111" s="73"/>
      <c r="R111" s="110"/>
    </row>
    <row r="112" spans="1:18">
      <c r="A112" s="6"/>
      <c r="B112" s="6"/>
      <c r="C112" s="6"/>
      <c r="D112" s="6"/>
      <c r="E112" s="7"/>
      <c r="F112" s="7"/>
    </row>
    <row r="113" spans="1:6">
      <c r="A113" s="6"/>
      <c r="B113" s="6"/>
      <c r="C113" s="6"/>
      <c r="D113" s="6"/>
      <c r="E113" s="7"/>
      <c r="F113" s="7"/>
    </row>
    <row r="114" spans="1:6">
      <c r="A114" s="6"/>
      <c r="B114" s="6"/>
      <c r="C114" s="6"/>
      <c r="D114" s="6"/>
      <c r="E114" s="7"/>
      <c r="F114" s="7"/>
    </row>
    <row r="115" spans="1:6">
      <c r="A115" s="6"/>
      <c r="B115" s="6"/>
      <c r="C115" s="6"/>
      <c r="D115" s="6"/>
      <c r="E115" s="7"/>
      <c r="F115" s="7"/>
    </row>
    <row r="116" spans="1:6">
      <c r="A116" s="6"/>
      <c r="B116" s="6"/>
      <c r="C116" s="6"/>
      <c r="D116" s="6"/>
      <c r="E116" s="7"/>
      <c r="F116" s="7"/>
    </row>
    <row r="117" spans="1:6">
      <c r="A117" s="6"/>
      <c r="B117" s="6"/>
      <c r="C117" s="6"/>
      <c r="D117" s="6"/>
      <c r="E117" s="7"/>
      <c r="F117" s="7"/>
    </row>
    <row r="118" spans="1:6">
      <c r="A118" s="6"/>
      <c r="B118" s="6"/>
      <c r="C118" s="6"/>
      <c r="D118" s="6"/>
      <c r="E118" s="7"/>
      <c r="F118" s="7"/>
    </row>
    <row r="119" spans="1:6">
      <c r="A119" s="6"/>
      <c r="B119" s="6"/>
      <c r="C119" s="6"/>
      <c r="D119" s="6"/>
      <c r="E119" s="7"/>
      <c r="F119" s="7"/>
    </row>
  </sheetData>
  <sheetProtection algorithmName="SHA-512" hashValue="/umFYhfWLqA0HMQRmKmLRfx9amCOrMoqjOR1CxUFqPiHtWgxPyWEy03M7v2u8f1/WvgGgFeiHCoiQr+zVqJFRw==" saltValue="7x9rg+lWljf2cgR3qbbCTw==" spinCount="100000" sheet="1" objects="1" scenarios="1"/>
  <mergeCells count="34">
    <mergeCell ref="B10:D10"/>
    <mergeCell ref="B11:D11"/>
    <mergeCell ref="A12:F12"/>
    <mergeCell ref="B13:E13"/>
    <mergeCell ref="S62:T62"/>
    <mergeCell ref="A51:D51"/>
    <mergeCell ref="S51:T51"/>
    <mergeCell ref="B52:D52"/>
    <mergeCell ref="S55:T55"/>
    <mergeCell ref="L58:M58"/>
    <mergeCell ref="O58:P58"/>
    <mergeCell ref="S66:T66"/>
    <mergeCell ref="S3:T3"/>
    <mergeCell ref="A4:F4"/>
    <mergeCell ref="A7:D7"/>
    <mergeCell ref="S7:T7"/>
    <mergeCell ref="B8:D8"/>
    <mergeCell ref="B9:D9"/>
    <mergeCell ref="A3:F3"/>
    <mergeCell ref="A48:F48"/>
    <mergeCell ref="B16:F16"/>
    <mergeCell ref="C18:D18"/>
    <mergeCell ref="A47:F47"/>
    <mergeCell ref="B14:E14"/>
    <mergeCell ref="B15:E15"/>
    <mergeCell ref="S47:T47"/>
    <mergeCell ref="S58:T58"/>
    <mergeCell ref="B110:D110"/>
    <mergeCell ref="B53:D53"/>
    <mergeCell ref="B54:D54"/>
    <mergeCell ref="B111:D111"/>
    <mergeCell ref="B55:D55"/>
    <mergeCell ref="A57:F57"/>
    <mergeCell ref="B109:D109"/>
  </mergeCells>
  <conditionalFormatting sqref="E71 E78 M79:M80 P79:P80 E80:E87 M88:M89 P88:P89 E89:E90">
    <cfRule type="cellIs" dxfId="1" priority="1" stopIfTrue="1" operator="equal">
      <formula>"a"</formula>
    </cfRule>
  </conditionalFormatting>
  <conditionalFormatting sqref="M15 P15 M63:M74 P63:P74 M77:M78 P77:P78 M81:M87 P81:P87 M90 P90 M92:M102 P92:P102 M104:M108 P104:P108">
    <cfRule type="cellIs" dxfId="0" priority="2" stopIfTrue="1" operator="equal">
      <formula>#REF!</formula>
    </cfRule>
  </conditionalFormatting>
  <pageMargins left="0.7" right="0.7" top="0.75" bottom="0.75" header="0.3" footer="0.3"/>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Basic</vt:lpstr>
      <vt:lpstr>Instructions</vt:lpstr>
      <vt:lpstr>Names of Bidder</vt:lpstr>
      <vt:lpstr>BPS-VOL-IC</vt:lpstr>
      <vt:lpstr>Schedule-I</vt:lpstr>
      <vt:lpstr>Summary</vt:lpstr>
      <vt:lpstr>Basic!Print_Area</vt:lpstr>
      <vt:lpstr>'BPS-VOL-IC'!Print_Area</vt:lpstr>
      <vt:lpstr>Instructions!Print_Area</vt:lpstr>
      <vt:lpstr>'Names of Bidder'!Print_Area</vt:lpstr>
      <vt:lpstr>'Schedule-I'!Print_Area</vt:lpstr>
      <vt:lpstr>Summary!Print_Area</vt:lpstr>
    </vt:vector>
  </TitlesOfParts>
  <Manager/>
  <Company>POWERGRID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PGCIL</dc:creator>
  <cp:keywords/>
  <dc:description/>
  <cp:lastModifiedBy>Solanki Das {सोलंकी दास}</cp:lastModifiedBy>
  <cp:revision/>
  <dcterms:created xsi:type="dcterms:W3CDTF">2001-07-26T10:23:15Z</dcterms:created>
  <dcterms:modified xsi:type="dcterms:W3CDTF">2026-06-12T11:31:37Z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30f7a04-6a83-4344-ab32-77c336beebec_Enabled">
    <vt:lpwstr>true</vt:lpwstr>
  </property>
  <property fmtid="{D5CDD505-2E9C-101B-9397-08002B2CF9AE}" pid="3" name="MSIP_Label_530f7a04-6a83-4344-ab32-77c336beebec_SetDate">
    <vt:lpwstr>2025-07-08T06:07:47Z</vt:lpwstr>
  </property>
  <property fmtid="{D5CDD505-2E9C-101B-9397-08002B2CF9AE}" pid="4" name="MSIP_Label_530f7a04-6a83-4344-ab32-77c336beebec_Method">
    <vt:lpwstr>Privileged</vt:lpwstr>
  </property>
  <property fmtid="{D5CDD505-2E9C-101B-9397-08002B2CF9AE}" pid="5" name="MSIP_Label_530f7a04-6a83-4344-ab32-77c336beebec_Name">
    <vt:lpwstr>Public-IT</vt:lpwstr>
  </property>
  <property fmtid="{D5CDD505-2E9C-101B-9397-08002B2CF9AE}" pid="6" name="MSIP_Label_530f7a04-6a83-4344-ab32-77c336beebec_SiteId">
    <vt:lpwstr>7048075c-52c2-4a40-8e7c-5c5a5573c87f</vt:lpwstr>
  </property>
  <property fmtid="{D5CDD505-2E9C-101B-9397-08002B2CF9AE}" pid="7" name="MSIP_Label_530f7a04-6a83-4344-ab32-77c336beebec_ActionId">
    <vt:lpwstr>04a708e6-ce23-4326-8e11-bb6f9ddaf9b8</vt:lpwstr>
  </property>
  <property fmtid="{D5CDD505-2E9C-101B-9397-08002B2CF9AE}" pid="8" name="MSIP_Label_530f7a04-6a83-4344-ab32-77c336beebec_ContentBits">
    <vt:lpwstr>0</vt:lpwstr>
  </property>
  <property fmtid="{D5CDD505-2E9C-101B-9397-08002B2CF9AE}" pid="9" name="MSIP_Label_530f7a04-6a83-4344-ab32-77c336beebec_Tag">
    <vt:lpwstr>10, 0, 1, 1</vt:lpwstr>
  </property>
</Properties>
</file>