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codeName="ThisWorkbook" hidePivotFieldList="1" defaultThemeVersion="124226"/>
  <mc:AlternateContent xmlns:mc="http://schemas.openxmlformats.org/markup-compatibility/2006">
    <mc:Choice Requires="x15">
      <x15ac:absPath xmlns:x15ac="http://schemas.microsoft.com/office/spreadsheetml/2010/11/ac" url="Y:\SANDEEP PANWAR\"/>
    </mc:Choice>
  </mc:AlternateContent>
  <xr:revisionPtr revIDLastSave="0" documentId="13_ncr:1_{D08370EA-6F46-4669-86C9-E5599C881F00}" xr6:coauthVersionLast="36" xr6:coauthVersionMax="47" xr10:uidLastSave="{00000000-0000-0000-0000-000000000000}"/>
  <workbookProtection workbookPassword="CC2F" revisionsAlgorithmName="SHA-512" revisionsHashValue="PjvirkhXYp9nzEkpOEkL/PLZDtHWwKOQe8/xaQobHhxi4EZPsIT51eEvVi7msOQ6pjDCFeE/LrpvgaXwvBtk/g==" revisionsSaltValue="25Mt0oRmDWU9wJEln7H5Xg==" revisionsSpinCount="100000" lockStructure="1" lockRevision="1"/>
  <bookViews>
    <workbookView xWindow="0" yWindow="0" windowWidth="28800" windowHeight="12225" tabRatio="653" firstSheet="1" activeTab="1" xr2:uid="{00000000-000D-0000-FFFF-FFFF00000000}"/>
  </bookViews>
  <sheets>
    <sheet name="Basic Data" sheetId="1" state="hidden" r:id="rId1"/>
    <sheet name="Cover" sheetId="2" r:id="rId2"/>
    <sheet name="Names of Bidder" sheetId="3" r:id="rId3"/>
    <sheet name="Sch-1" sheetId="4" r:id="rId4"/>
    <sheet name="Sch-1 Dis" sheetId="5" state="hidden" r:id="rId5"/>
    <sheet name="Sch-2" sheetId="6" r:id="rId6"/>
    <sheet name="Sch-2 Dis" sheetId="7" state="hidden" r:id="rId7"/>
    <sheet name="Sch-3" sheetId="8" r:id="rId8"/>
    <sheet name="Sch-4" sheetId="9" r:id="rId9"/>
    <sheet name="Sch-4 Dis" sheetId="10" state="hidden" r:id="rId10"/>
    <sheet name="Sch-5" sheetId="11" r:id="rId11"/>
    <sheet name="Sch-5 After Discount" sheetId="12" r:id="rId12"/>
    <sheet name="Sch-6" sheetId="13" r:id="rId13"/>
    <sheet name="Sch-6 Dis" sheetId="14" state="hidden" r:id="rId14"/>
    <sheet name="Discount" sheetId="15" r:id="rId15"/>
    <sheet name="Octroi" sheetId="16" state="hidden" r:id="rId16"/>
    <sheet name="Entry Tax" sheetId="17" state="hidden" r:id="rId17"/>
    <sheet name="Other Taxes &amp; Duties" sheetId="18" state="hidden" r:id="rId18"/>
    <sheet name="Bid Form 2nd Envelope" sheetId="19" r:id="rId19"/>
    <sheet name="Q &amp; C" sheetId="20" state="hidden" r:id="rId20"/>
    <sheet name="T &amp; D" sheetId="21" state="hidden" r:id="rId21"/>
    <sheet name="N to W" sheetId="22" state="hidden" r:id="rId22"/>
  </sheets>
  <definedNames>
    <definedName name="\A" localSheetId="7">#REF!</definedName>
    <definedName name="\A">#REF!</definedName>
    <definedName name="\B" localSheetId="7">#REF!</definedName>
    <definedName name="\B">#REF!</definedName>
    <definedName name="\C" localSheetId="7">#REF!</definedName>
    <definedName name="\C">#REF!</definedName>
    <definedName name="\M" localSheetId="7">#REF!</definedName>
    <definedName name="\M">#REF!</definedName>
    <definedName name="\N" localSheetId="7">#REF!</definedName>
    <definedName name="\N">#REF!</definedName>
    <definedName name="\P" localSheetId="7">#REF!</definedName>
    <definedName name="\P">#REF!</definedName>
    <definedName name="\R" localSheetId="7">#REF!</definedName>
    <definedName name="\R">#REF!</definedName>
    <definedName name="\U" localSheetId="7">#REF!</definedName>
    <definedName name="\U">#REF!</definedName>
    <definedName name="\V" localSheetId="7">#REF!</definedName>
    <definedName name="\V">#REF!</definedName>
    <definedName name="_xlnm._FilterDatabase" localSheetId="3" hidden="1">'Sch-1'!#REF!</definedName>
    <definedName name="_xlnm._FilterDatabase" localSheetId="7" hidden="1">'Sch-3'!#REF!</definedName>
    <definedName name="ab" localSheetId="7">#REF!</definedName>
    <definedName name="ab">#REF!</definedName>
    <definedName name="logo1">"Picture 7"</definedName>
    <definedName name="_xlnm.Print_Area" localSheetId="18">'Bid Form 2nd Envelope'!$A$1:$F$52</definedName>
    <definedName name="_xlnm.Print_Area" localSheetId="1">Cover!$B$1:$E$15</definedName>
    <definedName name="_xlnm.Print_Area" localSheetId="14">Discount!$A$2:$G$43</definedName>
    <definedName name="_xlnm.Print_Area" localSheetId="16">'Entry Tax'!$A$1:$E$16</definedName>
    <definedName name="_xlnm.Print_Area" localSheetId="2">'Names of Bidder'!$B$1:$D$22</definedName>
    <definedName name="_xlnm.Print_Area" localSheetId="15">Octroi!$A$1:$E$16</definedName>
    <definedName name="_xlnm.Print_Area" localSheetId="17">'Other Taxes &amp; Duties'!$A$1:$F$16</definedName>
    <definedName name="_xlnm.Print_Area" localSheetId="19">'Q &amp; C'!$A$1:$F$43</definedName>
    <definedName name="_xlnm.Print_Area" localSheetId="3">'Sch-1'!$A$1:$N$33</definedName>
    <definedName name="_xlnm.Print_Area" localSheetId="4">'Sch-1 Dis'!$A$1:$H$32</definedName>
    <definedName name="_xlnm.Print_Area" localSheetId="5">'Sch-2'!$A$1:$J$30</definedName>
    <definedName name="_xlnm.Print_Area" localSheetId="6">'Sch-2 Dis'!$A$1:$G$24</definedName>
    <definedName name="_xlnm.Print_Area" localSheetId="7">'Sch-3'!$A$1:$P$33</definedName>
    <definedName name="_xlnm.Print_Area" localSheetId="8">'Sch-4'!$A$1:$E$24</definedName>
    <definedName name="_xlnm.Print_Area" localSheetId="9">'Sch-4 Dis'!$A$1:$E$44</definedName>
    <definedName name="_xlnm.Print_Area" localSheetId="10">'Sch-5'!$A$1:$D$27</definedName>
    <definedName name="_xlnm.Print_Area" localSheetId="11">'Sch-5 After Discount'!$A$1:$D$32</definedName>
    <definedName name="_xlnm.Print_Area" localSheetId="12">'Sch-6'!$A$1:$J$25</definedName>
    <definedName name="_xlnm.Print_Area" localSheetId="13">'Sch-6 Dis'!$A$1:$F$28</definedName>
    <definedName name="_xlnm.Print_Area" localSheetId="20">'T &amp; D'!$A$1:$E$12</definedName>
    <definedName name="_xlnm.Print_Titles" localSheetId="3">'Sch-1'!$15:$17</definedName>
    <definedName name="_xlnm.Print_Titles" localSheetId="4">'Sch-1 Dis'!$15:$17</definedName>
    <definedName name="_xlnm.Print_Titles" localSheetId="5">'Sch-2'!$13:$15</definedName>
    <definedName name="_xlnm.Print_Titles" localSheetId="6">'Sch-2 Dis'!$13:$15</definedName>
    <definedName name="_xlnm.Print_Titles" localSheetId="7">'Sch-3'!$15:$17</definedName>
    <definedName name="_xlnm.Print_Titles" localSheetId="8">'Sch-4'!$3:$13</definedName>
    <definedName name="_xlnm.Print_Titles" localSheetId="9">'Sch-4 Dis'!$3:$13</definedName>
    <definedName name="_xlnm.Print_Titles" localSheetId="10">'Sch-5'!$3:$13</definedName>
    <definedName name="_xlnm.Print_Titles" localSheetId="11">'Sch-5 After Discount'!$3:$13</definedName>
    <definedName name="_xlnm.Print_Titles" localSheetId="12">'Sch-6'!$14:$14</definedName>
    <definedName name="_xlnm.Print_Titles" localSheetId="13">'Sch-6 Dis'!$14:$14</definedName>
    <definedName name="_xlnm.Recorder" localSheetId="7">#REF!</definedName>
    <definedName name="_xlnm.Recorder">#REF!</definedName>
    <definedName name="TEST" localSheetId="7">#REF!</definedName>
    <definedName name="TEST">#REF!</definedName>
    <definedName name="Z_01ACF2E1_8E61_4459_ABC1_B6C183DEED61_.wvu.PrintArea" localSheetId="16" hidden="1">'Entry Tax'!$A$1:$E$16</definedName>
    <definedName name="Z_01ACF2E1_8E61_4459_ABC1_B6C183DEED61_.wvu.PrintArea" localSheetId="15" hidden="1">Octroi!$A$1:$E$16</definedName>
    <definedName name="Z_01ACF2E1_8E61_4459_ABC1_B6C183DEED61_.wvu.PrintArea" localSheetId="17" hidden="1">'Other Taxes &amp; Duties'!$A$1:$F$16</definedName>
    <definedName name="Z_01BD8524_9381_4704_9D50_6C848948AE22_.wvu.Cols" localSheetId="14" hidden="1">Discount!$H:$O</definedName>
    <definedName name="Z_01BD8524_9381_4704_9D50_6C848948AE22_.wvu.Cols" localSheetId="3" hidden="1">'Sch-1'!$O:$V</definedName>
    <definedName name="Z_01BD8524_9381_4704_9D50_6C848948AE22_.wvu.Cols" localSheetId="4" hidden="1">'Sch-1 Dis'!$K:$K</definedName>
    <definedName name="Z_01BD8524_9381_4704_9D50_6C848948AE22_.wvu.Cols" localSheetId="5" hidden="1">'Sch-2'!$L:$L</definedName>
    <definedName name="Z_01BD8524_9381_4704_9D50_6C848948AE22_.wvu.Cols" localSheetId="7" hidden="1">'Sch-3'!$Q:$T</definedName>
    <definedName name="Z_01BD8524_9381_4704_9D50_6C848948AE22_.wvu.Cols" localSheetId="8" hidden="1">'Sch-4'!$F:$K</definedName>
    <definedName name="Z_01BD8524_9381_4704_9D50_6C848948AE22_.wvu.Cols" localSheetId="12" hidden="1">'Sch-6'!$E:$E,'Sch-6'!$L:$L,'Sch-6'!$O:$R</definedName>
    <definedName name="Z_01BD8524_9381_4704_9D50_6C848948AE22_.wvu.PrintArea" localSheetId="18" hidden="1">'Bid Form 2nd Envelope'!$A$1:$F$52</definedName>
    <definedName name="Z_01BD8524_9381_4704_9D50_6C848948AE22_.wvu.PrintArea" localSheetId="1" hidden="1">Cover!$B$1:$E$15</definedName>
    <definedName name="Z_01BD8524_9381_4704_9D50_6C848948AE22_.wvu.PrintArea" localSheetId="14" hidden="1">Discount!$A$2:$G$43</definedName>
    <definedName name="Z_01BD8524_9381_4704_9D50_6C848948AE22_.wvu.PrintArea" localSheetId="16" hidden="1">'Entry Tax'!$A$1:$E$16</definedName>
    <definedName name="Z_01BD8524_9381_4704_9D50_6C848948AE22_.wvu.PrintArea" localSheetId="2" hidden="1">'Names of Bidder'!$B$1:$D$22</definedName>
    <definedName name="Z_01BD8524_9381_4704_9D50_6C848948AE22_.wvu.PrintArea" localSheetId="15" hidden="1">Octroi!$A$1:$E$16</definedName>
    <definedName name="Z_01BD8524_9381_4704_9D50_6C848948AE22_.wvu.PrintArea" localSheetId="17" hidden="1">'Other Taxes &amp; Duties'!$A$1:$F$16</definedName>
    <definedName name="Z_01BD8524_9381_4704_9D50_6C848948AE22_.wvu.PrintArea" localSheetId="19" hidden="1">'Q &amp; C'!$A$1:$F$43</definedName>
    <definedName name="Z_01BD8524_9381_4704_9D50_6C848948AE22_.wvu.PrintArea" localSheetId="3" hidden="1">'Sch-1'!$A$1:$N$33</definedName>
    <definedName name="Z_01BD8524_9381_4704_9D50_6C848948AE22_.wvu.PrintArea" localSheetId="4" hidden="1">'Sch-1 Dis'!$A$1:$H$32</definedName>
    <definedName name="Z_01BD8524_9381_4704_9D50_6C848948AE22_.wvu.PrintArea" localSheetId="5" hidden="1">'Sch-2'!$A$1:$J$30</definedName>
    <definedName name="Z_01BD8524_9381_4704_9D50_6C848948AE22_.wvu.PrintArea" localSheetId="6" hidden="1">'Sch-2 Dis'!$A$1:$G$24</definedName>
    <definedName name="Z_01BD8524_9381_4704_9D50_6C848948AE22_.wvu.PrintArea" localSheetId="7" hidden="1">'Sch-3'!$A$1:$P$33</definedName>
    <definedName name="Z_01BD8524_9381_4704_9D50_6C848948AE22_.wvu.PrintArea" localSheetId="8" hidden="1">'Sch-4'!$A$1:$E$24</definedName>
    <definedName name="Z_01BD8524_9381_4704_9D50_6C848948AE22_.wvu.PrintArea" localSheetId="9" hidden="1">'Sch-4 Dis'!$A$1:$E$44</definedName>
    <definedName name="Z_01BD8524_9381_4704_9D50_6C848948AE22_.wvu.PrintArea" localSheetId="10" hidden="1">'Sch-5'!$A$1:$D$27</definedName>
    <definedName name="Z_01BD8524_9381_4704_9D50_6C848948AE22_.wvu.PrintArea" localSheetId="11" hidden="1">'Sch-5 After Discount'!$A$1:$D$32</definedName>
    <definedName name="Z_01BD8524_9381_4704_9D50_6C848948AE22_.wvu.PrintArea" localSheetId="12" hidden="1">'Sch-6'!$A$1:$J$25</definedName>
    <definedName name="Z_01BD8524_9381_4704_9D50_6C848948AE22_.wvu.PrintArea" localSheetId="13" hidden="1">'Sch-6 Dis'!$A$1:$F$28</definedName>
    <definedName name="Z_01BD8524_9381_4704_9D50_6C848948AE22_.wvu.PrintArea" localSheetId="20" hidden="1">'T &amp; D'!$A$1:$E$12</definedName>
    <definedName name="Z_01BD8524_9381_4704_9D50_6C848948AE22_.wvu.PrintTitles" localSheetId="3" hidden="1">'Sch-1'!$15:$17</definedName>
    <definedName name="Z_01BD8524_9381_4704_9D50_6C848948AE22_.wvu.PrintTitles" localSheetId="4" hidden="1">'Sch-1 Dis'!$15:$17</definedName>
    <definedName name="Z_01BD8524_9381_4704_9D50_6C848948AE22_.wvu.PrintTitles" localSheetId="5" hidden="1">'Sch-2'!$13:$15</definedName>
    <definedName name="Z_01BD8524_9381_4704_9D50_6C848948AE22_.wvu.PrintTitles" localSheetId="6" hidden="1">'Sch-2 Dis'!$13:$15</definedName>
    <definedName name="Z_01BD8524_9381_4704_9D50_6C848948AE22_.wvu.PrintTitles" localSheetId="7" hidden="1">'Sch-3'!$15:$17</definedName>
    <definedName name="Z_01BD8524_9381_4704_9D50_6C848948AE22_.wvu.PrintTitles" localSheetId="8" hidden="1">'Sch-4'!$3:$13</definedName>
    <definedName name="Z_01BD8524_9381_4704_9D50_6C848948AE22_.wvu.PrintTitles" localSheetId="9" hidden="1">'Sch-4 Dis'!$3:$13</definedName>
    <definedName name="Z_01BD8524_9381_4704_9D50_6C848948AE22_.wvu.PrintTitles" localSheetId="10" hidden="1">'Sch-5'!$3:$13</definedName>
    <definedName name="Z_01BD8524_9381_4704_9D50_6C848948AE22_.wvu.PrintTitles" localSheetId="11" hidden="1">'Sch-5 After Discount'!$3:$13</definedName>
    <definedName name="Z_01BD8524_9381_4704_9D50_6C848948AE22_.wvu.PrintTitles" localSheetId="12" hidden="1">'Sch-6'!$14:$14</definedName>
    <definedName name="Z_01BD8524_9381_4704_9D50_6C848948AE22_.wvu.PrintTitles" localSheetId="13" hidden="1">'Sch-6 Dis'!$14:$14</definedName>
    <definedName name="Z_01BD8524_9381_4704_9D50_6C848948AE22_.wvu.Rows" localSheetId="0" hidden="1">'Basic Data'!$11:$12</definedName>
    <definedName name="Z_01BD8524_9381_4704_9D50_6C848948AE22_.wvu.Rows" localSheetId="18" hidden="1">'Bid Form 2nd Envelope'!$34:$34</definedName>
    <definedName name="Z_01BD8524_9381_4704_9D50_6C848948AE22_.wvu.Rows" localSheetId="1" hidden="1">Cover!$7:$7,Cover!$10:$10</definedName>
    <definedName name="Z_01BD8524_9381_4704_9D50_6C848948AE22_.wvu.Rows" localSheetId="14" hidden="1">Discount!$1:$1,Discount!$19:$19,Discount!$25:$25,Discount!$29:$33</definedName>
    <definedName name="Z_01BD8524_9381_4704_9D50_6C848948AE22_.wvu.Rows" localSheetId="2" hidden="1">'Names of Bidder'!$6:$6</definedName>
    <definedName name="Z_01BD8524_9381_4704_9D50_6C848948AE22_.wvu.Rows" localSheetId="5" hidden="1">'Sch-2'!$16:$16</definedName>
    <definedName name="Z_01BD8524_9381_4704_9D50_6C848948AE22_.wvu.Rows" localSheetId="7" hidden="1">'Sch-3'!$25:$26</definedName>
    <definedName name="Z_01BD8524_9381_4704_9D50_6C848948AE22_.wvu.Rows" localSheetId="12" hidden="1">'Sch-6'!$17:$22</definedName>
    <definedName name="Z_2B22B4D9_734E_466D_B6F8_DF61D532EF69_.wvu.Cols" localSheetId="14" hidden="1">Discount!$I:$O</definedName>
    <definedName name="Z_2B22B4D9_734E_466D_B6F8_DF61D532EF69_.wvu.Cols" localSheetId="3" hidden="1">'Sch-1'!$O:$AA</definedName>
    <definedName name="Z_2B22B4D9_734E_466D_B6F8_DF61D532EF69_.wvu.Cols" localSheetId="4" hidden="1">'Sch-1 Dis'!$K:$K</definedName>
    <definedName name="Z_2B22B4D9_734E_466D_B6F8_DF61D532EF69_.wvu.Cols" localSheetId="5" hidden="1">'Sch-2'!$L:$M</definedName>
    <definedName name="Z_2B22B4D9_734E_466D_B6F8_DF61D532EF69_.wvu.Cols" localSheetId="7" hidden="1">'Sch-3'!$Q:$X</definedName>
    <definedName name="Z_2B22B4D9_734E_466D_B6F8_DF61D532EF69_.wvu.Cols" localSheetId="8" hidden="1">'Sch-4'!$F:$K</definedName>
    <definedName name="Z_2B22B4D9_734E_466D_B6F8_DF61D532EF69_.wvu.Cols" localSheetId="12" hidden="1">'Sch-6'!$E:$E,'Sch-6'!$L:$L,'Sch-6'!$O:$R</definedName>
    <definedName name="Z_2B22B4D9_734E_466D_B6F8_DF61D532EF69_.wvu.FilterData" localSheetId="3" hidden="1">'Sch-1'!#REF!</definedName>
    <definedName name="Z_2B22B4D9_734E_466D_B6F8_DF61D532EF69_.wvu.FilterData" localSheetId="7" hidden="1">'Sch-3'!#REF!</definedName>
    <definedName name="Z_2B22B4D9_734E_466D_B6F8_DF61D532EF69_.wvu.PrintArea" localSheetId="18" hidden="1">'Bid Form 2nd Envelope'!$A$1:$F$52</definedName>
    <definedName name="Z_2B22B4D9_734E_466D_B6F8_DF61D532EF69_.wvu.PrintArea" localSheetId="1" hidden="1">Cover!$B$1:$E$15</definedName>
    <definedName name="Z_2B22B4D9_734E_466D_B6F8_DF61D532EF69_.wvu.PrintArea" localSheetId="14" hidden="1">Discount!$A$2:$G$43</definedName>
    <definedName name="Z_2B22B4D9_734E_466D_B6F8_DF61D532EF69_.wvu.PrintArea" localSheetId="16" hidden="1">'Entry Tax'!$A$1:$E$16</definedName>
    <definedName name="Z_2B22B4D9_734E_466D_B6F8_DF61D532EF69_.wvu.PrintArea" localSheetId="2" hidden="1">'Names of Bidder'!$B$1:$D$22</definedName>
    <definedName name="Z_2B22B4D9_734E_466D_B6F8_DF61D532EF69_.wvu.PrintArea" localSheetId="15" hidden="1">Octroi!$A$1:$E$16</definedName>
    <definedName name="Z_2B22B4D9_734E_466D_B6F8_DF61D532EF69_.wvu.PrintArea" localSheetId="17" hidden="1">'Other Taxes &amp; Duties'!$A$1:$F$16</definedName>
    <definedName name="Z_2B22B4D9_734E_466D_B6F8_DF61D532EF69_.wvu.PrintArea" localSheetId="19" hidden="1">'Q &amp; C'!$A$1:$F$43</definedName>
    <definedName name="Z_2B22B4D9_734E_466D_B6F8_DF61D532EF69_.wvu.PrintArea" localSheetId="3" hidden="1">'Sch-1'!$A$1:$O$33</definedName>
    <definedName name="Z_2B22B4D9_734E_466D_B6F8_DF61D532EF69_.wvu.PrintArea" localSheetId="4" hidden="1">'Sch-1 Dis'!$A$1:$H$32</definedName>
    <definedName name="Z_2B22B4D9_734E_466D_B6F8_DF61D532EF69_.wvu.PrintArea" localSheetId="5" hidden="1">'Sch-2'!$A$1:$J$30</definedName>
    <definedName name="Z_2B22B4D9_734E_466D_B6F8_DF61D532EF69_.wvu.PrintArea" localSheetId="6" hidden="1">'Sch-2 Dis'!$A$1:$G$24</definedName>
    <definedName name="Z_2B22B4D9_734E_466D_B6F8_DF61D532EF69_.wvu.PrintArea" localSheetId="7" hidden="1">'Sch-3'!$A$1:$Q$33</definedName>
    <definedName name="Z_2B22B4D9_734E_466D_B6F8_DF61D532EF69_.wvu.PrintArea" localSheetId="8" hidden="1">'Sch-4'!$A$1:$E$24</definedName>
    <definedName name="Z_2B22B4D9_734E_466D_B6F8_DF61D532EF69_.wvu.PrintArea" localSheetId="9" hidden="1">'Sch-4 Dis'!$A$1:$E$44</definedName>
    <definedName name="Z_2B22B4D9_734E_466D_B6F8_DF61D532EF69_.wvu.PrintArea" localSheetId="10" hidden="1">'Sch-5'!$A$1:$D$27</definedName>
    <definedName name="Z_2B22B4D9_734E_466D_B6F8_DF61D532EF69_.wvu.PrintArea" localSheetId="11" hidden="1">'Sch-5 After Discount'!$A$1:$D$32</definedName>
    <definedName name="Z_2B22B4D9_734E_466D_B6F8_DF61D532EF69_.wvu.PrintArea" localSheetId="12" hidden="1">'Sch-6'!$A$1:$J$25</definedName>
    <definedName name="Z_2B22B4D9_734E_466D_B6F8_DF61D532EF69_.wvu.PrintArea" localSheetId="13" hidden="1">'Sch-6 Dis'!$A$1:$F$28</definedName>
    <definedName name="Z_2B22B4D9_734E_466D_B6F8_DF61D532EF69_.wvu.PrintArea" localSheetId="20" hidden="1">'T &amp; D'!$A$1:$E$12</definedName>
    <definedName name="Z_2B22B4D9_734E_466D_B6F8_DF61D532EF69_.wvu.PrintTitles" localSheetId="3" hidden="1">'Sch-1'!$15:$17</definedName>
    <definedName name="Z_2B22B4D9_734E_466D_B6F8_DF61D532EF69_.wvu.PrintTitles" localSheetId="4" hidden="1">'Sch-1 Dis'!$15:$17</definedName>
    <definedName name="Z_2B22B4D9_734E_466D_B6F8_DF61D532EF69_.wvu.PrintTitles" localSheetId="5" hidden="1">'Sch-2'!$13:$15</definedName>
    <definedName name="Z_2B22B4D9_734E_466D_B6F8_DF61D532EF69_.wvu.PrintTitles" localSheetId="6" hidden="1">'Sch-2 Dis'!$13:$15</definedName>
    <definedName name="Z_2B22B4D9_734E_466D_B6F8_DF61D532EF69_.wvu.PrintTitles" localSheetId="7" hidden="1">'Sch-3'!$15:$17</definedName>
    <definedName name="Z_2B22B4D9_734E_466D_B6F8_DF61D532EF69_.wvu.PrintTitles" localSheetId="8" hidden="1">'Sch-4'!$3:$13</definedName>
    <definedName name="Z_2B22B4D9_734E_466D_B6F8_DF61D532EF69_.wvu.PrintTitles" localSheetId="9" hidden="1">'Sch-4 Dis'!$3:$13</definedName>
    <definedName name="Z_2B22B4D9_734E_466D_B6F8_DF61D532EF69_.wvu.PrintTitles" localSheetId="10" hidden="1">'Sch-5'!$3:$13</definedName>
    <definedName name="Z_2B22B4D9_734E_466D_B6F8_DF61D532EF69_.wvu.PrintTitles" localSheetId="11" hidden="1">'Sch-5 After Discount'!$3:$13</definedName>
    <definedName name="Z_2B22B4D9_734E_466D_B6F8_DF61D532EF69_.wvu.PrintTitles" localSheetId="12" hidden="1">'Sch-6'!$14:$14</definedName>
    <definedName name="Z_2B22B4D9_734E_466D_B6F8_DF61D532EF69_.wvu.PrintTitles" localSheetId="13" hidden="1">'Sch-6 Dis'!$14:$14</definedName>
    <definedName name="Z_2B22B4D9_734E_466D_B6F8_DF61D532EF69_.wvu.Rows" localSheetId="0" hidden="1">'Basic Data'!$11:$12</definedName>
    <definedName name="Z_2B22B4D9_734E_466D_B6F8_DF61D532EF69_.wvu.Rows" localSheetId="18" hidden="1">'Bid Form 2nd Envelope'!$23:$23,'Bid Form 2nd Envelope'!$34:$34</definedName>
    <definedName name="Z_2B22B4D9_734E_466D_B6F8_DF61D532EF69_.wvu.Rows" localSheetId="1" hidden="1">Cover!$7:$7,Cover!$10:$10</definedName>
    <definedName name="Z_2B22B4D9_734E_466D_B6F8_DF61D532EF69_.wvu.Rows" localSheetId="14" hidden="1">Discount!$19:$19,Discount!$21:$21,Discount!$25:$25,Discount!$27:$27,Discount!$29:$33</definedName>
    <definedName name="Z_2B22B4D9_734E_466D_B6F8_DF61D532EF69_.wvu.Rows" localSheetId="2" hidden="1">'Names of Bidder'!$6:$6</definedName>
    <definedName name="Z_2B22B4D9_734E_466D_B6F8_DF61D532EF69_.wvu.Rows" localSheetId="12" hidden="1">'Sch-6'!$17:$22</definedName>
    <definedName name="Z_2BA1F3A4_7362_4C75_9E02_FB6308B23F40_.wvu.Cols" localSheetId="14" hidden="1">Discount!$I:$O</definedName>
    <definedName name="Z_2BA1F3A4_7362_4C75_9E02_FB6308B23F40_.wvu.Cols" localSheetId="3" hidden="1">'Sch-1'!$O:$V</definedName>
    <definedName name="Z_2BA1F3A4_7362_4C75_9E02_FB6308B23F40_.wvu.Cols" localSheetId="4" hidden="1">'Sch-1 Dis'!$K:$K</definedName>
    <definedName name="Z_2BA1F3A4_7362_4C75_9E02_FB6308B23F40_.wvu.Cols" localSheetId="5" hidden="1">'Sch-2'!$L:$M</definedName>
    <definedName name="Z_2BA1F3A4_7362_4C75_9E02_FB6308B23F40_.wvu.Cols" localSheetId="7" hidden="1">'Sch-3'!$Q:$S</definedName>
    <definedName name="Z_2BA1F3A4_7362_4C75_9E02_FB6308B23F40_.wvu.Cols" localSheetId="8" hidden="1">'Sch-4'!$F:$K</definedName>
    <definedName name="Z_2BA1F3A4_7362_4C75_9E02_FB6308B23F40_.wvu.Cols" localSheetId="12" hidden="1">'Sch-6'!$E:$E,'Sch-6'!$L:$L,'Sch-6'!$O:$R</definedName>
    <definedName name="Z_2BA1F3A4_7362_4C75_9E02_FB6308B23F40_.wvu.PrintArea" localSheetId="18" hidden="1">'Bid Form 2nd Envelope'!$A$1:$F$52</definedName>
    <definedName name="Z_2BA1F3A4_7362_4C75_9E02_FB6308B23F40_.wvu.PrintArea" localSheetId="1" hidden="1">Cover!$B$1:$E$15</definedName>
    <definedName name="Z_2BA1F3A4_7362_4C75_9E02_FB6308B23F40_.wvu.PrintArea" localSheetId="14" hidden="1">Discount!$A$2:$G$43</definedName>
    <definedName name="Z_2BA1F3A4_7362_4C75_9E02_FB6308B23F40_.wvu.PrintArea" localSheetId="16" hidden="1">'Entry Tax'!$A$1:$E$16</definedName>
    <definedName name="Z_2BA1F3A4_7362_4C75_9E02_FB6308B23F40_.wvu.PrintArea" localSheetId="2" hidden="1">'Names of Bidder'!$B$1:$D$22</definedName>
    <definedName name="Z_2BA1F3A4_7362_4C75_9E02_FB6308B23F40_.wvu.PrintArea" localSheetId="15" hidden="1">Octroi!$A$1:$E$16</definedName>
    <definedName name="Z_2BA1F3A4_7362_4C75_9E02_FB6308B23F40_.wvu.PrintArea" localSheetId="17" hidden="1">'Other Taxes &amp; Duties'!$A$1:$F$16</definedName>
    <definedName name="Z_2BA1F3A4_7362_4C75_9E02_FB6308B23F40_.wvu.PrintArea" localSheetId="19" hidden="1">'Q &amp; C'!$A$1:$F$43</definedName>
    <definedName name="Z_2BA1F3A4_7362_4C75_9E02_FB6308B23F40_.wvu.PrintArea" localSheetId="3" hidden="1">'Sch-1'!$A$1:$N$33</definedName>
    <definedName name="Z_2BA1F3A4_7362_4C75_9E02_FB6308B23F40_.wvu.PrintArea" localSheetId="4" hidden="1">'Sch-1 Dis'!$A$1:$H$32</definedName>
    <definedName name="Z_2BA1F3A4_7362_4C75_9E02_FB6308B23F40_.wvu.PrintArea" localSheetId="5" hidden="1">'Sch-2'!$A$1:$J$30</definedName>
    <definedName name="Z_2BA1F3A4_7362_4C75_9E02_FB6308B23F40_.wvu.PrintArea" localSheetId="6" hidden="1">'Sch-2 Dis'!$A$1:$G$24</definedName>
    <definedName name="Z_2BA1F3A4_7362_4C75_9E02_FB6308B23F40_.wvu.PrintArea" localSheetId="7" hidden="1">'Sch-3'!$A$1:$P$33</definedName>
    <definedName name="Z_2BA1F3A4_7362_4C75_9E02_FB6308B23F40_.wvu.PrintArea" localSheetId="8" hidden="1">'Sch-4'!$A$1:$E$24</definedName>
    <definedName name="Z_2BA1F3A4_7362_4C75_9E02_FB6308B23F40_.wvu.PrintArea" localSheetId="9" hidden="1">'Sch-4 Dis'!$A$1:$E$44</definedName>
    <definedName name="Z_2BA1F3A4_7362_4C75_9E02_FB6308B23F40_.wvu.PrintArea" localSheetId="10" hidden="1">'Sch-5'!$A$1:$D$27</definedName>
    <definedName name="Z_2BA1F3A4_7362_4C75_9E02_FB6308B23F40_.wvu.PrintArea" localSheetId="11" hidden="1">'Sch-5 After Discount'!$A$1:$D$32</definedName>
    <definedName name="Z_2BA1F3A4_7362_4C75_9E02_FB6308B23F40_.wvu.PrintArea" localSheetId="12" hidden="1">'Sch-6'!$A$1:$J$25</definedName>
    <definedName name="Z_2BA1F3A4_7362_4C75_9E02_FB6308B23F40_.wvu.PrintArea" localSheetId="13" hidden="1">'Sch-6 Dis'!$A$1:$F$28</definedName>
    <definedName name="Z_2BA1F3A4_7362_4C75_9E02_FB6308B23F40_.wvu.PrintArea" localSheetId="20" hidden="1">'T &amp; D'!$A$1:$E$12</definedName>
    <definedName name="Z_2BA1F3A4_7362_4C75_9E02_FB6308B23F40_.wvu.PrintTitles" localSheetId="3" hidden="1">'Sch-1'!$15:$17</definedName>
    <definedName name="Z_2BA1F3A4_7362_4C75_9E02_FB6308B23F40_.wvu.PrintTitles" localSheetId="4" hidden="1">'Sch-1 Dis'!$15:$17</definedName>
    <definedName name="Z_2BA1F3A4_7362_4C75_9E02_FB6308B23F40_.wvu.PrintTitles" localSheetId="5" hidden="1">'Sch-2'!$13:$15</definedName>
    <definedName name="Z_2BA1F3A4_7362_4C75_9E02_FB6308B23F40_.wvu.PrintTitles" localSheetId="6" hidden="1">'Sch-2 Dis'!$13:$15</definedName>
    <definedName name="Z_2BA1F3A4_7362_4C75_9E02_FB6308B23F40_.wvu.PrintTitles" localSheetId="7" hidden="1">'Sch-3'!$15:$17</definedName>
    <definedName name="Z_2BA1F3A4_7362_4C75_9E02_FB6308B23F40_.wvu.PrintTitles" localSheetId="8" hidden="1">'Sch-4'!$3:$13</definedName>
    <definedName name="Z_2BA1F3A4_7362_4C75_9E02_FB6308B23F40_.wvu.PrintTitles" localSheetId="9" hidden="1">'Sch-4 Dis'!$3:$13</definedName>
    <definedName name="Z_2BA1F3A4_7362_4C75_9E02_FB6308B23F40_.wvu.PrintTitles" localSheetId="10" hidden="1">'Sch-5'!$3:$13</definedName>
    <definedName name="Z_2BA1F3A4_7362_4C75_9E02_FB6308B23F40_.wvu.PrintTitles" localSheetId="11" hidden="1">'Sch-5 After Discount'!$3:$13</definedName>
    <definedName name="Z_2BA1F3A4_7362_4C75_9E02_FB6308B23F40_.wvu.PrintTitles" localSheetId="12" hidden="1">'Sch-6'!$14:$14</definedName>
    <definedName name="Z_2BA1F3A4_7362_4C75_9E02_FB6308B23F40_.wvu.PrintTitles" localSheetId="13" hidden="1">'Sch-6 Dis'!$14:$14</definedName>
    <definedName name="Z_2BA1F3A4_7362_4C75_9E02_FB6308B23F40_.wvu.Rows" localSheetId="0" hidden="1">'Basic Data'!$11:$12</definedName>
    <definedName name="Z_2BA1F3A4_7362_4C75_9E02_FB6308B23F40_.wvu.Rows" localSheetId="18" hidden="1">'Bid Form 2nd Envelope'!$23:$23,'Bid Form 2nd Envelope'!$34:$34</definedName>
    <definedName name="Z_2BA1F3A4_7362_4C75_9E02_FB6308B23F40_.wvu.Rows" localSheetId="1" hidden="1">Cover!$7:$7,Cover!$10:$10</definedName>
    <definedName name="Z_2BA1F3A4_7362_4C75_9E02_FB6308B23F40_.wvu.Rows" localSheetId="14" hidden="1">Discount!$19:$19,Discount!$21:$21,Discount!$25:$25,Discount!$27:$27,Discount!$29:$33</definedName>
    <definedName name="Z_2BA1F3A4_7362_4C75_9E02_FB6308B23F40_.wvu.Rows" localSheetId="2" hidden="1">'Names of Bidder'!$6:$6</definedName>
    <definedName name="Z_2BA1F3A4_7362_4C75_9E02_FB6308B23F40_.wvu.Rows" localSheetId="8" hidden="1">'Sch-4'!$16:$17</definedName>
    <definedName name="Z_2BA1F3A4_7362_4C75_9E02_FB6308B23F40_.wvu.Rows" localSheetId="12" hidden="1">'Sch-6'!$17:$22</definedName>
    <definedName name="Z_3D662AA8_535D_445A_A535_5FFD33E1146F_.wvu.PrintArea" localSheetId="19" hidden="1">'Q &amp; C'!$A$1:$F$43</definedName>
    <definedName name="Z_420F5FBD_E556_4311_8218_D9BF2725836B_.wvu.PrintArea" localSheetId="19" hidden="1">'Q &amp; C'!$A$1:$F$43</definedName>
    <definedName name="Z_42E48991_4351_4471_8AF6_A35D24AE57E4_.wvu.Cols" localSheetId="14" hidden="1">Discount!$I:$O</definedName>
    <definedName name="Z_42E48991_4351_4471_8AF6_A35D24AE57E4_.wvu.Cols" localSheetId="3" hidden="1">'Sch-1'!$Q:$U</definedName>
    <definedName name="Z_42E48991_4351_4471_8AF6_A35D24AE57E4_.wvu.Cols" localSheetId="4" hidden="1">'Sch-1 Dis'!$K:$K</definedName>
    <definedName name="Z_42E48991_4351_4471_8AF6_A35D24AE57E4_.wvu.Cols" localSheetId="5" hidden="1">'Sch-2'!$L:$M</definedName>
    <definedName name="Z_42E48991_4351_4471_8AF6_A35D24AE57E4_.wvu.Cols" localSheetId="7" hidden="1">'Sch-3'!$S:$S</definedName>
    <definedName name="Z_42E48991_4351_4471_8AF6_A35D24AE57E4_.wvu.Cols" localSheetId="12" hidden="1">'Sch-6'!$L:$L</definedName>
    <definedName name="Z_42E48991_4351_4471_8AF6_A35D24AE57E4_.wvu.PrintArea" localSheetId="18" hidden="1">'Bid Form 2nd Envelope'!$A$1:$F$52</definedName>
    <definedName name="Z_42E48991_4351_4471_8AF6_A35D24AE57E4_.wvu.PrintArea" localSheetId="1" hidden="1">Cover!$B$1:$E$15</definedName>
    <definedName name="Z_42E48991_4351_4471_8AF6_A35D24AE57E4_.wvu.PrintArea" localSheetId="14" hidden="1">Discount!$A$2:$G$43</definedName>
    <definedName name="Z_42E48991_4351_4471_8AF6_A35D24AE57E4_.wvu.PrintArea" localSheetId="16" hidden="1">'Entry Tax'!$A$1:$E$16</definedName>
    <definedName name="Z_42E48991_4351_4471_8AF6_A35D24AE57E4_.wvu.PrintArea" localSheetId="2" hidden="1">'Names of Bidder'!$B$1:$D$22</definedName>
    <definedName name="Z_42E48991_4351_4471_8AF6_A35D24AE57E4_.wvu.PrintArea" localSheetId="15" hidden="1">Octroi!$A$1:$E$16</definedName>
    <definedName name="Z_42E48991_4351_4471_8AF6_A35D24AE57E4_.wvu.PrintArea" localSheetId="17" hidden="1">'Other Taxes &amp; Duties'!$A$1:$F$16</definedName>
    <definedName name="Z_42E48991_4351_4471_8AF6_A35D24AE57E4_.wvu.PrintArea" localSheetId="19" hidden="1">'Q &amp; C'!$A$1:$F$43</definedName>
    <definedName name="Z_42E48991_4351_4471_8AF6_A35D24AE57E4_.wvu.PrintArea" localSheetId="3" hidden="1">'Sch-1'!$A$1:$O$35</definedName>
    <definedName name="Z_42E48991_4351_4471_8AF6_A35D24AE57E4_.wvu.PrintArea" localSheetId="4" hidden="1">'Sch-1 Dis'!$A$1:$H$32</definedName>
    <definedName name="Z_42E48991_4351_4471_8AF6_A35D24AE57E4_.wvu.PrintArea" localSheetId="5" hidden="1">'Sch-2'!$A$1:$J$30</definedName>
    <definedName name="Z_42E48991_4351_4471_8AF6_A35D24AE57E4_.wvu.PrintArea" localSheetId="6" hidden="1">'Sch-2 Dis'!$A$1:$G$24</definedName>
    <definedName name="Z_42E48991_4351_4471_8AF6_A35D24AE57E4_.wvu.PrintArea" localSheetId="7" hidden="1">'Sch-3'!$A$1:$Q$35</definedName>
    <definedName name="Z_42E48991_4351_4471_8AF6_A35D24AE57E4_.wvu.PrintArea" localSheetId="8" hidden="1">'Sch-4'!$A$1:$E$24</definedName>
    <definedName name="Z_42E48991_4351_4471_8AF6_A35D24AE57E4_.wvu.PrintArea" localSheetId="9" hidden="1">'Sch-4 Dis'!$A$1:$E$44</definedName>
    <definedName name="Z_42E48991_4351_4471_8AF6_A35D24AE57E4_.wvu.PrintArea" localSheetId="10" hidden="1">'Sch-5'!$A$1:$D$28</definedName>
    <definedName name="Z_42E48991_4351_4471_8AF6_A35D24AE57E4_.wvu.PrintArea" localSheetId="11" hidden="1">'Sch-5 After Discount'!$A$1:$D$32</definedName>
    <definedName name="Z_42E48991_4351_4471_8AF6_A35D24AE57E4_.wvu.PrintArea" localSheetId="12" hidden="1">'Sch-6'!$A$1:$J$25</definedName>
    <definedName name="Z_42E48991_4351_4471_8AF6_A35D24AE57E4_.wvu.PrintArea" localSheetId="13" hidden="1">'Sch-6 Dis'!$A$1:$F$28</definedName>
    <definedName name="Z_42E48991_4351_4471_8AF6_A35D24AE57E4_.wvu.PrintArea" localSheetId="20" hidden="1">'T &amp; D'!$A$1:$E$12</definedName>
    <definedName name="Z_42E48991_4351_4471_8AF6_A35D24AE57E4_.wvu.PrintTitles" localSheetId="3" hidden="1">'Sch-1'!$15:$17</definedName>
    <definedName name="Z_42E48991_4351_4471_8AF6_A35D24AE57E4_.wvu.PrintTitles" localSheetId="4" hidden="1">'Sch-1 Dis'!$15:$17</definedName>
    <definedName name="Z_42E48991_4351_4471_8AF6_A35D24AE57E4_.wvu.PrintTitles" localSheetId="5" hidden="1">'Sch-2'!$13:$15</definedName>
    <definedName name="Z_42E48991_4351_4471_8AF6_A35D24AE57E4_.wvu.PrintTitles" localSheetId="6" hidden="1">'Sch-2 Dis'!$13:$15</definedName>
    <definedName name="Z_42E48991_4351_4471_8AF6_A35D24AE57E4_.wvu.PrintTitles" localSheetId="7" hidden="1">'Sch-3'!$15:$17</definedName>
    <definedName name="Z_42E48991_4351_4471_8AF6_A35D24AE57E4_.wvu.PrintTitles" localSheetId="8" hidden="1">'Sch-4'!$3:$13</definedName>
    <definedName name="Z_42E48991_4351_4471_8AF6_A35D24AE57E4_.wvu.PrintTitles" localSheetId="9" hidden="1">'Sch-4 Dis'!$3:$13</definedName>
    <definedName name="Z_42E48991_4351_4471_8AF6_A35D24AE57E4_.wvu.PrintTitles" localSheetId="10" hidden="1">'Sch-5'!$3:$13</definedName>
    <definedName name="Z_42E48991_4351_4471_8AF6_A35D24AE57E4_.wvu.PrintTitles" localSheetId="11" hidden="1">'Sch-5 After Discount'!$3:$13</definedName>
    <definedName name="Z_42E48991_4351_4471_8AF6_A35D24AE57E4_.wvu.PrintTitles" localSheetId="12" hidden="1">'Sch-6'!$14:$14</definedName>
    <definedName name="Z_42E48991_4351_4471_8AF6_A35D24AE57E4_.wvu.PrintTitles" localSheetId="13" hidden="1">'Sch-6 Dis'!$14:$14</definedName>
    <definedName name="Z_42E48991_4351_4471_8AF6_A35D24AE57E4_.wvu.Rows" localSheetId="0" hidden="1">'Basic Data'!$11:$12</definedName>
    <definedName name="Z_42E48991_4351_4471_8AF6_A35D24AE57E4_.wvu.Rows" localSheetId="18" hidden="1">'Bid Form 2nd Envelope'!$23:$23</definedName>
    <definedName name="Z_42E48991_4351_4471_8AF6_A35D24AE57E4_.wvu.Rows" localSheetId="1" hidden="1">Cover!$7:$7,Cover!$10:$10</definedName>
    <definedName name="Z_42E48991_4351_4471_8AF6_A35D24AE57E4_.wvu.Rows" localSheetId="14" hidden="1">Discount!$19:$19,Discount!$21:$21,Discount!$25:$25,Discount!$27:$27,Discount!$32:$33</definedName>
    <definedName name="Z_42E48991_4351_4471_8AF6_A35D24AE57E4_.wvu.Rows" localSheetId="3" hidden="1">'Sch-1'!#REF!</definedName>
    <definedName name="Z_42E48991_4351_4471_8AF6_A35D24AE57E4_.wvu.Rows" localSheetId="5" hidden="1">'Sch-2'!#REF!</definedName>
    <definedName name="Z_42E48991_4351_4471_8AF6_A35D24AE57E4_.wvu.Rows" localSheetId="7" hidden="1">'Sch-3'!#REF!</definedName>
    <definedName name="Z_42E48991_4351_4471_8AF6_A35D24AE57E4_.wvu.Rows" localSheetId="12" hidden="1">'Sch-6'!$16:$20,'Sch-6'!#REF!</definedName>
    <definedName name="Z_483DCDBB_D1CA_4B11_85F4_FA65A96DCE29_.wvu.Cols" localSheetId="14" hidden="1">Discount!$I:$O</definedName>
    <definedName name="Z_483DCDBB_D1CA_4B11_85F4_FA65A96DCE29_.wvu.Cols" localSheetId="3" hidden="1">'Sch-1'!$O:$X</definedName>
    <definedName name="Z_483DCDBB_D1CA_4B11_85F4_FA65A96DCE29_.wvu.Cols" localSheetId="4" hidden="1">'Sch-1 Dis'!$K:$K</definedName>
    <definedName name="Z_483DCDBB_D1CA_4B11_85F4_FA65A96DCE29_.wvu.Cols" localSheetId="5" hidden="1">'Sch-2'!$L:$M</definedName>
    <definedName name="Z_483DCDBB_D1CA_4B11_85F4_FA65A96DCE29_.wvu.Cols" localSheetId="7" hidden="1">'Sch-3'!$Q:$U</definedName>
    <definedName name="Z_483DCDBB_D1CA_4B11_85F4_FA65A96DCE29_.wvu.Cols" localSheetId="8" hidden="1">'Sch-4'!$F:$K</definedName>
    <definedName name="Z_483DCDBB_D1CA_4B11_85F4_FA65A96DCE29_.wvu.Cols" localSheetId="12" hidden="1">'Sch-6'!$E:$E,'Sch-6'!$L:$L,'Sch-6'!$O:$R</definedName>
    <definedName name="Z_483DCDBB_D1CA_4B11_85F4_FA65A96DCE29_.wvu.PrintArea" localSheetId="18" hidden="1">'Bid Form 2nd Envelope'!$A$1:$F$52</definedName>
    <definedName name="Z_483DCDBB_D1CA_4B11_85F4_FA65A96DCE29_.wvu.PrintArea" localSheetId="1" hidden="1">Cover!$B$1:$E$15</definedName>
    <definedName name="Z_483DCDBB_D1CA_4B11_85F4_FA65A96DCE29_.wvu.PrintArea" localSheetId="14" hidden="1">Discount!$A$2:$G$43</definedName>
    <definedName name="Z_483DCDBB_D1CA_4B11_85F4_FA65A96DCE29_.wvu.PrintArea" localSheetId="16" hidden="1">'Entry Tax'!$A$1:$E$16</definedName>
    <definedName name="Z_483DCDBB_D1CA_4B11_85F4_FA65A96DCE29_.wvu.PrintArea" localSheetId="2" hidden="1">'Names of Bidder'!$B$1:$D$22</definedName>
    <definedName name="Z_483DCDBB_D1CA_4B11_85F4_FA65A96DCE29_.wvu.PrintArea" localSheetId="15" hidden="1">Octroi!$A$1:$E$16</definedName>
    <definedName name="Z_483DCDBB_D1CA_4B11_85F4_FA65A96DCE29_.wvu.PrintArea" localSheetId="17" hidden="1">'Other Taxes &amp; Duties'!$A$1:$F$16</definedName>
    <definedName name="Z_483DCDBB_D1CA_4B11_85F4_FA65A96DCE29_.wvu.PrintArea" localSheetId="19" hidden="1">'Q &amp; C'!$A$1:$F$43</definedName>
    <definedName name="Z_483DCDBB_D1CA_4B11_85F4_FA65A96DCE29_.wvu.PrintArea" localSheetId="3" hidden="1">'Sch-1'!$A$1:$O$33</definedName>
    <definedName name="Z_483DCDBB_D1CA_4B11_85F4_FA65A96DCE29_.wvu.PrintArea" localSheetId="4" hidden="1">'Sch-1 Dis'!$A$1:$H$32</definedName>
    <definedName name="Z_483DCDBB_D1CA_4B11_85F4_FA65A96DCE29_.wvu.PrintArea" localSheetId="5" hidden="1">'Sch-2'!$A$1:$J$30</definedName>
    <definedName name="Z_483DCDBB_D1CA_4B11_85F4_FA65A96DCE29_.wvu.PrintArea" localSheetId="6" hidden="1">'Sch-2 Dis'!$A$1:$G$24</definedName>
    <definedName name="Z_483DCDBB_D1CA_4B11_85F4_FA65A96DCE29_.wvu.PrintArea" localSheetId="7" hidden="1">'Sch-3'!$A$1:$Q$33</definedName>
    <definedName name="Z_483DCDBB_D1CA_4B11_85F4_FA65A96DCE29_.wvu.PrintArea" localSheetId="8" hidden="1">'Sch-4'!$A$1:$E$24</definedName>
    <definedName name="Z_483DCDBB_D1CA_4B11_85F4_FA65A96DCE29_.wvu.PrintArea" localSheetId="9" hidden="1">'Sch-4 Dis'!$A$1:$E$44</definedName>
    <definedName name="Z_483DCDBB_D1CA_4B11_85F4_FA65A96DCE29_.wvu.PrintArea" localSheetId="10" hidden="1">'Sch-5'!$A$1:$D$27</definedName>
    <definedName name="Z_483DCDBB_D1CA_4B11_85F4_FA65A96DCE29_.wvu.PrintArea" localSheetId="11" hidden="1">'Sch-5 After Discount'!$A$1:$D$32</definedName>
    <definedName name="Z_483DCDBB_D1CA_4B11_85F4_FA65A96DCE29_.wvu.PrintArea" localSheetId="12" hidden="1">'Sch-6'!$A$1:$J$25</definedName>
    <definedName name="Z_483DCDBB_D1CA_4B11_85F4_FA65A96DCE29_.wvu.PrintArea" localSheetId="13" hidden="1">'Sch-6 Dis'!$A$1:$F$28</definedName>
    <definedName name="Z_483DCDBB_D1CA_4B11_85F4_FA65A96DCE29_.wvu.PrintArea" localSheetId="20" hidden="1">'T &amp; D'!$A$1:$E$12</definedName>
    <definedName name="Z_483DCDBB_D1CA_4B11_85F4_FA65A96DCE29_.wvu.PrintTitles" localSheetId="3" hidden="1">'Sch-1'!$15:$17</definedName>
    <definedName name="Z_483DCDBB_D1CA_4B11_85F4_FA65A96DCE29_.wvu.PrintTitles" localSheetId="4" hidden="1">'Sch-1 Dis'!$15:$17</definedName>
    <definedName name="Z_483DCDBB_D1CA_4B11_85F4_FA65A96DCE29_.wvu.PrintTitles" localSheetId="5" hidden="1">'Sch-2'!$13:$15</definedName>
    <definedName name="Z_483DCDBB_D1CA_4B11_85F4_FA65A96DCE29_.wvu.PrintTitles" localSheetId="6" hidden="1">'Sch-2 Dis'!$13:$15</definedName>
    <definedName name="Z_483DCDBB_D1CA_4B11_85F4_FA65A96DCE29_.wvu.PrintTitles" localSheetId="7" hidden="1">'Sch-3'!$15:$17</definedName>
    <definedName name="Z_483DCDBB_D1CA_4B11_85F4_FA65A96DCE29_.wvu.PrintTitles" localSheetId="8" hidden="1">'Sch-4'!$3:$13</definedName>
    <definedName name="Z_483DCDBB_D1CA_4B11_85F4_FA65A96DCE29_.wvu.PrintTitles" localSheetId="9" hidden="1">'Sch-4 Dis'!$3:$13</definedName>
    <definedName name="Z_483DCDBB_D1CA_4B11_85F4_FA65A96DCE29_.wvu.PrintTitles" localSheetId="10" hidden="1">'Sch-5'!$3:$13</definedName>
    <definedName name="Z_483DCDBB_D1CA_4B11_85F4_FA65A96DCE29_.wvu.PrintTitles" localSheetId="11" hidden="1">'Sch-5 After Discount'!$3:$13</definedName>
    <definedName name="Z_483DCDBB_D1CA_4B11_85F4_FA65A96DCE29_.wvu.PrintTitles" localSheetId="12" hidden="1">'Sch-6'!$14:$14</definedName>
    <definedName name="Z_483DCDBB_D1CA_4B11_85F4_FA65A96DCE29_.wvu.PrintTitles" localSheetId="13" hidden="1">'Sch-6 Dis'!$14:$14</definedName>
    <definedName name="Z_483DCDBB_D1CA_4B11_85F4_FA65A96DCE29_.wvu.Rows" localSheetId="0" hidden="1">'Basic Data'!$11:$12</definedName>
    <definedName name="Z_483DCDBB_D1CA_4B11_85F4_FA65A96DCE29_.wvu.Rows" localSheetId="18" hidden="1">'Bid Form 2nd Envelope'!$23:$23,'Bid Form 2nd Envelope'!$34:$34</definedName>
    <definedName name="Z_483DCDBB_D1CA_4B11_85F4_FA65A96DCE29_.wvu.Rows" localSheetId="1" hidden="1">Cover!$7:$7,Cover!$10:$10</definedName>
    <definedName name="Z_483DCDBB_D1CA_4B11_85F4_FA65A96DCE29_.wvu.Rows" localSheetId="14" hidden="1">Discount!$19:$19,Discount!$21:$21,Discount!$25:$25,Discount!$27:$27,Discount!$29:$33</definedName>
    <definedName name="Z_483DCDBB_D1CA_4B11_85F4_FA65A96DCE29_.wvu.Rows" localSheetId="2" hidden="1">'Names of Bidder'!$6:$6</definedName>
    <definedName name="Z_483DCDBB_D1CA_4B11_85F4_FA65A96DCE29_.wvu.Rows" localSheetId="12" hidden="1">'Sch-6'!$17:$22</definedName>
    <definedName name="Z_4F65FF32_EC61_4022_A399_2986D7B6B8B3_.wvu.PrintArea" localSheetId="14" hidden="1">Discount!$A$2:$G$41</definedName>
    <definedName name="Z_4F65FF32_EC61_4022_A399_2986D7B6B8B3_.wvu.PrintArea" localSheetId="16" hidden="1">'Entry Tax'!$A$1:$E$16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3" hidden="1">'Sch-1'!$A$1:$O$35</definedName>
    <definedName name="Z_4F65FF32_EC61_4022_A399_2986D7B6B8B3_.wvu.PrintArea" localSheetId="4" hidden="1">'Sch-1 Dis'!$A$1:$H$32</definedName>
    <definedName name="Z_4F65FF32_EC61_4022_A399_2986D7B6B8B3_.wvu.PrintArea" localSheetId="5" hidden="1">'Sch-2'!$A$1:$J$30</definedName>
    <definedName name="Z_4F65FF32_EC61_4022_A399_2986D7B6B8B3_.wvu.PrintArea" localSheetId="6" hidden="1">'Sch-2 Dis'!$A$1:$G$24</definedName>
    <definedName name="Z_4F65FF32_EC61_4022_A399_2986D7B6B8B3_.wvu.PrintArea" localSheetId="7" hidden="1">'Sch-3'!$A$1:$Q$35</definedName>
    <definedName name="Z_4F65FF32_EC61_4022_A399_2986D7B6B8B3_.wvu.PrintArea" localSheetId="8" hidden="1">'Sch-4'!$A$1:$E$25</definedName>
    <definedName name="Z_4F65FF32_EC61_4022_A399_2986D7B6B8B3_.wvu.PrintArea" localSheetId="9" hidden="1">'Sch-4 Dis'!$A$1:$E$44</definedName>
    <definedName name="Z_4F65FF32_EC61_4022_A399_2986D7B6B8B3_.wvu.PrintArea" localSheetId="10" hidden="1">'Sch-5'!$A$1:$D$28</definedName>
    <definedName name="Z_4F65FF32_EC61_4022_A399_2986D7B6B8B3_.wvu.PrintArea" localSheetId="11" hidden="1">'Sch-5 After Discount'!$A$1:$D$32</definedName>
    <definedName name="Z_4F65FF32_EC61_4022_A399_2986D7B6B8B3_.wvu.PrintArea" localSheetId="12" hidden="1">'Sch-6'!$A$1:$J$26</definedName>
    <definedName name="Z_4F65FF32_EC61_4022_A399_2986D7B6B8B3_.wvu.PrintArea" localSheetId="13" hidden="1">'Sch-6 Dis'!$A$1:$F$29</definedName>
    <definedName name="Z_4F65FF32_EC61_4022_A399_2986D7B6B8B3_.wvu.PrintTitles" localSheetId="3" hidden="1">'Sch-1'!$15:$17</definedName>
    <definedName name="Z_4F65FF32_EC61_4022_A399_2986D7B6B8B3_.wvu.PrintTitles" localSheetId="4" hidden="1">'Sch-1 Dis'!$15:$17</definedName>
    <definedName name="Z_4F65FF32_EC61_4022_A399_2986D7B6B8B3_.wvu.PrintTitles" localSheetId="5" hidden="1">'Sch-2'!$13:$15</definedName>
    <definedName name="Z_4F65FF32_EC61_4022_A399_2986D7B6B8B3_.wvu.PrintTitles" localSheetId="6" hidden="1">'Sch-2 Dis'!$13:$15</definedName>
    <definedName name="Z_4F65FF32_EC61_4022_A399_2986D7B6B8B3_.wvu.PrintTitles" localSheetId="7" hidden="1">'Sch-3'!$15:$17</definedName>
    <definedName name="Z_4F65FF32_EC61_4022_A399_2986D7B6B8B3_.wvu.PrintTitles" localSheetId="8" hidden="1">'Sch-4'!$3:$13</definedName>
    <definedName name="Z_4F65FF32_EC61_4022_A399_2986D7B6B8B3_.wvu.PrintTitles" localSheetId="9" hidden="1">'Sch-4 Dis'!$3:$13</definedName>
    <definedName name="Z_4F65FF32_EC61_4022_A399_2986D7B6B8B3_.wvu.PrintTitles" localSheetId="10" hidden="1">'Sch-5'!$3:$13</definedName>
    <definedName name="Z_4F65FF32_EC61_4022_A399_2986D7B6B8B3_.wvu.PrintTitles" localSheetId="11" hidden="1">'Sch-5 After Discount'!$3:$13</definedName>
    <definedName name="Z_4F65FF32_EC61_4022_A399_2986D7B6B8B3_.wvu.PrintTitles" localSheetId="12" hidden="1">'Sch-6'!$14:$14</definedName>
    <definedName name="Z_4F65FF32_EC61_4022_A399_2986D7B6B8B3_.wvu.PrintTitles" localSheetId="13" hidden="1">'Sch-6 Dis'!$14:$14</definedName>
    <definedName name="Z_585A669F_29FF_4D0D_B50C_5C677FB93FEB_.wvu.Cols" localSheetId="14" hidden="1">Discount!$I:$O</definedName>
    <definedName name="Z_585A669F_29FF_4D0D_B50C_5C677FB93FEB_.wvu.Cols" localSheetId="3" hidden="1">'Sch-1'!$O:$V</definedName>
    <definedName name="Z_585A669F_29FF_4D0D_B50C_5C677FB93FEB_.wvu.Cols" localSheetId="4" hidden="1">'Sch-1 Dis'!$K:$K</definedName>
    <definedName name="Z_585A669F_29FF_4D0D_B50C_5C677FB93FEB_.wvu.Cols" localSheetId="5" hidden="1">'Sch-2'!$L:$M</definedName>
    <definedName name="Z_585A669F_29FF_4D0D_B50C_5C677FB93FEB_.wvu.Cols" localSheetId="7" hidden="1">'Sch-3'!$Q:$S</definedName>
    <definedName name="Z_585A669F_29FF_4D0D_B50C_5C677FB93FEB_.wvu.Cols" localSheetId="8" hidden="1">'Sch-4'!$F:$K</definedName>
    <definedName name="Z_585A669F_29FF_4D0D_B50C_5C677FB93FEB_.wvu.Cols" localSheetId="12" hidden="1">'Sch-6'!$E:$E,'Sch-6'!$L:$L,'Sch-6'!$O:$R</definedName>
    <definedName name="Z_585A669F_29FF_4D0D_B50C_5C677FB93FEB_.wvu.PrintArea" localSheetId="18" hidden="1">'Bid Form 2nd Envelope'!$A$1:$F$52</definedName>
    <definedName name="Z_585A669F_29FF_4D0D_B50C_5C677FB93FEB_.wvu.PrintArea" localSheetId="1" hidden="1">Cover!$B$1:$E$15</definedName>
    <definedName name="Z_585A669F_29FF_4D0D_B50C_5C677FB93FEB_.wvu.PrintArea" localSheetId="14" hidden="1">Discount!$A$2:$G$43</definedName>
    <definedName name="Z_585A669F_29FF_4D0D_B50C_5C677FB93FEB_.wvu.PrintArea" localSheetId="16" hidden="1">'Entry Tax'!$A$1:$E$16</definedName>
    <definedName name="Z_585A669F_29FF_4D0D_B50C_5C677FB93FEB_.wvu.PrintArea" localSheetId="2" hidden="1">'Names of Bidder'!$B$1:$D$22</definedName>
    <definedName name="Z_585A669F_29FF_4D0D_B50C_5C677FB93FEB_.wvu.PrintArea" localSheetId="15" hidden="1">Octroi!$A$1:$E$16</definedName>
    <definedName name="Z_585A669F_29FF_4D0D_B50C_5C677FB93FEB_.wvu.PrintArea" localSheetId="17" hidden="1">'Other Taxes &amp; Duties'!$A$1:$F$16</definedName>
    <definedName name="Z_585A669F_29FF_4D0D_B50C_5C677FB93FEB_.wvu.PrintArea" localSheetId="19" hidden="1">'Q &amp; C'!$A$1:$F$43</definedName>
    <definedName name="Z_585A669F_29FF_4D0D_B50C_5C677FB93FEB_.wvu.PrintArea" localSheetId="3" hidden="1">'Sch-1'!$A$1:$N$33</definedName>
    <definedName name="Z_585A669F_29FF_4D0D_B50C_5C677FB93FEB_.wvu.PrintArea" localSheetId="4" hidden="1">'Sch-1 Dis'!$A$1:$H$32</definedName>
    <definedName name="Z_585A669F_29FF_4D0D_B50C_5C677FB93FEB_.wvu.PrintArea" localSheetId="5" hidden="1">'Sch-2'!$A$1:$J$30</definedName>
    <definedName name="Z_585A669F_29FF_4D0D_B50C_5C677FB93FEB_.wvu.PrintArea" localSheetId="6" hidden="1">'Sch-2 Dis'!$A$1:$G$24</definedName>
    <definedName name="Z_585A669F_29FF_4D0D_B50C_5C677FB93FEB_.wvu.PrintArea" localSheetId="7" hidden="1">'Sch-3'!$A$1:$P$33</definedName>
    <definedName name="Z_585A669F_29FF_4D0D_B50C_5C677FB93FEB_.wvu.PrintArea" localSheetId="8" hidden="1">'Sch-4'!$A$1:$E$24</definedName>
    <definedName name="Z_585A669F_29FF_4D0D_B50C_5C677FB93FEB_.wvu.PrintArea" localSheetId="9" hidden="1">'Sch-4 Dis'!$A$1:$E$44</definedName>
    <definedName name="Z_585A669F_29FF_4D0D_B50C_5C677FB93FEB_.wvu.PrintArea" localSheetId="10" hidden="1">'Sch-5'!$A$1:$D$27</definedName>
    <definedName name="Z_585A669F_29FF_4D0D_B50C_5C677FB93FEB_.wvu.PrintArea" localSheetId="11" hidden="1">'Sch-5 After Discount'!$A$1:$D$32</definedName>
    <definedName name="Z_585A669F_29FF_4D0D_B50C_5C677FB93FEB_.wvu.PrintArea" localSheetId="12" hidden="1">'Sch-6'!$A$1:$J$25</definedName>
    <definedName name="Z_585A669F_29FF_4D0D_B50C_5C677FB93FEB_.wvu.PrintArea" localSheetId="13" hidden="1">'Sch-6 Dis'!$A$1:$F$28</definedName>
    <definedName name="Z_585A669F_29FF_4D0D_B50C_5C677FB93FEB_.wvu.PrintArea" localSheetId="20" hidden="1">'T &amp; D'!$A$1:$E$12</definedName>
    <definedName name="Z_585A669F_29FF_4D0D_B50C_5C677FB93FEB_.wvu.PrintTitles" localSheetId="3" hidden="1">'Sch-1'!$15:$17</definedName>
    <definedName name="Z_585A669F_29FF_4D0D_B50C_5C677FB93FEB_.wvu.PrintTitles" localSheetId="4" hidden="1">'Sch-1 Dis'!$15:$17</definedName>
    <definedName name="Z_585A669F_29FF_4D0D_B50C_5C677FB93FEB_.wvu.PrintTitles" localSheetId="5" hidden="1">'Sch-2'!$13:$15</definedName>
    <definedName name="Z_585A669F_29FF_4D0D_B50C_5C677FB93FEB_.wvu.PrintTitles" localSheetId="6" hidden="1">'Sch-2 Dis'!$13:$15</definedName>
    <definedName name="Z_585A669F_29FF_4D0D_B50C_5C677FB93FEB_.wvu.PrintTitles" localSheetId="7" hidden="1">'Sch-3'!$15:$17</definedName>
    <definedName name="Z_585A669F_29FF_4D0D_B50C_5C677FB93FEB_.wvu.PrintTitles" localSheetId="8" hidden="1">'Sch-4'!$3:$13</definedName>
    <definedName name="Z_585A669F_29FF_4D0D_B50C_5C677FB93FEB_.wvu.PrintTitles" localSheetId="9" hidden="1">'Sch-4 Dis'!$3:$13</definedName>
    <definedName name="Z_585A669F_29FF_4D0D_B50C_5C677FB93FEB_.wvu.PrintTitles" localSheetId="10" hidden="1">'Sch-5'!$3:$13</definedName>
    <definedName name="Z_585A669F_29FF_4D0D_B50C_5C677FB93FEB_.wvu.PrintTitles" localSheetId="11" hidden="1">'Sch-5 After Discount'!$3:$13</definedName>
    <definedName name="Z_585A669F_29FF_4D0D_B50C_5C677FB93FEB_.wvu.PrintTitles" localSheetId="12" hidden="1">'Sch-6'!$14:$14</definedName>
    <definedName name="Z_585A669F_29FF_4D0D_B50C_5C677FB93FEB_.wvu.PrintTitles" localSheetId="13" hidden="1">'Sch-6 Dis'!$14:$14</definedName>
    <definedName name="Z_585A669F_29FF_4D0D_B50C_5C677FB93FEB_.wvu.Rows" localSheetId="0" hidden="1">'Basic Data'!$11:$12</definedName>
    <definedName name="Z_585A669F_29FF_4D0D_B50C_5C677FB93FEB_.wvu.Rows" localSheetId="18" hidden="1">'Bid Form 2nd Envelope'!$23:$23,'Bid Form 2nd Envelope'!$34:$34</definedName>
    <definedName name="Z_585A669F_29FF_4D0D_B50C_5C677FB93FEB_.wvu.Rows" localSheetId="1" hidden="1">Cover!$7:$7,Cover!$10:$10</definedName>
    <definedName name="Z_585A669F_29FF_4D0D_B50C_5C677FB93FEB_.wvu.Rows" localSheetId="14" hidden="1">Discount!$19:$19,Discount!$21:$21,Discount!$25:$25,Discount!$27:$27,Discount!$29:$33</definedName>
    <definedName name="Z_585A669F_29FF_4D0D_B50C_5C677FB93FEB_.wvu.Rows" localSheetId="2" hidden="1">'Names of Bidder'!$6:$6</definedName>
    <definedName name="Z_585A669F_29FF_4D0D_B50C_5C677FB93FEB_.wvu.Rows" localSheetId="8" hidden="1">'Sch-4'!$16:$17</definedName>
    <definedName name="Z_585A669F_29FF_4D0D_B50C_5C677FB93FEB_.wvu.Rows" localSheetId="12" hidden="1">'Sch-6'!$17:$22</definedName>
    <definedName name="Z_58D82F59_8CF6_455F_B9F4_081499FDF243_.wvu.Cols" localSheetId="14" hidden="1">Discount!$I:$P</definedName>
    <definedName name="Z_58D82F59_8CF6_455F_B9F4_081499FDF243_.wvu.Cols" localSheetId="3" hidden="1">'Sch-1'!$Q:$U</definedName>
    <definedName name="Z_58D82F59_8CF6_455F_B9F4_081499FDF243_.wvu.Cols" localSheetId="4" hidden="1">'Sch-1 Dis'!$K:$K</definedName>
    <definedName name="Z_58D82F59_8CF6_455F_B9F4_081499FDF243_.wvu.Cols" localSheetId="5" hidden="1">'Sch-2'!$L:$M</definedName>
    <definedName name="Z_58D82F59_8CF6_455F_B9F4_081499FDF243_.wvu.Cols" localSheetId="7" hidden="1">'Sch-3'!$S:$S</definedName>
    <definedName name="Z_58D82F59_8CF6_455F_B9F4_081499FDF243_.wvu.Cols" localSheetId="12" hidden="1">'Sch-6'!$L:$L</definedName>
    <definedName name="Z_58D82F59_8CF6_455F_B9F4_081499FDF243_.wvu.PrintArea" localSheetId="18" hidden="1">'Bid Form 2nd Envelope'!$A$1:$F$54</definedName>
    <definedName name="Z_58D82F59_8CF6_455F_B9F4_081499FDF243_.wvu.PrintArea" localSheetId="1" hidden="1">Cover!$B$1:$E$15</definedName>
    <definedName name="Z_58D82F59_8CF6_455F_B9F4_081499FDF243_.wvu.PrintArea" localSheetId="14" hidden="1">Discount!$A$2:$G$43</definedName>
    <definedName name="Z_58D82F59_8CF6_455F_B9F4_081499FDF243_.wvu.PrintArea" localSheetId="16" hidden="1">'Entry Tax'!$A$1:$E$16</definedName>
    <definedName name="Z_58D82F59_8CF6_455F_B9F4_081499FDF243_.wvu.PrintArea" localSheetId="2" hidden="1">'Names of Bidder'!$B$1:$E$20</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PrintArea" localSheetId="19" hidden="1">'Q &amp; C'!$A$1:$F$43</definedName>
    <definedName name="Z_58D82F59_8CF6_455F_B9F4_081499FDF243_.wvu.PrintArea" localSheetId="3" hidden="1">'Sch-1'!$A$1:$O$35</definedName>
    <definedName name="Z_58D82F59_8CF6_455F_B9F4_081499FDF243_.wvu.PrintArea" localSheetId="4" hidden="1">'Sch-1 Dis'!$A$1:$H$32</definedName>
    <definedName name="Z_58D82F59_8CF6_455F_B9F4_081499FDF243_.wvu.PrintArea" localSheetId="5" hidden="1">'Sch-2'!$A$1:$J$30</definedName>
    <definedName name="Z_58D82F59_8CF6_455F_B9F4_081499FDF243_.wvu.PrintArea" localSheetId="6" hidden="1">'Sch-2 Dis'!$A$1:$G$24</definedName>
    <definedName name="Z_58D82F59_8CF6_455F_B9F4_081499FDF243_.wvu.PrintArea" localSheetId="7" hidden="1">'Sch-3'!$A$1:$Q$35</definedName>
    <definedName name="Z_58D82F59_8CF6_455F_B9F4_081499FDF243_.wvu.PrintArea" localSheetId="8" hidden="1">'Sch-4'!$A$1:$E$24</definedName>
    <definedName name="Z_58D82F59_8CF6_455F_B9F4_081499FDF243_.wvu.PrintArea" localSheetId="9" hidden="1">'Sch-4 Dis'!$A$1:$E$44</definedName>
    <definedName name="Z_58D82F59_8CF6_455F_B9F4_081499FDF243_.wvu.PrintArea" localSheetId="10" hidden="1">'Sch-5'!$A$1:$D$28</definedName>
    <definedName name="Z_58D82F59_8CF6_455F_B9F4_081499FDF243_.wvu.PrintArea" localSheetId="11" hidden="1">'Sch-5 After Discount'!$A$1:$D$32</definedName>
    <definedName name="Z_58D82F59_8CF6_455F_B9F4_081499FDF243_.wvu.PrintArea" localSheetId="12" hidden="1">'Sch-6'!$A$1:$J$25</definedName>
    <definedName name="Z_58D82F59_8CF6_455F_B9F4_081499FDF243_.wvu.PrintArea" localSheetId="13" hidden="1">'Sch-6 Dis'!$A$1:$F$28</definedName>
    <definedName name="Z_58D82F59_8CF6_455F_B9F4_081499FDF243_.wvu.PrintTitles" localSheetId="3" hidden="1">'Sch-1'!$15:$17</definedName>
    <definedName name="Z_58D82F59_8CF6_455F_B9F4_081499FDF243_.wvu.PrintTitles" localSheetId="4" hidden="1">'Sch-1 Dis'!$15:$17</definedName>
    <definedName name="Z_58D82F59_8CF6_455F_B9F4_081499FDF243_.wvu.PrintTitles" localSheetId="5" hidden="1">'Sch-2'!$13:$15</definedName>
    <definedName name="Z_58D82F59_8CF6_455F_B9F4_081499FDF243_.wvu.PrintTitles" localSheetId="6" hidden="1">'Sch-2 Dis'!$13:$15</definedName>
    <definedName name="Z_58D82F59_8CF6_455F_B9F4_081499FDF243_.wvu.PrintTitles" localSheetId="7" hidden="1">'Sch-3'!$15:$17</definedName>
    <definedName name="Z_58D82F59_8CF6_455F_B9F4_081499FDF243_.wvu.PrintTitles" localSheetId="8" hidden="1">'Sch-4'!$3:$13</definedName>
    <definedName name="Z_58D82F59_8CF6_455F_B9F4_081499FDF243_.wvu.PrintTitles" localSheetId="9" hidden="1">'Sch-4 Dis'!$3:$13</definedName>
    <definedName name="Z_58D82F59_8CF6_455F_B9F4_081499FDF243_.wvu.PrintTitles" localSheetId="10" hidden="1">'Sch-5'!$3:$13</definedName>
    <definedName name="Z_58D82F59_8CF6_455F_B9F4_081499FDF243_.wvu.PrintTitles" localSheetId="11" hidden="1">'Sch-5 After Discount'!$3:$13</definedName>
    <definedName name="Z_58D82F59_8CF6_455F_B9F4_081499FDF243_.wvu.PrintTitles" localSheetId="12" hidden="1">'Sch-6'!$14:$14</definedName>
    <definedName name="Z_58D82F59_8CF6_455F_B9F4_081499FDF243_.wvu.PrintTitles" localSheetId="13" hidden="1">'Sch-6 Dis'!$14:$14</definedName>
    <definedName name="Z_58D82F59_8CF6_455F_B9F4_081499FDF243_.wvu.Rows" localSheetId="0" hidden="1">'Basic Data'!$11:$12</definedName>
    <definedName name="Z_58D82F59_8CF6_455F_B9F4_081499FDF243_.wvu.Rows" localSheetId="18" hidden="1">'Bid Form 2nd Envelope'!$23:$23</definedName>
    <definedName name="Z_58D82F59_8CF6_455F_B9F4_081499FDF243_.wvu.Rows" localSheetId="1" hidden="1">Cover!$7:$7,Cover!$10:$10</definedName>
    <definedName name="Z_58D82F59_8CF6_455F_B9F4_081499FDF243_.wvu.Rows" localSheetId="14" hidden="1">Discount!$21:$21,Discount!$27:$27</definedName>
    <definedName name="Z_58D82F59_8CF6_455F_B9F4_081499FDF243_.wvu.Rows" localSheetId="3" hidden="1">'Sch-1'!#REF!</definedName>
    <definedName name="Z_58D82F59_8CF6_455F_B9F4_081499FDF243_.wvu.Rows" localSheetId="7" hidden="1">'Sch-3'!#REF!</definedName>
    <definedName name="Z_59ACD8B6_730E_4199_8297_1160D2A0693D_.wvu.PrintArea" localSheetId="19" hidden="1">'Q &amp; C'!$A$1:$F$43</definedName>
    <definedName name="Z_5A07DBA2_29FE_46EA_8A64_6BF1FB7295C8_.wvu.Cols" localSheetId="14" hidden="1">Discount!$I:$O</definedName>
    <definedName name="Z_5A07DBA2_29FE_46EA_8A64_6BF1FB7295C8_.wvu.Cols" localSheetId="3" hidden="1">'Sch-1'!$Q:$U</definedName>
    <definedName name="Z_5A07DBA2_29FE_46EA_8A64_6BF1FB7295C8_.wvu.Cols" localSheetId="4" hidden="1">'Sch-1 Dis'!$K:$K</definedName>
    <definedName name="Z_5A07DBA2_29FE_46EA_8A64_6BF1FB7295C8_.wvu.Cols" localSheetId="5" hidden="1">'Sch-2'!$L:$M</definedName>
    <definedName name="Z_5A07DBA2_29FE_46EA_8A64_6BF1FB7295C8_.wvu.Cols" localSheetId="7" hidden="1">'Sch-3'!$S:$S</definedName>
    <definedName name="Z_5A07DBA2_29FE_46EA_8A64_6BF1FB7295C8_.wvu.Cols" localSheetId="12" hidden="1">'Sch-6'!$L:$L</definedName>
    <definedName name="Z_5A07DBA2_29FE_46EA_8A64_6BF1FB7295C8_.wvu.PrintArea" localSheetId="18" hidden="1">'Bid Form 2nd Envelope'!$A$1:$F$52</definedName>
    <definedName name="Z_5A07DBA2_29FE_46EA_8A64_6BF1FB7295C8_.wvu.PrintArea" localSheetId="1" hidden="1">Cover!$B$1:$E$15</definedName>
    <definedName name="Z_5A07DBA2_29FE_46EA_8A64_6BF1FB7295C8_.wvu.PrintArea" localSheetId="14" hidden="1">Discount!$A$2:$G$43</definedName>
    <definedName name="Z_5A07DBA2_29FE_46EA_8A64_6BF1FB7295C8_.wvu.PrintArea" localSheetId="16" hidden="1">'Entry Tax'!$A$1:$E$16</definedName>
    <definedName name="Z_5A07DBA2_29FE_46EA_8A64_6BF1FB7295C8_.wvu.PrintArea" localSheetId="2" hidden="1">'Names of Bidder'!$B$1:$D$22</definedName>
    <definedName name="Z_5A07DBA2_29FE_46EA_8A64_6BF1FB7295C8_.wvu.PrintArea" localSheetId="15" hidden="1">Octroi!$A$1:$E$16</definedName>
    <definedName name="Z_5A07DBA2_29FE_46EA_8A64_6BF1FB7295C8_.wvu.PrintArea" localSheetId="17" hidden="1">'Other Taxes &amp; Duties'!$A$1:$F$16</definedName>
    <definedName name="Z_5A07DBA2_29FE_46EA_8A64_6BF1FB7295C8_.wvu.PrintArea" localSheetId="19" hidden="1">'Q &amp; C'!$A$1:$F$43</definedName>
    <definedName name="Z_5A07DBA2_29FE_46EA_8A64_6BF1FB7295C8_.wvu.PrintArea" localSheetId="3" hidden="1">'Sch-1'!$A$1:$O$35</definedName>
    <definedName name="Z_5A07DBA2_29FE_46EA_8A64_6BF1FB7295C8_.wvu.PrintArea" localSheetId="4" hidden="1">'Sch-1 Dis'!$A$1:$H$32</definedName>
    <definedName name="Z_5A07DBA2_29FE_46EA_8A64_6BF1FB7295C8_.wvu.PrintArea" localSheetId="5" hidden="1">'Sch-2'!$A$1:$J$30</definedName>
    <definedName name="Z_5A07DBA2_29FE_46EA_8A64_6BF1FB7295C8_.wvu.PrintArea" localSheetId="6" hidden="1">'Sch-2 Dis'!$A$1:$G$24</definedName>
    <definedName name="Z_5A07DBA2_29FE_46EA_8A64_6BF1FB7295C8_.wvu.PrintArea" localSheetId="7" hidden="1">'Sch-3'!$A$1:$Q$35</definedName>
    <definedName name="Z_5A07DBA2_29FE_46EA_8A64_6BF1FB7295C8_.wvu.PrintArea" localSheetId="8" hidden="1">'Sch-4'!$A$1:$E$24</definedName>
    <definedName name="Z_5A07DBA2_29FE_46EA_8A64_6BF1FB7295C8_.wvu.PrintArea" localSheetId="9" hidden="1">'Sch-4 Dis'!$A$1:$E$44</definedName>
    <definedName name="Z_5A07DBA2_29FE_46EA_8A64_6BF1FB7295C8_.wvu.PrintArea" localSheetId="10" hidden="1">'Sch-5'!$A$1:$D$28</definedName>
    <definedName name="Z_5A07DBA2_29FE_46EA_8A64_6BF1FB7295C8_.wvu.PrintArea" localSheetId="11" hidden="1">'Sch-5 After Discount'!$A$1:$D$32</definedName>
    <definedName name="Z_5A07DBA2_29FE_46EA_8A64_6BF1FB7295C8_.wvu.PrintArea" localSheetId="12" hidden="1">'Sch-6'!$A$1:$J$25</definedName>
    <definedName name="Z_5A07DBA2_29FE_46EA_8A64_6BF1FB7295C8_.wvu.PrintArea" localSheetId="13" hidden="1">'Sch-6 Dis'!$A$1:$F$28</definedName>
    <definedName name="Z_5A07DBA2_29FE_46EA_8A64_6BF1FB7295C8_.wvu.PrintArea" localSheetId="20" hidden="1">'T &amp; D'!$A$1:$E$12</definedName>
    <definedName name="Z_5A07DBA2_29FE_46EA_8A64_6BF1FB7295C8_.wvu.PrintTitles" localSheetId="3" hidden="1">'Sch-1'!$15:$17</definedName>
    <definedName name="Z_5A07DBA2_29FE_46EA_8A64_6BF1FB7295C8_.wvu.PrintTitles" localSheetId="4" hidden="1">'Sch-1 Dis'!$15:$17</definedName>
    <definedName name="Z_5A07DBA2_29FE_46EA_8A64_6BF1FB7295C8_.wvu.PrintTitles" localSheetId="5" hidden="1">'Sch-2'!$13:$15</definedName>
    <definedName name="Z_5A07DBA2_29FE_46EA_8A64_6BF1FB7295C8_.wvu.PrintTitles" localSheetId="6" hidden="1">'Sch-2 Dis'!$13:$15</definedName>
    <definedName name="Z_5A07DBA2_29FE_46EA_8A64_6BF1FB7295C8_.wvu.PrintTitles" localSheetId="7" hidden="1">'Sch-3'!$15:$17</definedName>
    <definedName name="Z_5A07DBA2_29FE_46EA_8A64_6BF1FB7295C8_.wvu.PrintTitles" localSheetId="8" hidden="1">'Sch-4'!$3:$13</definedName>
    <definedName name="Z_5A07DBA2_29FE_46EA_8A64_6BF1FB7295C8_.wvu.PrintTitles" localSheetId="9" hidden="1">'Sch-4 Dis'!$3:$13</definedName>
    <definedName name="Z_5A07DBA2_29FE_46EA_8A64_6BF1FB7295C8_.wvu.PrintTitles" localSheetId="10" hidden="1">'Sch-5'!$3:$13</definedName>
    <definedName name="Z_5A07DBA2_29FE_46EA_8A64_6BF1FB7295C8_.wvu.PrintTitles" localSheetId="11" hidden="1">'Sch-5 After Discount'!$3:$13</definedName>
    <definedName name="Z_5A07DBA2_29FE_46EA_8A64_6BF1FB7295C8_.wvu.PrintTitles" localSheetId="12" hidden="1">'Sch-6'!$14:$14</definedName>
    <definedName name="Z_5A07DBA2_29FE_46EA_8A64_6BF1FB7295C8_.wvu.PrintTitles" localSheetId="13" hidden="1">'Sch-6 Dis'!$14:$14</definedName>
    <definedName name="Z_5A07DBA2_29FE_46EA_8A64_6BF1FB7295C8_.wvu.Rows" localSheetId="0" hidden="1">'Basic Data'!$11:$12</definedName>
    <definedName name="Z_5A07DBA2_29FE_46EA_8A64_6BF1FB7295C8_.wvu.Rows" localSheetId="18" hidden="1">'Bid Form 2nd Envelope'!$23:$23</definedName>
    <definedName name="Z_5A07DBA2_29FE_46EA_8A64_6BF1FB7295C8_.wvu.Rows" localSheetId="1" hidden="1">Cover!$7:$7,Cover!$10:$10</definedName>
    <definedName name="Z_5A07DBA2_29FE_46EA_8A64_6BF1FB7295C8_.wvu.Rows" localSheetId="14" hidden="1">Discount!$19:$19,Discount!$21:$21,Discount!$25:$25,Discount!$27:$27,Discount!$29:$33</definedName>
    <definedName name="Z_5A07DBA2_29FE_46EA_8A64_6BF1FB7295C8_.wvu.Rows" localSheetId="3" hidden="1">'Sch-1'!#REF!</definedName>
    <definedName name="Z_5A07DBA2_29FE_46EA_8A64_6BF1FB7295C8_.wvu.Rows" localSheetId="7" hidden="1">'Sch-3'!#REF!</definedName>
    <definedName name="Z_5A07DBA2_29FE_46EA_8A64_6BF1FB7295C8_.wvu.Rows" localSheetId="12" hidden="1">'Sch-6'!#REF!,'Sch-6'!#REF!</definedName>
    <definedName name="Z_5C772B04_11E1_4A74_9F43_9A74EF38E5E2_.wvu.Cols" localSheetId="14" hidden="1">Discount!$I:$O</definedName>
    <definedName name="Z_5C772B04_11E1_4A74_9F43_9A74EF38E5E2_.wvu.Cols" localSheetId="3" hidden="1">'Sch-1'!$O:$V</definedName>
    <definedName name="Z_5C772B04_11E1_4A74_9F43_9A74EF38E5E2_.wvu.Cols" localSheetId="4" hidden="1">'Sch-1 Dis'!$K:$K</definedName>
    <definedName name="Z_5C772B04_11E1_4A74_9F43_9A74EF38E5E2_.wvu.Cols" localSheetId="5" hidden="1">'Sch-2'!$L:$M</definedName>
    <definedName name="Z_5C772B04_11E1_4A74_9F43_9A74EF38E5E2_.wvu.Cols" localSheetId="7" hidden="1">'Sch-3'!$Q:$S</definedName>
    <definedName name="Z_5C772B04_11E1_4A74_9F43_9A74EF38E5E2_.wvu.Cols" localSheetId="8" hidden="1">'Sch-4'!$F:$K</definedName>
    <definedName name="Z_5C772B04_11E1_4A74_9F43_9A74EF38E5E2_.wvu.Cols" localSheetId="12" hidden="1">'Sch-6'!$E:$E,'Sch-6'!$L:$L,'Sch-6'!$O:$R</definedName>
    <definedName name="Z_5C772B04_11E1_4A74_9F43_9A74EF38E5E2_.wvu.PrintArea" localSheetId="18" hidden="1">'Bid Form 2nd Envelope'!$A$1:$F$52</definedName>
    <definedName name="Z_5C772B04_11E1_4A74_9F43_9A74EF38E5E2_.wvu.PrintArea" localSheetId="1" hidden="1">Cover!$B$1:$E$15</definedName>
    <definedName name="Z_5C772B04_11E1_4A74_9F43_9A74EF38E5E2_.wvu.PrintArea" localSheetId="14" hidden="1">Discount!$A$2:$G$43</definedName>
    <definedName name="Z_5C772B04_11E1_4A74_9F43_9A74EF38E5E2_.wvu.PrintArea" localSheetId="16" hidden="1">'Entry Tax'!$A$1:$E$16</definedName>
    <definedName name="Z_5C772B04_11E1_4A74_9F43_9A74EF38E5E2_.wvu.PrintArea" localSheetId="2" hidden="1">'Names of Bidder'!$B$1:$D$22</definedName>
    <definedName name="Z_5C772B04_11E1_4A74_9F43_9A74EF38E5E2_.wvu.PrintArea" localSheetId="15" hidden="1">Octroi!$A$1:$E$16</definedName>
    <definedName name="Z_5C772B04_11E1_4A74_9F43_9A74EF38E5E2_.wvu.PrintArea" localSheetId="17" hidden="1">'Other Taxes &amp; Duties'!$A$1:$F$16</definedName>
    <definedName name="Z_5C772B04_11E1_4A74_9F43_9A74EF38E5E2_.wvu.PrintArea" localSheetId="19" hidden="1">'Q &amp; C'!$A$1:$F$43</definedName>
    <definedName name="Z_5C772B04_11E1_4A74_9F43_9A74EF38E5E2_.wvu.PrintArea" localSheetId="3" hidden="1">'Sch-1'!$A$1:$N$33</definedName>
    <definedName name="Z_5C772B04_11E1_4A74_9F43_9A74EF38E5E2_.wvu.PrintArea" localSheetId="4" hidden="1">'Sch-1 Dis'!$A$1:$H$32</definedName>
    <definedName name="Z_5C772B04_11E1_4A74_9F43_9A74EF38E5E2_.wvu.PrintArea" localSheetId="5" hidden="1">'Sch-2'!$A$1:$J$30</definedName>
    <definedName name="Z_5C772B04_11E1_4A74_9F43_9A74EF38E5E2_.wvu.PrintArea" localSheetId="6" hidden="1">'Sch-2 Dis'!$A$1:$G$24</definedName>
    <definedName name="Z_5C772B04_11E1_4A74_9F43_9A74EF38E5E2_.wvu.PrintArea" localSheetId="7" hidden="1">'Sch-3'!$A$1:$P$33</definedName>
    <definedName name="Z_5C772B04_11E1_4A74_9F43_9A74EF38E5E2_.wvu.PrintArea" localSheetId="8" hidden="1">'Sch-4'!$A$1:$E$24</definedName>
    <definedName name="Z_5C772B04_11E1_4A74_9F43_9A74EF38E5E2_.wvu.PrintArea" localSheetId="9" hidden="1">'Sch-4 Dis'!$A$1:$E$44</definedName>
    <definedName name="Z_5C772B04_11E1_4A74_9F43_9A74EF38E5E2_.wvu.PrintArea" localSheetId="10" hidden="1">'Sch-5'!$A$1:$D$27</definedName>
    <definedName name="Z_5C772B04_11E1_4A74_9F43_9A74EF38E5E2_.wvu.PrintArea" localSheetId="11" hidden="1">'Sch-5 After Discount'!$A$1:$D$32</definedName>
    <definedName name="Z_5C772B04_11E1_4A74_9F43_9A74EF38E5E2_.wvu.PrintArea" localSheetId="12" hidden="1">'Sch-6'!$A$1:$J$25</definedName>
    <definedName name="Z_5C772B04_11E1_4A74_9F43_9A74EF38E5E2_.wvu.PrintArea" localSheetId="13" hidden="1">'Sch-6 Dis'!$A$1:$F$28</definedName>
    <definedName name="Z_5C772B04_11E1_4A74_9F43_9A74EF38E5E2_.wvu.PrintArea" localSheetId="20" hidden="1">'T &amp; D'!$A$1:$E$12</definedName>
    <definedName name="Z_5C772B04_11E1_4A74_9F43_9A74EF38E5E2_.wvu.PrintTitles" localSheetId="3" hidden="1">'Sch-1'!$15:$17</definedName>
    <definedName name="Z_5C772B04_11E1_4A74_9F43_9A74EF38E5E2_.wvu.PrintTitles" localSheetId="4" hidden="1">'Sch-1 Dis'!$15:$17</definedName>
    <definedName name="Z_5C772B04_11E1_4A74_9F43_9A74EF38E5E2_.wvu.PrintTitles" localSheetId="5" hidden="1">'Sch-2'!$13:$15</definedName>
    <definedName name="Z_5C772B04_11E1_4A74_9F43_9A74EF38E5E2_.wvu.PrintTitles" localSheetId="6" hidden="1">'Sch-2 Dis'!$13:$15</definedName>
    <definedName name="Z_5C772B04_11E1_4A74_9F43_9A74EF38E5E2_.wvu.PrintTitles" localSheetId="7" hidden="1">'Sch-3'!$15:$17</definedName>
    <definedName name="Z_5C772B04_11E1_4A74_9F43_9A74EF38E5E2_.wvu.PrintTitles" localSheetId="8" hidden="1">'Sch-4'!$3:$13</definedName>
    <definedName name="Z_5C772B04_11E1_4A74_9F43_9A74EF38E5E2_.wvu.PrintTitles" localSheetId="9" hidden="1">'Sch-4 Dis'!$3:$13</definedName>
    <definedName name="Z_5C772B04_11E1_4A74_9F43_9A74EF38E5E2_.wvu.PrintTitles" localSheetId="10" hidden="1">'Sch-5'!$3:$13</definedName>
    <definedName name="Z_5C772B04_11E1_4A74_9F43_9A74EF38E5E2_.wvu.PrintTitles" localSheetId="11" hidden="1">'Sch-5 After Discount'!$3:$13</definedName>
    <definedName name="Z_5C772B04_11E1_4A74_9F43_9A74EF38E5E2_.wvu.PrintTitles" localSheetId="12" hidden="1">'Sch-6'!$14:$14</definedName>
    <definedName name="Z_5C772B04_11E1_4A74_9F43_9A74EF38E5E2_.wvu.PrintTitles" localSheetId="13" hidden="1">'Sch-6 Dis'!$14:$14</definedName>
    <definedName name="Z_5C772B04_11E1_4A74_9F43_9A74EF38E5E2_.wvu.Rows" localSheetId="0" hidden="1">'Basic Data'!$11:$12</definedName>
    <definedName name="Z_5C772B04_11E1_4A74_9F43_9A74EF38E5E2_.wvu.Rows" localSheetId="18" hidden="1">'Bid Form 2nd Envelope'!$23:$23,'Bid Form 2nd Envelope'!$34:$34</definedName>
    <definedName name="Z_5C772B04_11E1_4A74_9F43_9A74EF38E5E2_.wvu.Rows" localSheetId="1" hidden="1">Cover!$7:$7,Cover!$10:$10</definedName>
    <definedName name="Z_5C772B04_11E1_4A74_9F43_9A74EF38E5E2_.wvu.Rows" localSheetId="14" hidden="1">Discount!$19:$19,Discount!$21:$21,Discount!$25:$25,Discount!$27:$27,Discount!$29:$33</definedName>
    <definedName name="Z_5C772B04_11E1_4A74_9F43_9A74EF38E5E2_.wvu.Rows" localSheetId="2" hidden="1">'Names of Bidder'!$6:$6</definedName>
    <definedName name="Z_5C772B04_11E1_4A74_9F43_9A74EF38E5E2_.wvu.Rows" localSheetId="5" hidden="1">'Sch-2'!$16:$16</definedName>
    <definedName name="Z_5C772B04_11E1_4A74_9F43_9A74EF38E5E2_.wvu.Rows" localSheetId="8" hidden="1">'Sch-4'!$16:$17</definedName>
    <definedName name="Z_5C772B04_11E1_4A74_9F43_9A74EF38E5E2_.wvu.Rows" localSheetId="12" hidden="1">'Sch-6'!$17:$22</definedName>
    <definedName name="Z_65BDA0F1_6D38_4874_87A2_19D645CD5B6D_.wvu.Cols" localSheetId="14" hidden="1">Discount!$H:$O</definedName>
    <definedName name="Z_65BDA0F1_6D38_4874_87A2_19D645CD5B6D_.wvu.Cols" localSheetId="3" hidden="1">'Sch-1'!$O:$V</definedName>
    <definedName name="Z_65BDA0F1_6D38_4874_87A2_19D645CD5B6D_.wvu.Cols" localSheetId="4" hidden="1">'Sch-1 Dis'!$K:$K</definedName>
    <definedName name="Z_65BDA0F1_6D38_4874_87A2_19D645CD5B6D_.wvu.Cols" localSheetId="5" hidden="1">'Sch-2'!$L:$L</definedName>
    <definedName name="Z_65BDA0F1_6D38_4874_87A2_19D645CD5B6D_.wvu.Cols" localSheetId="7" hidden="1">'Sch-3'!$Q:$T</definedName>
    <definedName name="Z_65BDA0F1_6D38_4874_87A2_19D645CD5B6D_.wvu.Cols" localSheetId="8" hidden="1">'Sch-4'!$F:$K</definedName>
    <definedName name="Z_65BDA0F1_6D38_4874_87A2_19D645CD5B6D_.wvu.Cols" localSheetId="12" hidden="1">'Sch-6'!$E:$E,'Sch-6'!$L:$L,'Sch-6'!$O:$R</definedName>
    <definedName name="Z_65BDA0F1_6D38_4874_87A2_19D645CD5B6D_.wvu.PrintArea" localSheetId="18" hidden="1">'Bid Form 2nd Envelope'!$A$1:$F$52</definedName>
    <definedName name="Z_65BDA0F1_6D38_4874_87A2_19D645CD5B6D_.wvu.PrintArea" localSheetId="1" hidden="1">Cover!$B$1:$E$15</definedName>
    <definedName name="Z_65BDA0F1_6D38_4874_87A2_19D645CD5B6D_.wvu.PrintArea" localSheetId="14" hidden="1">Discount!$A$2:$G$43</definedName>
    <definedName name="Z_65BDA0F1_6D38_4874_87A2_19D645CD5B6D_.wvu.PrintArea" localSheetId="16" hidden="1">'Entry Tax'!$A$1:$E$16</definedName>
    <definedName name="Z_65BDA0F1_6D38_4874_87A2_19D645CD5B6D_.wvu.PrintArea" localSheetId="2" hidden="1">'Names of Bidder'!$B$1:$D$22</definedName>
    <definedName name="Z_65BDA0F1_6D38_4874_87A2_19D645CD5B6D_.wvu.PrintArea" localSheetId="15" hidden="1">Octroi!$A$1:$E$16</definedName>
    <definedName name="Z_65BDA0F1_6D38_4874_87A2_19D645CD5B6D_.wvu.PrintArea" localSheetId="17" hidden="1">'Other Taxes &amp; Duties'!$A$1:$F$16</definedName>
    <definedName name="Z_65BDA0F1_6D38_4874_87A2_19D645CD5B6D_.wvu.PrintArea" localSheetId="19" hidden="1">'Q &amp; C'!$A$1:$F$43</definedName>
    <definedName name="Z_65BDA0F1_6D38_4874_87A2_19D645CD5B6D_.wvu.PrintArea" localSheetId="3" hidden="1">'Sch-1'!$A$1:$N$33</definedName>
    <definedName name="Z_65BDA0F1_6D38_4874_87A2_19D645CD5B6D_.wvu.PrintArea" localSheetId="4" hidden="1">'Sch-1 Dis'!$A$1:$H$32</definedName>
    <definedName name="Z_65BDA0F1_6D38_4874_87A2_19D645CD5B6D_.wvu.PrintArea" localSheetId="5" hidden="1">'Sch-2'!$A$1:$J$30</definedName>
    <definedName name="Z_65BDA0F1_6D38_4874_87A2_19D645CD5B6D_.wvu.PrintArea" localSheetId="6" hidden="1">'Sch-2 Dis'!$A$1:$G$24</definedName>
    <definedName name="Z_65BDA0F1_6D38_4874_87A2_19D645CD5B6D_.wvu.PrintArea" localSheetId="7" hidden="1">'Sch-3'!$A$1:$P$33</definedName>
    <definedName name="Z_65BDA0F1_6D38_4874_87A2_19D645CD5B6D_.wvu.PrintArea" localSheetId="8" hidden="1">'Sch-4'!$A$1:$E$24</definedName>
    <definedName name="Z_65BDA0F1_6D38_4874_87A2_19D645CD5B6D_.wvu.PrintArea" localSheetId="9" hidden="1">'Sch-4 Dis'!$A$1:$E$44</definedName>
    <definedName name="Z_65BDA0F1_6D38_4874_87A2_19D645CD5B6D_.wvu.PrintArea" localSheetId="10" hidden="1">'Sch-5'!$A$1:$D$27</definedName>
    <definedName name="Z_65BDA0F1_6D38_4874_87A2_19D645CD5B6D_.wvu.PrintArea" localSheetId="11" hidden="1">'Sch-5 After Discount'!$A$1:$D$32</definedName>
    <definedName name="Z_65BDA0F1_6D38_4874_87A2_19D645CD5B6D_.wvu.PrintArea" localSheetId="12" hidden="1">'Sch-6'!$A$1:$J$25</definedName>
    <definedName name="Z_65BDA0F1_6D38_4874_87A2_19D645CD5B6D_.wvu.PrintArea" localSheetId="13" hidden="1">'Sch-6 Dis'!$A$1:$F$28</definedName>
    <definedName name="Z_65BDA0F1_6D38_4874_87A2_19D645CD5B6D_.wvu.PrintArea" localSheetId="20" hidden="1">'T &amp; D'!$A$1:$E$12</definedName>
    <definedName name="Z_65BDA0F1_6D38_4874_87A2_19D645CD5B6D_.wvu.PrintTitles" localSheetId="3" hidden="1">'Sch-1'!$15:$17</definedName>
    <definedName name="Z_65BDA0F1_6D38_4874_87A2_19D645CD5B6D_.wvu.PrintTitles" localSheetId="4" hidden="1">'Sch-1 Dis'!$15:$17</definedName>
    <definedName name="Z_65BDA0F1_6D38_4874_87A2_19D645CD5B6D_.wvu.PrintTitles" localSheetId="5" hidden="1">'Sch-2'!$13:$15</definedName>
    <definedName name="Z_65BDA0F1_6D38_4874_87A2_19D645CD5B6D_.wvu.PrintTitles" localSheetId="6" hidden="1">'Sch-2 Dis'!$13:$15</definedName>
    <definedName name="Z_65BDA0F1_6D38_4874_87A2_19D645CD5B6D_.wvu.PrintTitles" localSheetId="7" hidden="1">'Sch-3'!$15:$17</definedName>
    <definedName name="Z_65BDA0F1_6D38_4874_87A2_19D645CD5B6D_.wvu.PrintTitles" localSheetId="8" hidden="1">'Sch-4'!$3:$13</definedName>
    <definedName name="Z_65BDA0F1_6D38_4874_87A2_19D645CD5B6D_.wvu.PrintTitles" localSheetId="9" hidden="1">'Sch-4 Dis'!$3:$13</definedName>
    <definedName name="Z_65BDA0F1_6D38_4874_87A2_19D645CD5B6D_.wvu.PrintTitles" localSheetId="10" hidden="1">'Sch-5'!$3:$13</definedName>
    <definedName name="Z_65BDA0F1_6D38_4874_87A2_19D645CD5B6D_.wvu.PrintTitles" localSheetId="11" hidden="1">'Sch-5 After Discount'!$3:$13</definedName>
    <definedName name="Z_65BDA0F1_6D38_4874_87A2_19D645CD5B6D_.wvu.PrintTitles" localSheetId="12" hidden="1">'Sch-6'!$14:$14</definedName>
    <definedName name="Z_65BDA0F1_6D38_4874_87A2_19D645CD5B6D_.wvu.PrintTitles" localSheetId="13" hidden="1">'Sch-6 Dis'!$14:$14</definedName>
    <definedName name="Z_65BDA0F1_6D38_4874_87A2_19D645CD5B6D_.wvu.Rows" localSheetId="0" hidden="1">'Basic Data'!$11:$12</definedName>
    <definedName name="Z_65BDA0F1_6D38_4874_87A2_19D645CD5B6D_.wvu.Rows" localSheetId="18" hidden="1">'Bid Form 2nd Envelope'!$34:$34</definedName>
    <definedName name="Z_65BDA0F1_6D38_4874_87A2_19D645CD5B6D_.wvu.Rows" localSheetId="1" hidden="1">Cover!$7:$7,Cover!$10:$10</definedName>
    <definedName name="Z_65BDA0F1_6D38_4874_87A2_19D645CD5B6D_.wvu.Rows" localSheetId="14" hidden="1">Discount!$1:$1,Discount!$19:$19,Discount!$25:$25,Discount!$29:$33</definedName>
    <definedName name="Z_65BDA0F1_6D38_4874_87A2_19D645CD5B6D_.wvu.Rows" localSheetId="2" hidden="1">'Names of Bidder'!$6:$6</definedName>
    <definedName name="Z_65BDA0F1_6D38_4874_87A2_19D645CD5B6D_.wvu.Rows" localSheetId="5" hidden="1">'Sch-2'!$16:$16</definedName>
    <definedName name="Z_65BDA0F1_6D38_4874_87A2_19D645CD5B6D_.wvu.Rows" localSheetId="7" hidden="1">'Sch-3'!$25:$26</definedName>
    <definedName name="Z_65BDA0F1_6D38_4874_87A2_19D645CD5B6D_.wvu.Rows" localSheetId="12" hidden="1">'Sch-6'!$17:$22</definedName>
    <definedName name="Z_696D9240_6693_44E8_B9A4_2BFADD101EE2_.wvu.Cols" localSheetId="14" hidden="1">Discount!$I:$P</definedName>
    <definedName name="Z_696D9240_6693_44E8_B9A4_2BFADD101EE2_.wvu.Cols" localSheetId="3" hidden="1">'Sch-1'!$R:$T</definedName>
    <definedName name="Z_696D9240_6693_44E8_B9A4_2BFADD101EE2_.wvu.Cols" localSheetId="4" hidden="1">'Sch-1 Dis'!$K:$K</definedName>
    <definedName name="Z_696D9240_6693_44E8_B9A4_2BFADD101EE2_.wvu.Cols" localSheetId="5" hidden="1">'Sch-2'!$L:$M</definedName>
    <definedName name="Z_696D9240_6693_44E8_B9A4_2BFADD101EE2_.wvu.Cols" localSheetId="7" hidden="1">'Sch-3'!#REF!</definedName>
    <definedName name="Z_696D9240_6693_44E8_B9A4_2BFADD101EE2_.wvu.Cols" localSheetId="12" hidden="1">'Sch-6'!$L:$L</definedName>
    <definedName name="Z_696D9240_6693_44E8_B9A4_2BFADD101EE2_.wvu.PrintArea" localSheetId="18" hidden="1">'Bid Form 2nd Envelope'!$A$1:$F$58</definedName>
    <definedName name="Z_696D9240_6693_44E8_B9A4_2BFADD101EE2_.wvu.PrintArea" localSheetId="1" hidden="1">Cover!$B$1:$E$15</definedName>
    <definedName name="Z_696D9240_6693_44E8_B9A4_2BFADD101EE2_.wvu.PrintArea" localSheetId="14" hidden="1">Discount!$A$2:$G$43</definedName>
    <definedName name="Z_696D9240_6693_44E8_B9A4_2BFADD101EE2_.wvu.PrintArea" localSheetId="16" hidden="1">'Entry Tax'!$A$1:$E$16</definedName>
    <definedName name="Z_696D9240_6693_44E8_B9A4_2BFADD101EE2_.wvu.PrintArea" localSheetId="2" hidden="1">'Names of Bidder'!$B$1:$E$20</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PrintArea" localSheetId="19" hidden="1">'Q &amp; C'!$A$1:$F$43</definedName>
    <definedName name="Z_696D9240_6693_44E8_B9A4_2BFADD101EE2_.wvu.PrintArea" localSheetId="3" hidden="1">'Sch-1'!$A$1:$O$35</definedName>
    <definedName name="Z_696D9240_6693_44E8_B9A4_2BFADD101EE2_.wvu.PrintArea" localSheetId="4" hidden="1">'Sch-1 Dis'!$A$1:$H$32</definedName>
    <definedName name="Z_696D9240_6693_44E8_B9A4_2BFADD101EE2_.wvu.PrintArea" localSheetId="5" hidden="1">'Sch-2'!$A$1:$J$30</definedName>
    <definedName name="Z_696D9240_6693_44E8_B9A4_2BFADD101EE2_.wvu.PrintArea" localSheetId="6" hidden="1">'Sch-2 Dis'!$A$1:$G$24</definedName>
    <definedName name="Z_696D9240_6693_44E8_B9A4_2BFADD101EE2_.wvu.PrintArea" localSheetId="7" hidden="1">'Sch-3'!$A$1:$Q$35</definedName>
    <definedName name="Z_696D9240_6693_44E8_B9A4_2BFADD101EE2_.wvu.PrintArea" localSheetId="8" hidden="1">'Sch-4'!$A$1:$E$24</definedName>
    <definedName name="Z_696D9240_6693_44E8_B9A4_2BFADD101EE2_.wvu.PrintArea" localSheetId="9" hidden="1">'Sch-4 Dis'!$A$1:$E$44</definedName>
    <definedName name="Z_696D9240_6693_44E8_B9A4_2BFADD101EE2_.wvu.PrintArea" localSheetId="10" hidden="1">'Sch-5'!$A$1:$D$28</definedName>
    <definedName name="Z_696D9240_6693_44E8_B9A4_2BFADD101EE2_.wvu.PrintArea" localSheetId="11" hidden="1">'Sch-5 After Discount'!$A$1:$D$32</definedName>
    <definedName name="Z_696D9240_6693_44E8_B9A4_2BFADD101EE2_.wvu.PrintArea" localSheetId="12" hidden="1">'Sch-6'!$A$1:$J$25</definedName>
    <definedName name="Z_696D9240_6693_44E8_B9A4_2BFADD101EE2_.wvu.PrintArea" localSheetId="13" hidden="1">'Sch-6 Dis'!$A$1:$F$28</definedName>
    <definedName name="Z_696D9240_6693_44E8_B9A4_2BFADD101EE2_.wvu.PrintTitles" localSheetId="3" hidden="1">'Sch-1'!$15:$17</definedName>
    <definedName name="Z_696D9240_6693_44E8_B9A4_2BFADD101EE2_.wvu.PrintTitles" localSheetId="4" hidden="1">'Sch-1 Dis'!$15:$17</definedName>
    <definedName name="Z_696D9240_6693_44E8_B9A4_2BFADD101EE2_.wvu.PrintTitles" localSheetId="5" hidden="1">'Sch-2'!$13:$15</definedName>
    <definedName name="Z_696D9240_6693_44E8_B9A4_2BFADD101EE2_.wvu.PrintTitles" localSheetId="6" hidden="1">'Sch-2 Dis'!$13:$15</definedName>
    <definedName name="Z_696D9240_6693_44E8_B9A4_2BFADD101EE2_.wvu.PrintTitles" localSheetId="7" hidden="1">'Sch-3'!$15:$17</definedName>
    <definedName name="Z_696D9240_6693_44E8_B9A4_2BFADD101EE2_.wvu.PrintTitles" localSheetId="8" hidden="1">'Sch-4'!$3:$13</definedName>
    <definedName name="Z_696D9240_6693_44E8_B9A4_2BFADD101EE2_.wvu.PrintTitles" localSheetId="9" hidden="1">'Sch-4 Dis'!$3:$13</definedName>
    <definedName name="Z_696D9240_6693_44E8_B9A4_2BFADD101EE2_.wvu.PrintTitles" localSheetId="10" hidden="1">'Sch-5'!$3:$13</definedName>
    <definedName name="Z_696D9240_6693_44E8_B9A4_2BFADD101EE2_.wvu.PrintTitles" localSheetId="11" hidden="1">'Sch-5 After Discount'!$3:$13</definedName>
    <definedName name="Z_696D9240_6693_44E8_B9A4_2BFADD101EE2_.wvu.PrintTitles" localSheetId="12" hidden="1">'Sch-6'!$14:$14</definedName>
    <definedName name="Z_696D9240_6693_44E8_B9A4_2BFADD101EE2_.wvu.PrintTitles" localSheetId="13" hidden="1">'Sch-6 Dis'!$14:$14</definedName>
    <definedName name="Z_696D9240_6693_44E8_B9A4_2BFADD101EE2_.wvu.Rows" localSheetId="0" hidden="1">'Basic Data'!$11:$12</definedName>
    <definedName name="Z_696D9240_6693_44E8_B9A4_2BFADD101EE2_.wvu.Rows" localSheetId="18" hidden="1">'Bid Form 2nd Envelope'!$23:$23</definedName>
    <definedName name="Z_696D9240_6693_44E8_B9A4_2BFADD101EE2_.wvu.Rows" localSheetId="1" hidden="1">Cover!$7:$7,Cover!$10:$10</definedName>
    <definedName name="Z_696D9240_6693_44E8_B9A4_2BFADD101EE2_.wvu.Rows" localSheetId="14" hidden="1">Discount!$21:$21,Discount!$27:$27</definedName>
    <definedName name="Z_696D9240_6693_44E8_B9A4_2BFADD101EE2_.wvu.Rows" localSheetId="3" hidden="1">'Sch-1'!#REF!</definedName>
    <definedName name="Z_696D9240_6693_44E8_B9A4_2BFADD101EE2_.wvu.Rows" localSheetId="7" hidden="1">'Sch-3'!#REF!</definedName>
    <definedName name="Z_6E345679_47E0_4044_94F8_40B7719CE719_.wvu.PrintArea" localSheetId="19" hidden="1">'Q &amp; C'!$A$1:$F$43</definedName>
    <definedName name="Z_7781E931_9022_448B_8CEA_16A952A0B08B_.wvu.Cols" localSheetId="14" hidden="1">Discount!$I:$O</definedName>
    <definedName name="Z_7781E931_9022_448B_8CEA_16A952A0B08B_.wvu.Cols" localSheetId="3" hidden="1">'Sch-1'!$Q:$U</definedName>
    <definedName name="Z_7781E931_9022_448B_8CEA_16A952A0B08B_.wvu.Cols" localSheetId="4" hidden="1">'Sch-1 Dis'!$K:$K</definedName>
    <definedName name="Z_7781E931_9022_448B_8CEA_16A952A0B08B_.wvu.Cols" localSheetId="5" hidden="1">'Sch-2'!$L:$M</definedName>
    <definedName name="Z_7781E931_9022_448B_8CEA_16A952A0B08B_.wvu.Cols" localSheetId="7" hidden="1">'Sch-3'!$S:$S</definedName>
    <definedName name="Z_7781E931_9022_448B_8CEA_16A952A0B08B_.wvu.Cols" localSheetId="12" hidden="1">'Sch-6'!$L:$L</definedName>
    <definedName name="Z_7781E931_9022_448B_8CEA_16A952A0B08B_.wvu.PrintArea" localSheetId="18" hidden="1">'Bid Form 2nd Envelope'!$A$1:$F$52</definedName>
    <definedName name="Z_7781E931_9022_448B_8CEA_16A952A0B08B_.wvu.PrintArea" localSheetId="1" hidden="1">Cover!$B$1:$E$15</definedName>
    <definedName name="Z_7781E931_9022_448B_8CEA_16A952A0B08B_.wvu.PrintArea" localSheetId="14" hidden="1">Discount!$A$2:$G$43</definedName>
    <definedName name="Z_7781E931_9022_448B_8CEA_16A952A0B08B_.wvu.PrintArea" localSheetId="16" hidden="1">'Entry Tax'!$A$1:$E$16</definedName>
    <definedName name="Z_7781E931_9022_448B_8CEA_16A952A0B08B_.wvu.PrintArea" localSheetId="2" hidden="1">'Names of Bidder'!$B$1:$D$22</definedName>
    <definedName name="Z_7781E931_9022_448B_8CEA_16A952A0B08B_.wvu.PrintArea" localSheetId="15" hidden="1">Octroi!$A$1:$E$16</definedName>
    <definedName name="Z_7781E931_9022_448B_8CEA_16A952A0B08B_.wvu.PrintArea" localSheetId="17" hidden="1">'Other Taxes &amp; Duties'!$A$1:$F$16</definedName>
    <definedName name="Z_7781E931_9022_448B_8CEA_16A952A0B08B_.wvu.PrintArea" localSheetId="19" hidden="1">'Q &amp; C'!$A$1:$F$43</definedName>
    <definedName name="Z_7781E931_9022_448B_8CEA_16A952A0B08B_.wvu.PrintArea" localSheetId="3" hidden="1">'Sch-1'!$A$1:$O$35</definedName>
    <definedName name="Z_7781E931_9022_448B_8CEA_16A952A0B08B_.wvu.PrintArea" localSheetId="4" hidden="1">'Sch-1 Dis'!$A$1:$H$32</definedName>
    <definedName name="Z_7781E931_9022_448B_8CEA_16A952A0B08B_.wvu.PrintArea" localSheetId="5" hidden="1">'Sch-2'!$A$1:$J$30</definedName>
    <definedName name="Z_7781E931_9022_448B_8CEA_16A952A0B08B_.wvu.PrintArea" localSheetId="6" hidden="1">'Sch-2 Dis'!$A$1:$G$24</definedName>
    <definedName name="Z_7781E931_9022_448B_8CEA_16A952A0B08B_.wvu.PrintArea" localSheetId="7" hidden="1">'Sch-3'!$A$1:$Q$35</definedName>
    <definedName name="Z_7781E931_9022_448B_8CEA_16A952A0B08B_.wvu.PrintArea" localSheetId="8" hidden="1">'Sch-4'!$A$1:$E$24</definedName>
    <definedName name="Z_7781E931_9022_448B_8CEA_16A952A0B08B_.wvu.PrintArea" localSheetId="9" hidden="1">'Sch-4 Dis'!$A$1:$E$44</definedName>
    <definedName name="Z_7781E931_9022_448B_8CEA_16A952A0B08B_.wvu.PrintArea" localSheetId="10" hidden="1">'Sch-5'!$A$1:$D$28</definedName>
    <definedName name="Z_7781E931_9022_448B_8CEA_16A952A0B08B_.wvu.PrintArea" localSheetId="11" hidden="1">'Sch-5 After Discount'!$A$1:$D$32</definedName>
    <definedName name="Z_7781E931_9022_448B_8CEA_16A952A0B08B_.wvu.PrintArea" localSheetId="12" hidden="1">'Sch-6'!$A$1:$J$25</definedName>
    <definedName name="Z_7781E931_9022_448B_8CEA_16A952A0B08B_.wvu.PrintArea" localSheetId="13" hidden="1">'Sch-6 Dis'!$A$1:$F$28</definedName>
    <definedName name="Z_7781E931_9022_448B_8CEA_16A952A0B08B_.wvu.PrintArea" localSheetId="20" hidden="1">'T &amp; D'!$A$1:$E$12</definedName>
    <definedName name="Z_7781E931_9022_448B_8CEA_16A952A0B08B_.wvu.PrintTitles" localSheetId="3" hidden="1">'Sch-1'!$15:$17</definedName>
    <definedName name="Z_7781E931_9022_448B_8CEA_16A952A0B08B_.wvu.PrintTitles" localSheetId="4" hidden="1">'Sch-1 Dis'!$15:$17</definedName>
    <definedName name="Z_7781E931_9022_448B_8CEA_16A952A0B08B_.wvu.PrintTitles" localSheetId="5" hidden="1">'Sch-2'!$13:$15</definedName>
    <definedName name="Z_7781E931_9022_448B_8CEA_16A952A0B08B_.wvu.PrintTitles" localSheetId="6" hidden="1">'Sch-2 Dis'!$13:$15</definedName>
    <definedName name="Z_7781E931_9022_448B_8CEA_16A952A0B08B_.wvu.PrintTitles" localSheetId="7" hidden="1">'Sch-3'!$15:$17</definedName>
    <definedName name="Z_7781E931_9022_448B_8CEA_16A952A0B08B_.wvu.PrintTitles" localSheetId="8" hidden="1">'Sch-4'!$3:$13</definedName>
    <definedName name="Z_7781E931_9022_448B_8CEA_16A952A0B08B_.wvu.PrintTitles" localSheetId="9" hidden="1">'Sch-4 Dis'!$3:$13</definedName>
    <definedName name="Z_7781E931_9022_448B_8CEA_16A952A0B08B_.wvu.PrintTitles" localSheetId="10" hidden="1">'Sch-5'!$3:$13</definedName>
    <definedName name="Z_7781E931_9022_448B_8CEA_16A952A0B08B_.wvu.PrintTitles" localSheetId="11" hidden="1">'Sch-5 After Discount'!$3:$13</definedName>
    <definedName name="Z_7781E931_9022_448B_8CEA_16A952A0B08B_.wvu.PrintTitles" localSheetId="12" hidden="1">'Sch-6'!$14:$14</definedName>
    <definedName name="Z_7781E931_9022_448B_8CEA_16A952A0B08B_.wvu.PrintTitles" localSheetId="13" hidden="1">'Sch-6 Dis'!$14:$14</definedName>
    <definedName name="Z_7781E931_9022_448B_8CEA_16A952A0B08B_.wvu.Rows" localSheetId="0" hidden="1">'Basic Data'!$11:$12</definedName>
    <definedName name="Z_7781E931_9022_448B_8CEA_16A952A0B08B_.wvu.Rows" localSheetId="18" hidden="1">'Bid Form 2nd Envelope'!$23:$23</definedName>
    <definedName name="Z_7781E931_9022_448B_8CEA_16A952A0B08B_.wvu.Rows" localSheetId="1" hidden="1">Cover!$7:$7,Cover!$10:$10</definedName>
    <definedName name="Z_7781E931_9022_448B_8CEA_16A952A0B08B_.wvu.Rows" localSheetId="14" hidden="1">Discount!$19:$19,Discount!$21:$21,Discount!$25:$25,Discount!$27:$27,Discount!$32:$33</definedName>
    <definedName name="Z_7781E931_9022_448B_8CEA_16A952A0B08B_.wvu.Rows" localSheetId="3" hidden="1">'Sch-1'!#REF!</definedName>
    <definedName name="Z_7781E931_9022_448B_8CEA_16A952A0B08B_.wvu.Rows" localSheetId="5" hidden="1">'Sch-2'!#REF!</definedName>
    <definedName name="Z_7781E931_9022_448B_8CEA_16A952A0B08B_.wvu.Rows" localSheetId="7" hidden="1">'Sch-3'!#REF!</definedName>
    <definedName name="Z_7781E931_9022_448B_8CEA_16A952A0B08B_.wvu.Rows" localSheetId="12" hidden="1">'Sch-6'!$16:$20,'Sch-6'!#REF!</definedName>
    <definedName name="Z_8020169D_1904_4071_9010_34C6BAD35472_.wvu.Cols" localSheetId="14" hidden="1">Discount!$I:$O</definedName>
    <definedName name="Z_8020169D_1904_4071_9010_34C6BAD35472_.wvu.Cols" localSheetId="3" hidden="1">'Sch-1'!$Q:$U</definedName>
    <definedName name="Z_8020169D_1904_4071_9010_34C6BAD35472_.wvu.Cols" localSheetId="4" hidden="1">'Sch-1 Dis'!$K:$K</definedName>
    <definedName name="Z_8020169D_1904_4071_9010_34C6BAD35472_.wvu.Cols" localSheetId="5" hidden="1">'Sch-2'!$L:$M</definedName>
    <definedName name="Z_8020169D_1904_4071_9010_34C6BAD35472_.wvu.Cols" localSheetId="7" hidden="1">'Sch-3'!$S:$S</definedName>
    <definedName name="Z_8020169D_1904_4071_9010_34C6BAD35472_.wvu.Cols" localSheetId="12" hidden="1">'Sch-6'!$L:$L</definedName>
    <definedName name="Z_8020169D_1904_4071_9010_34C6BAD35472_.wvu.PrintArea" localSheetId="18" hidden="1">'Bid Form 2nd Envelope'!$A$1:$F$52</definedName>
    <definedName name="Z_8020169D_1904_4071_9010_34C6BAD35472_.wvu.PrintArea" localSheetId="1" hidden="1">Cover!$B$1:$E$15</definedName>
    <definedName name="Z_8020169D_1904_4071_9010_34C6BAD35472_.wvu.PrintArea" localSheetId="14" hidden="1">Discount!$A$2:$G$43</definedName>
    <definedName name="Z_8020169D_1904_4071_9010_34C6BAD35472_.wvu.PrintArea" localSheetId="16" hidden="1">'Entry Tax'!$A$1:$E$16</definedName>
    <definedName name="Z_8020169D_1904_4071_9010_34C6BAD35472_.wvu.PrintArea" localSheetId="2" hidden="1">'Names of Bidder'!$B$1:$D$22</definedName>
    <definedName name="Z_8020169D_1904_4071_9010_34C6BAD35472_.wvu.PrintArea" localSheetId="15" hidden="1">Octroi!$A$1:$E$16</definedName>
    <definedName name="Z_8020169D_1904_4071_9010_34C6BAD35472_.wvu.PrintArea" localSheetId="17" hidden="1">'Other Taxes &amp; Duties'!$A$1:$F$16</definedName>
    <definedName name="Z_8020169D_1904_4071_9010_34C6BAD35472_.wvu.PrintArea" localSheetId="19" hidden="1">'Q &amp; C'!$A$1:$F$43</definedName>
    <definedName name="Z_8020169D_1904_4071_9010_34C6BAD35472_.wvu.PrintArea" localSheetId="3" hidden="1">'Sch-1'!$A$1:$O$33</definedName>
    <definedName name="Z_8020169D_1904_4071_9010_34C6BAD35472_.wvu.PrintArea" localSheetId="4" hidden="1">'Sch-1 Dis'!$A$1:$H$32</definedName>
    <definedName name="Z_8020169D_1904_4071_9010_34C6BAD35472_.wvu.PrintArea" localSheetId="5" hidden="1">'Sch-2'!$A$1:$J$30</definedName>
    <definedName name="Z_8020169D_1904_4071_9010_34C6BAD35472_.wvu.PrintArea" localSheetId="6" hidden="1">'Sch-2 Dis'!$A$1:$G$24</definedName>
    <definedName name="Z_8020169D_1904_4071_9010_34C6BAD35472_.wvu.PrintArea" localSheetId="7" hidden="1">'Sch-3'!$A$1:$Q$33</definedName>
    <definedName name="Z_8020169D_1904_4071_9010_34C6BAD35472_.wvu.PrintArea" localSheetId="8" hidden="1">'Sch-4'!$A$1:$E$24</definedName>
    <definedName name="Z_8020169D_1904_4071_9010_34C6BAD35472_.wvu.PrintArea" localSheetId="9" hidden="1">'Sch-4 Dis'!$A$1:$E$44</definedName>
    <definedName name="Z_8020169D_1904_4071_9010_34C6BAD35472_.wvu.PrintArea" localSheetId="10" hidden="1">'Sch-5'!$A$1:$D$28</definedName>
    <definedName name="Z_8020169D_1904_4071_9010_34C6BAD35472_.wvu.PrintArea" localSheetId="11" hidden="1">'Sch-5 After Discount'!$A$1:$D$32</definedName>
    <definedName name="Z_8020169D_1904_4071_9010_34C6BAD35472_.wvu.PrintArea" localSheetId="12" hidden="1">'Sch-6'!$A$1:$J$25</definedName>
    <definedName name="Z_8020169D_1904_4071_9010_34C6BAD35472_.wvu.PrintArea" localSheetId="13" hidden="1">'Sch-6 Dis'!$A$1:$F$28</definedName>
    <definedName name="Z_8020169D_1904_4071_9010_34C6BAD35472_.wvu.PrintArea" localSheetId="20" hidden="1">'T &amp; D'!$A$1:$E$12</definedName>
    <definedName name="Z_8020169D_1904_4071_9010_34C6BAD35472_.wvu.PrintTitles" localSheetId="3" hidden="1">'Sch-1'!$15:$17</definedName>
    <definedName name="Z_8020169D_1904_4071_9010_34C6BAD35472_.wvu.PrintTitles" localSheetId="4" hidden="1">'Sch-1 Dis'!$15:$17</definedName>
    <definedName name="Z_8020169D_1904_4071_9010_34C6BAD35472_.wvu.PrintTitles" localSheetId="5" hidden="1">'Sch-2'!$13:$15</definedName>
    <definedName name="Z_8020169D_1904_4071_9010_34C6BAD35472_.wvu.PrintTitles" localSheetId="6" hidden="1">'Sch-2 Dis'!$13:$15</definedName>
    <definedName name="Z_8020169D_1904_4071_9010_34C6BAD35472_.wvu.PrintTitles" localSheetId="7" hidden="1">'Sch-3'!$15:$17</definedName>
    <definedName name="Z_8020169D_1904_4071_9010_34C6BAD35472_.wvu.PrintTitles" localSheetId="8" hidden="1">'Sch-4'!$3:$13</definedName>
    <definedName name="Z_8020169D_1904_4071_9010_34C6BAD35472_.wvu.PrintTitles" localSheetId="9" hidden="1">'Sch-4 Dis'!$3:$13</definedName>
    <definedName name="Z_8020169D_1904_4071_9010_34C6BAD35472_.wvu.PrintTitles" localSheetId="10" hidden="1">'Sch-5'!$3:$13</definedName>
    <definedName name="Z_8020169D_1904_4071_9010_34C6BAD35472_.wvu.PrintTitles" localSheetId="11" hidden="1">'Sch-5 After Discount'!$3:$13</definedName>
    <definedName name="Z_8020169D_1904_4071_9010_34C6BAD35472_.wvu.PrintTitles" localSheetId="12" hidden="1">'Sch-6'!$14:$14</definedName>
    <definedName name="Z_8020169D_1904_4071_9010_34C6BAD35472_.wvu.PrintTitles" localSheetId="13" hidden="1">'Sch-6 Dis'!$14:$14</definedName>
    <definedName name="Z_8020169D_1904_4071_9010_34C6BAD35472_.wvu.Rows" localSheetId="0" hidden="1">'Basic Data'!$11:$12</definedName>
    <definedName name="Z_8020169D_1904_4071_9010_34C6BAD35472_.wvu.Rows" localSheetId="18" hidden="1">'Bid Form 2nd Envelope'!$23:$23</definedName>
    <definedName name="Z_8020169D_1904_4071_9010_34C6BAD35472_.wvu.Rows" localSheetId="1" hidden="1">Cover!$7:$7,Cover!$10:$10</definedName>
    <definedName name="Z_8020169D_1904_4071_9010_34C6BAD35472_.wvu.Rows" localSheetId="14" hidden="1">Discount!$19:$19,Discount!$21:$21,Discount!$25:$25,Discount!$27:$27,Discount!$29:$33</definedName>
    <definedName name="Z_8020169D_1904_4071_9010_34C6BAD35472_.wvu.Rows" localSheetId="12" hidden="1">'Sch-6'!#REF!</definedName>
    <definedName name="Z_804C0530_632A_4E06_A9A2_093B6503F55F_.wvu.Cols" localSheetId="14" hidden="1">Discount!$I:$O</definedName>
    <definedName name="Z_804C0530_632A_4E06_A9A2_093B6503F55F_.wvu.Cols" localSheetId="3" hidden="1">'Sch-1'!$O:$V</definedName>
    <definedName name="Z_804C0530_632A_4E06_A9A2_093B6503F55F_.wvu.Cols" localSheetId="4" hidden="1">'Sch-1 Dis'!$K:$K</definedName>
    <definedName name="Z_804C0530_632A_4E06_A9A2_093B6503F55F_.wvu.Cols" localSheetId="5" hidden="1">'Sch-2'!$L:$M</definedName>
    <definedName name="Z_804C0530_632A_4E06_A9A2_093B6503F55F_.wvu.Cols" localSheetId="7" hidden="1">'Sch-3'!$Q:$S</definedName>
    <definedName name="Z_804C0530_632A_4E06_A9A2_093B6503F55F_.wvu.Cols" localSheetId="8" hidden="1">'Sch-4'!$F:$K</definedName>
    <definedName name="Z_804C0530_632A_4E06_A9A2_093B6503F55F_.wvu.Cols" localSheetId="12" hidden="1">'Sch-6'!$E:$E,'Sch-6'!$L:$L,'Sch-6'!$O:$R</definedName>
    <definedName name="Z_804C0530_632A_4E06_A9A2_093B6503F55F_.wvu.PrintArea" localSheetId="18" hidden="1">'Bid Form 2nd Envelope'!$A$1:$F$52</definedName>
    <definedName name="Z_804C0530_632A_4E06_A9A2_093B6503F55F_.wvu.PrintArea" localSheetId="1" hidden="1">Cover!$B$1:$E$15</definedName>
    <definedName name="Z_804C0530_632A_4E06_A9A2_093B6503F55F_.wvu.PrintArea" localSheetId="14" hidden="1">Discount!$A$2:$G$43</definedName>
    <definedName name="Z_804C0530_632A_4E06_A9A2_093B6503F55F_.wvu.PrintArea" localSheetId="16" hidden="1">'Entry Tax'!$A$1:$E$16</definedName>
    <definedName name="Z_804C0530_632A_4E06_A9A2_093B6503F55F_.wvu.PrintArea" localSheetId="2" hidden="1">'Names of Bidder'!$B$1:$D$22</definedName>
    <definedName name="Z_804C0530_632A_4E06_A9A2_093B6503F55F_.wvu.PrintArea" localSheetId="15" hidden="1">Octroi!$A$1:$E$16</definedName>
    <definedName name="Z_804C0530_632A_4E06_A9A2_093B6503F55F_.wvu.PrintArea" localSheetId="17" hidden="1">'Other Taxes &amp; Duties'!$A$1:$F$16</definedName>
    <definedName name="Z_804C0530_632A_4E06_A9A2_093B6503F55F_.wvu.PrintArea" localSheetId="19" hidden="1">'Q &amp; C'!$A$1:$F$43</definedName>
    <definedName name="Z_804C0530_632A_4E06_A9A2_093B6503F55F_.wvu.PrintArea" localSheetId="3" hidden="1">'Sch-1'!$A$1:$N$33</definedName>
    <definedName name="Z_804C0530_632A_4E06_A9A2_093B6503F55F_.wvu.PrintArea" localSheetId="4" hidden="1">'Sch-1 Dis'!$A$1:$H$32</definedName>
    <definedName name="Z_804C0530_632A_4E06_A9A2_093B6503F55F_.wvu.PrintArea" localSheetId="5" hidden="1">'Sch-2'!$A$1:$J$30</definedName>
    <definedName name="Z_804C0530_632A_4E06_A9A2_093B6503F55F_.wvu.PrintArea" localSheetId="6" hidden="1">'Sch-2 Dis'!$A$1:$G$24</definedName>
    <definedName name="Z_804C0530_632A_4E06_A9A2_093B6503F55F_.wvu.PrintArea" localSheetId="7" hidden="1">'Sch-3'!$A$1:$P$33</definedName>
    <definedName name="Z_804C0530_632A_4E06_A9A2_093B6503F55F_.wvu.PrintArea" localSheetId="8" hidden="1">'Sch-4'!$A$1:$E$24</definedName>
    <definedName name="Z_804C0530_632A_4E06_A9A2_093B6503F55F_.wvu.PrintArea" localSheetId="9" hidden="1">'Sch-4 Dis'!$A$1:$E$44</definedName>
    <definedName name="Z_804C0530_632A_4E06_A9A2_093B6503F55F_.wvu.PrintArea" localSheetId="10" hidden="1">'Sch-5'!$A$1:$D$27</definedName>
    <definedName name="Z_804C0530_632A_4E06_A9A2_093B6503F55F_.wvu.PrintArea" localSheetId="11" hidden="1">'Sch-5 After Discount'!$A$1:$D$32</definedName>
    <definedName name="Z_804C0530_632A_4E06_A9A2_093B6503F55F_.wvu.PrintArea" localSheetId="12" hidden="1">'Sch-6'!$A$1:$J$25</definedName>
    <definedName name="Z_804C0530_632A_4E06_A9A2_093B6503F55F_.wvu.PrintArea" localSheetId="13" hidden="1">'Sch-6 Dis'!$A$1:$F$28</definedName>
    <definedName name="Z_804C0530_632A_4E06_A9A2_093B6503F55F_.wvu.PrintArea" localSheetId="20" hidden="1">'T &amp; D'!$A$1:$E$12</definedName>
    <definedName name="Z_804C0530_632A_4E06_A9A2_093B6503F55F_.wvu.PrintTitles" localSheetId="3" hidden="1">'Sch-1'!$15:$17</definedName>
    <definedName name="Z_804C0530_632A_4E06_A9A2_093B6503F55F_.wvu.PrintTitles" localSheetId="4" hidden="1">'Sch-1 Dis'!$15:$17</definedName>
    <definedName name="Z_804C0530_632A_4E06_A9A2_093B6503F55F_.wvu.PrintTitles" localSheetId="5" hidden="1">'Sch-2'!$13:$15</definedName>
    <definedName name="Z_804C0530_632A_4E06_A9A2_093B6503F55F_.wvu.PrintTitles" localSheetId="6" hidden="1">'Sch-2 Dis'!$13:$15</definedName>
    <definedName name="Z_804C0530_632A_4E06_A9A2_093B6503F55F_.wvu.PrintTitles" localSheetId="7" hidden="1">'Sch-3'!$15:$17</definedName>
    <definedName name="Z_804C0530_632A_4E06_A9A2_093B6503F55F_.wvu.PrintTitles" localSheetId="8" hidden="1">'Sch-4'!$3:$13</definedName>
    <definedName name="Z_804C0530_632A_4E06_A9A2_093B6503F55F_.wvu.PrintTitles" localSheetId="9" hidden="1">'Sch-4 Dis'!$3:$13</definedName>
    <definedName name="Z_804C0530_632A_4E06_A9A2_093B6503F55F_.wvu.PrintTitles" localSheetId="10" hidden="1">'Sch-5'!$3:$13</definedName>
    <definedName name="Z_804C0530_632A_4E06_A9A2_093B6503F55F_.wvu.PrintTitles" localSheetId="11" hidden="1">'Sch-5 After Discount'!$3:$13</definedName>
    <definedName name="Z_804C0530_632A_4E06_A9A2_093B6503F55F_.wvu.PrintTitles" localSheetId="12" hidden="1">'Sch-6'!$14:$14</definedName>
    <definedName name="Z_804C0530_632A_4E06_A9A2_093B6503F55F_.wvu.PrintTitles" localSheetId="13" hidden="1">'Sch-6 Dis'!$14:$14</definedName>
    <definedName name="Z_804C0530_632A_4E06_A9A2_093B6503F55F_.wvu.Rows" localSheetId="0" hidden="1">'Basic Data'!$11:$12</definedName>
    <definedName name="Z_804C0530_632A_4E06_A9A2_093B6503F55F_.wvu.Rows" localSheetId="18" hidden="1">'Bid Form 2nd Envelope'!$23:$23,'Bid Form 2nd Envelope'!$34:$34</definedName>
    <definedName name="Z_804C0530_632A_4E06_A9A2_093B6503F55F_.wvu.Rows" localSheetId="1" hidden="1">Cover!$7:$7,Cover!$10:$10</definedName>
    <definedName name="Z_804C0530_632A_4E06_A9A2_093B6503F55F_.wvu.Rows" localSheetId="14" hidden="1">Discount!$19:$19,Discount!$21:$21,Discount!$25:$25,Discount!$27:$27,Discount!$29:$33</definedName>
    <definedName name="Z_804C0530_632A_4E06_A9A2_093B6503F55F_.wvu.Rows" localSheetId="2" hidden="1">'Names of Bidder'!$6:$6</definedName>
    <definedName name="Z_804C0530_632A_4E06_A9A2_093B6503F55F_.wvu.Rows" localSheetId="8" hidden="1">'Sch-4'!$16:$17</definedName>
    <definedName name="Z_804C0530_632A_4E06_A9A2_093B6503F55F_.wvu.Rows" localSheetId="12" hidden="1">'Sch-6'!$17:$22</definedName>
    <definedName name="Z_87981F99_33D2_48F3_9138_10E7D5F1DFD3_.wvu.Cols" localSheetId="14" hidden="1">Discount!$I:$O</definedName>
    <definedName name="Z_87981F99_33D2_48F3_9138_10E7D5F1DFD3_.wvu.Cols" localSheetId="3" hidden="1">'Sch-1'!$O:$V</definedName>
    <definedName name="Z_87981F99_33D2_48F3_9138_10E7D5F1DFD3_.wvu.Cols" localSheetId="4" hidden="1">'Sch-1 Dis'!$K:$K</definedName>
    <definedName name="Z_87981F99_33D2_48F3_9138_10E7D5F1DFD3_.wvu.Cols" localSheetId="5" hidden="1">'Sch-2'!$L:$M</definedName>
    <definedName name="Z_87981F99_33D2_48F3_9138_10E7D5F1DFD3_.wvu.Cols" localSheetId="7" hidden="1">'Sch-3'!$Q:$S</definedName>
    <definedName name="Z_87981F99_33D2_48F3_9138_10E7D5F1DFD3_.wvu.Cols" localSheetId="8" hidden="1">'Sch-4'!$F:$K</definedName>
    <definedName name="Z_87981F99_33D2_48F3_9138_10E7D5F1DFD3_.wvu.Cols" localSheetId="12" hidden="1">'Sch-6'!$E:$E,'Sch-6'!$L:$L,'Sch-6'!$O:$R</definedName>
    <definedName name="Z_87981F99_33D2_48F3_9138_10E7D5F1DFD3_.wvu.PrintArea" localSheetId="18" hidden="1">'Bid Form 2nd Envelope'!$A$1:$F$52</definedName>
    <definedName name="Z_87981F99_33D2_48F3_9138_10E7D5F1DFD3_.wvu.PrintArea" localSheetId="1" hidden="1">Cover!$B$1:$E$15</definedName>
    <definedName name="Z_87981F99_33D2_48F3_9138_10E7D5F1DFD3_.wvu.PrintArea" localSheetId="14" hidden="1">Discount!$A$2:$G$43</definedName>
    <definedName name="Z_87981F99_33D2_48F3_9138_10E7D5F1DFD3_.wvu.PrintArea" localSheetId="16" hidden="1">'Entry Tax'!$A$1:$E$16</definedName>
    <definedName name="Z_87981F99_33D2_48F3_9138_10E7D5F1DFD3_.wvu.PrintArea" localSheetId="2" hidden="1">'Names of Bidder'!$B$1:$D$22</definedName>
    <definedName name="Z_87981F99_33D2_48F3_9138_10E7D5F1DFD3_.wvu.PrintArea" localSheetId="15" hidden="1">Octroi!$A$1:$E$16</definedName>
    <definedName name="Z_87981F99_33D2_48F3_9138_10E7D5F1DFD3_.wvu.PrintArea" localSheetId="17" hidden="1">'Other Taxes &amp; Duties'!$A$1:$F$16</definedName>
    <definedName name="Z_87981F99_33D2_48F3_9138_10E7D5F1DFD3_.wvu.PrintArea" localSheetId="19" hidden="1">'Q &amp; C'!$A$1:$F$43</definedName>
    <definedName name="Z_87981F99_33D2_48F3_9138_10E7D5F1DFD3_.wvu.PrintArea" localSheetId="3" hidden="1">'Sch-1'!$A$1:$N$33</definedName>
    <definedName name="Z_87981F99_33D2_48F3_9138_10E7D5F1DFD3_.wvu.PrintArea" localSheetId="4" hidden="1">'Sch-1 Dis'!$A$1:$H$32</definedName>
    <definedName name="Z_87981F99_33D2_48F3_9138_10E7D5F1DFD3_.wvu.PrintArea" localSheetId="5" hidden="1">'Sch-2'!$A$1:$J$30</definedName>
    <definedName name="Z_87981F99_33D2_48F3_9138_10E7D5F1DFD3_.wvu.PrintArea" localSheetId="6" hidden="1">'Sch-2 Dis'!$A$1:$G$24</definedName>
    <definedName name="Z_87981F99_33D2_48F3_9138_10E7D5F1DFD3_.wvu.PrintArea" localSheetId="7" hidden="1">'Sch-3'!$A$1:$P$33</definedName>
    <definedName name="Z_87981F99_33D2_48F3_9138_10E7D5F1DFD3_.wvu.PrintArea" localSheetId="8" hidden="1">'Sch-4'!$A$1:$E$24</definedName>
    <definedName name="Z_87981F99_33D2_48F3_9138_10E7D5F1DFD3_.wvu.PrintArea" localSheetId="9" hidden="1">'Sch-4 Dis'!$A$1:$E$44</definedName>
    <definedName name="Z_87981F99_33D2_48F3_9138_10E7D5F1DFD3_.wvu.PrintArea" localSheetId="10" hidden="1">'Sch-5'!$A$1:$D$27</definedName>
    <definedName name="Z_87981F99_33D2_48F3_9138_10E7D5F1DFD3_.wvu.PrintArea" localSheetId="11" hidden="1">'Sch-5 After Discount'!$A$1:$D$32</definedName>
    <definedName name="Z_87981F99_33D2_48F3_9138_10E7D5F1DFD3_.wvu.PrintArea" localSheetId="12" hidden="1">'Sch-6'!$A$1:$J$25</definedName>
    <definedName name="Z_87981F99_33D2_48F3_9138_10E7D5F1DFD3_.wvu.PrintArea" localSheetId="13" hidden="1">'Sch-6 Dis'!$A$1:$F$28</definedName>
    <definedName name="Z_87981F99_33D2_48F3_9138_10E7D5F1DFD3_.wvu.PrintArea" localSheetId="20" hidden="1">'T &amp; D'!$A$1:$E$12</definedName>
    <definedName name="Z_87981F99_33D2_48F3_9138_10E7D5F1DFD3_.wvu.PrintTitles" localSheetId="3" hidden="1">'Sch-1'!$15:$17</definedName>
    <definedName name="Z_87981F99_33D2_48F3_9138_10E7D5F1DFD3_.wvu.PrintTitles" localSheetId="4" hidden="1">'Sch-1 Dis'!$15:$17</definedName>
    <definedName name="Z_87981F99_33D2_48F3_9138_10E7D5F1DFD3_.wvu.PrintTitles" localSheetId="5" hidden="1">'Sch-2'!$13:$15</definedName>
    <definedName name="Z_87981F99_33D2_48F3_9138_10E7D5F1DFD3_.wvu.PrintTitles" localSheetId="6" hidden="1">'Sch-2 Dis'!$13:$15</definedName>
    <definedName name="Z_87981F99_33D2_48F3_9138_10E7D5F1DFD3_.wvu.PrintTitles" localSheetId="7" hidden="1">'Sch-3'!$15:$17</definedName>
    <definedName name="Z_87981F99_33D2_48F3_9138_10E7D5F1DFD3_.wvu.PrintTitles" localSheetId="8" hidden="1">'Sch-4'!$3:$13</definedName>
    <definedName name="Z_87981F99_33D2_48F3_9138_10E7D5F1DFD3_.wvu.PrintTitles" localSheetId="9" hidden="1">'Sch-4 Dis'!$3:$13</definedName>
    <definedName name="Z_87981F99_33D2_48F3_9138_10E7D5F1DFD3_.wvu.PrintTitles" localSheetId="10" hidden="1">'Sch-5'!$3:$13</definedName>
    <definedName name="Z_87981F99_33D2_48F3_9138_10E7D5F1DFD3_.wvu.PrintTitles" localSheetId="11" hidden="1">'Sch-5 After Discount'!$3:$13</definedName>
    <definedName name="Z_87981F99_33D2_48F3_9138_10E7D5F1DFD3_.wvu.PrintTitles" localSheetId="12" hidden="1">'Sch-6'!$14:$14</definedName>
    <definedName name="Z_87981F99_33D2_48F3_9138_10E7D5F1DFD3_.wvu.PrintTitles" localSheetId="13" hidden="1">'Sch-6 Dis'!$14:$14</definedName>
    <definedName name="Z_87981F99_33D2_48F3_9138_10E7D5F1DFD3_.wvu.Rows" localSheetId="0" hidden="1">'Basic Data'!$11:$12</definedName>
    <definedName name="Z_87981F99_33D2_48F3_9138_10E7D5F1DFD3_.wvu.Rows" localSheetId="18" hidden="1">'Bid Form 2nd Envelope'!$23:$23,'Bid Form 2nd Envelope'!$34:$34</definedName>
    <definedName name="Z_87981F99_33D2_48F3_9138_10E7D5F1DFD3_.wvu.Rows" localSheetId="1" hidden="1">Cover!$7:$7,Cover!$10:$10</definedName>
    <definedName name="Z_87981F99_33D2_48F3_9138_10E7D5F1DFD3_.wvu.Rows" localSheetId="14" hidden="1">Discount!$19:$19,Discount!$21:$21,Discount!$25:$25,Discount!$27:$27,Discount!$29:$33</definedName>
    <definedName name="Z_87981F99_33D2_48F3_9138_10E7D5F1DFD3_.wvu.Rows" localSheetId="2" hidden="1">'Names of Bidder'!$6:$6</definedName>
    <definedName name="Z_87981F99_33D2_48F3_9138_10E7D5F1DFD3_.wvu.Rows" localSheetId="5" hidden="1">'Sch-2'!$16:$16</definedName>
    <definedName name="Z_87981F99_33D2_48F3_9138_10E7D5F1DFD3_.wvu.Rows" localSheetId="8" hidden="1">'Sch-4'!$16:$17</definedName>
    <definedName name="Z_87981F99_33D2_48F3_9138_10E7D5F1DFD3_.wvu.Rows" localSheetId="12" hidden="1">'Sch-6'!$17:$22</definedName>
    <definedName name="Z_883F4F4D_A630_4132_B676_8201FF751979_.wvu.Cols" localSheetId="14" hidden="1">Discount!$I:$O</definedName>
    <definedName name="Z_883F4F4D_A630_4132_B676_8201FF751979_.wvu.Cols" localSheetId="3" hidden="1">'Sch-1'!$O:$V</definedName>
    <definedName name="Z_883F4F4D_A630_4132_B676_8201FF751979_.wvu.Cols" localSheetId="4" hidden="1">'Sch-1 Dis'!$K:$K</definedName>
    <definedName name="Z_883F4F4D_A630_4132_B676_8201FF751979_.wvu.Cols" localSheetId="5" hidden="1">'Sch-2'!$L:$M</definedName>
    <definedName name="Z_883F4F4D_A630_4132_B676_8201FF751979_.wvu.Cols" localSheetId="7" hidden="1">'Sch-3'!$Q:$S</definedName>
    <definedName name="Z_883F4F4D_A630_4132_B676_8201FF751979_.wvu.Cols" localSheetId="8" hidden="1">'Sch-4'!$F:$K</definedName>
    <definedName name="Z_883F4F4D_A630_4132_B676_8201FF751979_.wvu.Cols" localSheetId="12" hidden="1">'Sch-6'!$E:$E,'Sch-6'!$L:$L,'Sch-6'!$O:$R</definedName>
    <definedName name="Z_883F4F4D_A630_4132_B676_8201FF751979_.wvu.PrintArea" localSheetId="18" hidden="1">'Bid Form 2nd Envelope'!$A$1:$F$52</definedName>
    <definedName name="Z_883F4F4D_A630_4132_B676_8201FF751979_.wvu.PrintArea" localSheetId="1" hidden="1">Cover!$B$1:$E$15</definedName>
    <definedName name="Z_883F4F4D_A630_4132_B676_8201FF751979_.wvu.PrintArea" localSheetId="14" hidden="1">Discount!$A$2:$G$43</definedName>
    <definedName name="Z_883F4F4D_A630_4132_B676_8201FF751979_.wvu.PrintArea" localSheetId="16" hidden="1">'Entry Tax'!$A$1:$E$16</definedName>
    <definedName name="Z_883F4F4D_A630_4132_B676_8201FF751979_.wvu.PrintArea" localSheetId="2" hidden="1">'Names of Bidder'!$B$1:$D$22</definedName>
    <definedName name="Z_883F4F4D_A630_4132_B676_8201FF751979_.wvu.PrintArea" localSheetId="15" hidden="1">Octroi!$A$1:$E$16</definedName>
    <definedName name="Z_883F4F4D_A630_4132_B676_8201FF751979_.wvu.PrintArea" localSheetId="17" hidden="1">'Other Taxes &amp; Duties'!$A$1:$F$16</definedName>
    <definedName name="Z_883F4F4D_A630_4132_B676_8201FF751979_.wvu.PrintArea" localSheetId="19" hidden="1">'Q &amp; C'!$A$1:$F$43</definedName>
    <definedName name="Z_883F4F4D_A630_4132_B676_8201FF751979_.wvu.PrintArea" localSheetId="3" hidden="1">'Sch-1'!$A$1:$O$33</definedName>
    <definedName name="Z_883F4F4D_A630_4132_B676_8201FF751979_.wvu.PrintArea" localSheetId="4" hidden="1">'Sch-1 Dis'!$A$1:$H$32</definedName>
    <definedName name="Z_883F4F4D_A630_4132_B676_8201FF751979_.wvu.PrintArea" localSheetId="5" hidden="1">'Sch-2'!$A$1:$J$30</definedName>
    <definedName name="Z_883F4F4D_A630_4132_B676_8201FF751979_.wvu.PrintArea" localSheetId="6" hidden="1">'Sch-2 Dis'!$A$1:$G$24</definedName>
    <definedName name="Z_883F4F4D_A630_4132_B676_8201FF751979_.wvu.PrintArea" localSheetId="7" hidden="1">'Sch-3'!$A$1:$Q$33</definedName>
    <definedName name="Z_883F4F4D_A630_4132_B676_8201FF751979_.wvu.PrintArea" localSheetId="8" hidden="1">'Sch-4'!$A$1:$E$24</definedName>
    <definedName name="Z_883F4F4D_A630_4132_B676_8201FF751979_.wvu.PrintArea" localSheetId="9" hidden="1">'Sch-4 Dis'!$A$1:$E$44</definedName>
    <definedName name="Z_883F4F4D_A630_4132_B676_8201FF751979_.wvu.PrintArea" localSheetId="10" hidden="1">'Sch-5'!$A$1:$D$27</definedName>
    <definedName name="Z_883F4F4D_A630_4132_B676_8201FF751979_.wvu.PrintArea" localSheetId="11" hidden="1">'Sch-5 After Discount'!$A$1:$D$32</definedName>
    <definedName name="Z_883F4F4D_A630_4132_B676_8201FF751979_.wvu.PrintArea" localSheetId="12" hidden="1">'Sch-6'!$A$1:$J$25</definedName>
    <definedName name="Z_883F4F4D_A630_4132_B676_8201FF751979_.wvu.PrintArea" localSheetId="13" hidden="1">'Sch-6 Dis'!$A$1:$F$28</definedName>
    <definedName name="Z_883F4F4D_A630_4132_B676_8201FF751979_.wvu.PrintArea" localSheetId="20" hidden="1">'T &amp; D'!$A$1:$E$12</definedName>
    <definedName name="Z_883F4F4D_A630_4132_B676_8201FF751979_.wvu.PrintTitles" localSheetId="3" hidden="1">'Sch-1'!$15:$17</definedName>
    <definedName name="Z_883F4F4D_A630_4132_B676_8201FF751979_.wvu.PrintTitles" localSheetId="4" hidden="1">'Sch-1 Dis'!$15:$17</definedName>
    <definedName name="Z_883F4F4D_A630_4132_B676_8201FF751979_.wvu.PrintTitles" localSheetId="5" hidden="1">'Sch-2'!$13:$15</definedName>
    <definedName name="Z_883F4F4D_A630_4132_B676_8201FF751979_.wvu.PrintTitles" localSheetId="6" hidden="1">'Sch-2 Dis'!$13:$15</definedName>
    <definedName name="Z_883F4F4D_A630_4132_B676_8201FF751979_.wvu.PrintTitles" localSheetId="7" hidden="1">'Sch-3'!$15:$17</definedName>
    <definedName name="Z_883F4F4D_A630_4132_B676_8201FF751979_.wvu.PrintTitles" localSheetId="8" hidden="1">'Sch-4'!$3:$13</definedName>
    <definedName name="Z_883F4F4D_A630_4132_B676_8201FF751979_.wvu.PrintTitles" localSheetId="9" hidden="1">'Sch-4 Dis'!$3:$13</definedName>
    <definedName name="Z_883F4F4D_A630_4132_B676_8201FF751979_.wvu.PrintTitles" localSheetId="10" hidden="1">'Sch-5'!$3:$13</definedName>
    <definedName name="Z_883F4F4D_A630_4132_B676_8201FF751979_.wvu.PrintTitles" localSheetId="11" hidden="1">'Sch-5 After Discount'!$3:$13</definedName>
    <definedName name="Z_883F4F4D_A630_4132_B676_8201FF751979_.wvu.PrintTitles" localSheetId="12" hidden="1">'Sch-6'!$14:$14</definedName>
    <definedName name="Z_883F4F4D_A630_4132_B676_8201FF751979_.wvu.PrintTitles" localSheetId="13" hidden="1">'Sch-6 Dis'!$14:$14</definedName>
    <definedName name="Z_883F4F4D_A630_4132_B676_8201FF751979_.wvu.Rows" localSheetId="0" hidden="1">'Basic Data'!$11:$12</definedName>
    <definedName name="Z_883F4F4D_A630_4132_B676_8201FF751979_.wvu.Rows" localSheetId="18" hidden="1">'Bid Form 2nd Envelope'!$23:$23,'Bid Form 2nd Envelope'!$34:$34</definedName>
    <definedName name="Z_883F4F4D_A630_4132_B676_8201FF751979_.wvu.Rows" localSheetId="1" hidden="1">Cover!$7:$7,Cover!$10:$10</definedName>
    <definedName name="Z_883F4F4D_A630_4132_B676_8201FF751979_.wvu.Rows" localSheetId="14" hidden="1">Discount!$19:$19,Discount!$21:$21,Discount!$25:$25,Discount!$27:$27,Discount!$29:$33</definedName>
    <definedName name="Z_883F4F4D_A630_4132_B676_8201FF751979_.wvu.Rows" localSheetId="2" hidden="1">'Names of Bidder'!$6:$6</definedName>
    <definedName name="Z_883F4F4D_A630_4132_B676_8201FF751979_.wvu.Rows" localSheetId="12" hidden="1">'Sch-6'!$17:$22</definedName>
    <definedName name="Z_88CDEBAE_8E08_4224_B529_C4120559940A_.wvu.Cols" localSheetId="14" hidden="1">Discount!$I:$O</definedName>
    <definedName name="Z_88CDEBAE_8E08_4224_B529_C4120559940A_.wvu.Cols" localSheetId="3" hidden="1">'Sch-1'!$O:$V</definedName>
    <definedName name="Z_88CDEBAE_8E08_4224_B529_C4120559940A_.wvu.Cols" localSheetId="4" hidden="1">'Sch-1 Dis'!$K:$K</definedName>
    <definedName name="Z_88CDEBAE_8E08_4224_B529_C4120559940A_.wvu.Cols" localSheetId="5" hidden="1">'Sch-2'!$L:$M</definedName>
    <definedName name="Z_88CDEBAE_8E08_4224_B529_C4120559940A_.wvu.Cols" localSheetId="7" hidden="1">'Sch-3'!$Q:$S</definedName>
    <definedName name="Z_88CDEBAE_8E08_4224_B529_C4120559940A_.wvu.Cols" localSheetId="8" hidden="1">'Sch-4'!$F:$K</definedName>
    <definedName name="Z_88CDEBAE_8E08_4224_B529_C4120559940A_.wvu.Cols" localSheetId="12" hidden="1">'Sch-6'!$E:$E,'Sch-6'!$L:$L,'Sch-6'!$O:$R</definedName>
    <definedName name="Z_88CDEBAE_8E08_4224_B529_C4120559940A_.wvu.PrintArea" localSheetId="18" hidden="1">'Bid Form 2nd Envelope'!$A$1:$F$52</definedName>
    <definedName name="Z_88CDEBAE_8E08_4224_B529_C4120559940A_.wvu.PrintArea" localSheetId="1" hidden="1">Cover!$B$1:$E$15</definedName>
    <definedName name="Z_88CDEBAE_8E08_4224_B529_C4120559940A_.wvu.PrintArea" localSheetId="14" hidden="1">Discount!$A$2:$G$43</definedName>
    <definedName name="Z_88CDEBAE_8E08_4224_B529_C4120559940A_.wvu.PrintArea" localSheetId="16" hidden="1">'Entry Tax'!$A$1:$E$16</definedName>
    <definedName name="Z_88CDEBAE_8E08_4224_B529_C4120559940A_.wvu.PrintArea" localSheetId="2" hidden="1">'Names of Bidder'!$B$1:$D$22</definedName>
    <definedName name="Z_88CDEBAE_8E08_4224_B529_C4120559940A_.wvu.PrintArea" localSheetId="15" hidden="1">Octroi!$A$1:$E$16</definedName>
    <definedName name="Z_88CDEBAE_8E08_4224_B529_C4120559940A_.wvu.PrintArea" localSheetId="17" hidden="1">'Other Taxes &amp; Duties'!$A$1:$F$16</definedName>
    <definedName name="Z_88CDEBAE_8E08_4224_B529_C4120559940A_.wvu.PrintArea" localSheetId="19" hidden="1">'Q &amp; C'!$A$1:$F$43</definedName>
    <definedName name="Z_88CDEBAE_8E08_4224_B529_C4120559940A_.wvu.PrintArea" localSheetId="3" hidden="1">'Sch-1'!$A$1:$N$33</definedName>
    <definedName name="Z_88CDEBAE_8E08_4224_B529_C4120559940A_.wvu.PrintArea" localSheetId="4" hidden="1">'Sch-1 Dis'!$A$1:$H$32</definedName>
    <definedName name="Z_88CDEBAE_8E08_4224_B529_C4120559940A_.wvu.PrintArea" localSheetId="5" hidden="1">'Sch-2'!$A$1:$J$30</definedName>
    <definedName name="Z_88CDEBAE_8E08_4224_B529_C4120559940A_.wvu.PrintArea" localSheetId="6" hidden="1">'Sch-2 Dis'!$A$1:$G$24</definedName>
    <definedName name="Z_88CDEBAE_8E08_4224_B529_C4120559940A_.wvu.PrintArea" localSheetId="7" hidden="1">'Sch-3'!$A$1:$P$33</definedName>
    <definedName name="Z_88CDEBAE_8E08_4224_B529_C4120559940A_.wvu.PrintArea" localSheetId="8" hidden="1">'Sch-4'!$A$1:$E$24</definedName>
    <definedName name="Z_88CDEBAE_8E08_4224_B529_C4120559940A_.wvu.PrintArea" localSheetId="9" hidden="1">'Sch-4 Dis'!$A$1:$E$44</definedName>
    <definedName name="Z_88CDEBAE_8E08_4224_B529_C4120559940A_.wvu.PrintArea" localSheetId="10" hidden="1">'Sch-5'!$A$1:$D$27</definedName>
    <definedName name="Z_88CDEBAE_8E08_4224_B529_C4120559940A_.wvu.PrintArea" localSheetId="11" hidden="1">'Sch-5 After Discount'!$A$1:$D$32</definedName>
    <definedName name="Z_88CDEBAE_8E08_4224_B529_C4120559940A_.wvu.PrintArea" localSheetId="12" hidden="1">'Sch-6'!$A$1:$J$25</definedName>
    <definedName name="Z_88CDEBAE_8E08_4224_B529_C4120559940A_.wvu.PrintArea" localSheetId="13" hidden="1">'Sch-6 Dis'!$A$1:$F$28</definedName>
    <definedName name="Z_88CDEBAE_8E08_4224_B529_C4120559940A_.wvu.PrintArea" localSheetId="20" hidden="1">'T &amp; D'!$A$1:$E$12</definedName>
    <definedName name="Z_88CDEBAE_8E08_4224_B529_C4120559940A_.wvu.PrintTitles" localSheetId="3" hidden="1">'Sch-1'!$15:$17</definedName>
    <definedName name="Z_88CDEBAE_8E08_4224_B529_C4120559940A_.wvu.PrintTitles" localSheetId="4" hidden="1">'Sch-1 Dis'!$15:$17</definedName>
    <definedName name="Z_88CDEBAE_8E08_4224_B529_C4120559940A_.wvu.PrintTitles" localSheetId="5" hidden="1">'Sch-2'!$13:$15</definedName>
    <definedName name="Z_88CDEBAE_8E08_4224_B529_C4120559940A_.wvu.PrintTitles" localSheetId="6" hidden="1">'Sch-2 Dis'!$13:$15</definedName>
    <definedName name="Z_88CDEBAE_8E08_4224_B529_C4120559940A_.wvu.PrintTitles" localSheetId="7" hidden="1">'Sch-3'!$15:$17</definedName>
    <definedName name="Z_88CDEBAE_8E08_4224_B529_C4120559940A_.wvu.PrintTitles" localSheetId="8" hidden="1">'Sch-4'!$3:$13</definedName>
    <definedName name="Z_88CDEBAE_8E08_4224_B529_C4120559940A_.wvu.PrintTitles" localSheetId="9" hidden="1">'Sch-4 Dis'!$3:$13</definedName>
    <definedName name="Z_88CDEBAE_8E08_4224_B529_C4120559940A_.wvu.PrintTitles" localSheetId="10" hidden="1">'Sch-5'!$3:$13</definedName>
    <definedName name="Z_88CDEBAE_8E08_4224_B529_C4120559940A_.wvu.PrintTitles" localSheetId="11" hidden="1">'Sch-5 After Discount'!$3:$13</definedName>
    <definedName name="Z_88CDEBAE_8E08_4224_B529_C4120559940A_.wvu.PrintTitles" localSheetId="12" hidden="1">'Sch-6'!$14:$14</definedName>
    <definedName name="Z_88CDEBAE_8E08_4224_B529_C4120559940A_.wvu.PrintTitles" localSheetId="13" hidden="1">'Sch-6 Dis'!$14:$14</definedName>
    <definedName name="Z_88CDEBAE_8E08_4224_B529_C4120559940A_.wvu.Rows" localSheetId="0" hidden="1">'Basic Data'!$11:$12</definedName>
    <definedName name="Z_88CDEBAE_8E08_4224_B529_C4120559940A_.wvu.Rows" localSheetId="18" hidden="1">'Bid Form 2nd Envelope'!$23:$23,'Bid Form 2nd Envelope'!$34:$34</definedName>
    <definedName name="Z_88CDEBAE_8E08_4224_B529_C4120559940A_.wvu.Rows" localSheetId="1" hidden="1">Cover!$7:$7,Cover!$10:$10</definedName>
    <definedName name="Z_88CDEBAE_8E08_4224_B529_C4120559940A_.wvu.Rows" localSheetId="14" hidden="1">Discount!$19:$19,Discount!$21:$21,Discount!$25:$25,Discount!$27:$27,Discount!$29:$33</definedName>
    <definedName name="Z_88CDEBAE_8E08_4224_B529_C4120559940A_.wvu.Rows" localSheetId="2" hidden="1">'Names of Bidder'!$6:$6</definedName>
    <definedName name="Z_88CDEBAE_8E08_4224_B529_C4120559940A_.wvu.Rows" localSheetId="8" hidden="1">'Sch-4'!$16:$17</definedName>
    <definedName name="Z_88CDEBAE_8E08_4224_B529_C4120559940A_.wvu.Rows" localSheetId="12" hidden="1">'Sch-6'!$17:$22</definedName>
    <definedName name="Z_97EFF801_2C6F_4063_9981_A39996328FAC_.wvu.Cols" localSheetId="14" hidden="1">Discount!$I:$O</definedName>
    <definedName name="Z_97EFF801_2C6F_4063_9981_A39996328FAC_.wvu.Cols" localSheetId="3" hidden="1">'Sch-1'!$O:$X</definedName>
    <definedName name="Z_97EFF801_2C6F_4063_9981_A39996328FAC_.wvu.Cols" localSheetId="4" hidden="1">'Sch-1 Dis'!$K:$K</definedName>
    <definedName name="Z_97EFF801_2C6F_4063_9981_A39996328FAC_.wvu.Cols" localSheetId="5" hidden="1">'Sch-2'!$L:$M</definedName>
    <definedName name="Z_97EFF801_2C6F_4063_9981_A39996328FAC_.wvu.Cols" localSheetId="7" hidden="1">'Sch-3'!$Q:$U</definedName>
    <definedName name="Z_97EFF801_2C6F_4063_9981_A39996328FAC_.wvu.Cols" localSheetId="8" hidden="1">'Sch-4'!$F:$K</definedName>
    <definedName name="Z_97EFF801_2C6F_4063_9981_A39996328FAC_.wvu.Cols" localSheetId="12" hidden="1">'Sch-6'!$E:$E,'Sch-6'!$L:$L,'Sch-6'!$O:$R</definedName>
    <definedName name="Z_97EFF801_2C6F_4063_9981_A39996328FAC_.wvu.PrintArea" localSheetId="18" hidden="1">'Bid Form 2nd Envelope'!$A$1:$F$52</definedName>
    <definedName name="Z_97EFF801_2C6F_4063_9981_A39996328FAC_.wvu.PrintArea" localSheetId="1" hidden="1">Cover!$B$1:$E$15</definedName>
    <definedName name="Z_97EFF801_2C6F_4063_9981_A39996328FAC_.wvu.PrintArea" localSheetId="14" hidden="1">Discount!$A$2:$G$43</definedName>
    <definedName name="Z_97EFF801_2C6F_4063_9981_A39996328FAC_.wvu.PrintArea" localSheetId="16" hidden="1">'Entry Tax'!$A$1:$E$16</definedName>
    <definedName name="Z_97EFF801_2C6F_4063_9981_A39996328FAC_.wvu.PrintArea" localSheetId="2" hidden="1">'Names of Bidder'!$B$1:$D$22</definedName>
    <definedName name="Z_97EFF801_2C6F_4063_9981_A39996328FAC_.wvu.PrintArea" localSheetId="15" hidden="1">Octroi!$A$1:$E$16</definedName>
    <definedName name="Z_97EFF801_2C6F_4063_9981_A39996328FAC_.wvu.PrintArea" localSheetId="17" hidden="1">'Other Taxes &amp; Duties'!$A$1:$F$16</definedName>
    <definedName name="Z_97EFF801_2C6F_4063_9981_A39996328FAC_.wvu.PrintArea" localSheetId="19" hidden="1">'Q &amp; C'!$A$1:$F$43</definedName>
    <definedName name="Z_97EFF801_2C6F_4063_9981_A39996328FAC_.wvu.PrintArea" localSheetId="3" hidden="1">'Sch-1'!$A$1:$O$33</definedName>
    <definedName name="Z_97EFF801_2C6F_4063_9981_A39996328FAC_.wvu.PrintArea" localSheetId="4" hidden="1">'Sch-1 Dis'!$A$1:$H$32</definedName>
    <definedName name="Z_97EFF801_2C6F_4063_9981_A39996328FAC_.wvu.PrintArea" localSheetId="5" hidden="1">'Sch-2'!$A$1:$J$30</definedName>
    <definedName name="Z_97EFF801_2C6F_4063_9981_A39996328FAC_.wvu.PrintArea" localSheetId="6" hidden="1">'Sch-2 Dis'!$A$1:$G$24</definedName>
    <definedName name="Z_97EFF801_2C6F_4063_9981_A39996328FAC_.wvu.PrintArea" localSheetId="7" hidden="1">'Sch-3'!$A$1:$Q$33</definedName>
    <definedName name="Z_97EFF801_2C6F_4063_9981_A39996328FAC_.wvu.PrintArea" localSheetId="8" hidden="1">'Sch-4'!$A$1:$E$24</definedName>
    <definedName name="Z_97EFF801_2C6F_4063_9981_A39996328FAC_.wvu.PrintArea" localSheetId="9" hidden="1">'Sch-4 Dis'!$A$1:$E$44</definedName>
    <definedName name="Z_97EFF801_2C6F_4063_9981_A39996328FAC_.wvu.PrintArea" localSheetId="10" hidden="1">'Sch-5'!$A$1:$D$27</definedName>
    <definedName name="Z_97EFF801_2C6F_4063_9981_A39996328FAC_.wvu.PrintArea" localSheetId="11" hidden="1">'Sch-5 After Discount'!$A$1:$D$32</definedName>
    <definedName name="Z_97EFF801_2C6F_4063_9981_A39996328FAC_.wvu.PrintArea" localSheetId="12" hidden="1">'Sch-6'!$A$1:$J$25</definedName>
    <definedName name="Z_97EFF801_2C6F_4063_9981_A39996328FAC_.wvu.PrintArea" localSheetId="13" hidden="1">'Sch-6 Dis'!$A$1:$F$28</definedName>
    <definedName name="Z_97EFF801_2C6F_4063_9981_A39996328FAC_.wvu.PrintArea" localSheetId="20" hidden="1">'T &amp; D'!$A$1:$E$12</definedName>
    <definedName name="Z_97EFF801_2C6F_4063_9981_A39996328FAC_.wvu.PrintTitles" localSheetId="3" hidden="1">'Sch-1'!$15:$17</definedName>
    <definedName name="Z_97EFF801_2C6F_4063_9981_A39996328FAC_.wvu.PrintTitles" localSheetId="4" hidden="1">'Sch-1 Dis'!$15:$17</definedName>
    <definedName name="Z_97EFF801_2C6F_4063_9981_A39996328FAC_.wvu.PrintTitles" localSheetId="5" hidden="1">'Sch-2'!$13:$15</definedName>
    <definedName name="Z_97EFF801_2C6F_4063_9981_A39996328FAC_.wvu.PrintTitles" localSheetId="6" hidden="1">'Sch-2 Dis'!$13:$15</definedName>
    <definedName name="Z_97EFF801_2C6F_4063_9981_A39996328FAC_.wvu.PrintTitles" localSheetId="7" hidden="1">'Sch-3'!$15:$17</definedName>
    <definedName name="Z_97EFF801_2C6F_4063_9981_A39996328FAC_.wvu.PrintTitles" localSheetId="8" hidden="1">'Sch-4'!$3:$13</definedName>
    <definedName name="Z_97EFF801_2C6F_4063_9981_A39996328FAC_.wvu.PrintTitles" localSheetId="9" hidden="1">'Sch-4 Dis'!$3:$13</definedName>
    <definedName name="Z_97EFF801_2C6F_4063_9981_A39996328FAC_.wvu.PrintTitles" localSheetId="10" hidden="1">'Sch-5'!$3:$13</definedName>
    <definedName name="Z_97EFF801_2C6F_4063_9981_A39996328FAC_.wvu.PrintTitles" localSheetId="11" hidden="1">'Sch-5 After Discount'!$3:$13</definedName>
    <definedName name="Z_97EFF801_2C6F_4063_9981_A39996328FAC_.wvu.PrintTitles" localSheetId="12" hidden="1">'Sch-6'!$14:$14</definedName>
    <definedName name="Z_97EFF801_2C6F_4063_9981_A39996328FAC_.wvu.PrintTitles" localSheetId="13" hidden="1">'Sch-6 Dis'!$14:$14</definedName>
    <definedName name="Z_97EFF801_2C6F_4063_9981_A39996328FAC_.wvu.Rows" localSheetId="0" hidden="1">'Basic Data'!$11:$12</definedName>
    <definedName name="Z_97EFF801_2C6F_4063_9981_A39996328FAC_.wvu.Rows" localSheetId="18" hidden="1">'Bid Form 2nd Envelope'!$23:$23,'Bid Form 2nd Envelope'!$34:$34</definedName>
    <definedName name="Z_97EFF801_2C6F_4063_9981_A39996328FAC_.wvu.Rows" localSheetId="1" hidden="1">Cover!$7:$7,Cover!$10:$10</definedName>
    <definedName name="Z_97EFF801_2C6F_4063_9981_A39996328FAC_.wvu.Rows" localSheetId="14" hidden="1">Discount!$19:$19,Discount!$21:$21,Discount!$25:$25,Discount!$27:$27,Discount!$29:$33</definedName>
    <definedName name="Z_97EFF801_2C6F_4063_9981_A39996328FAC_.wvu.Rows" localSheetId="2" hidden="1">'Names of Bidder'!$6:$6</definedName>
    <definedName name="Z_97EFF801_2C6F_4063_9981_A39996328FAC_.wvu.Rows" localSheetId="12" hidden="1">'Sch-6'!$17:$22</definedName>
    <definedName name="Z_9C0E3A54_A1E4_4406_967B_FE168F751196_.wvu.Cols" localSheetId="14" hidden="1">Discount!$I:$O</definedName>
    <definedName name="Z_9C0E3A54_A1E4_4406_967B_FE168F751196_.wvu.Cols" localSheetId="3" hidden="1">'Sch-1'!$Q:$U</definedName>
    <definedName name="Z_9C0E3A54_A1E4_4406_967B_FE168F751196_.wvu.Cols" localSheetId="4" hidden="1">'Sch-1 Dis'!$K:$K</definedName>
    <definedName name="Z_9C0E3A54_A1E4_4406_967B_FE168F751196_.wvu.Cols" localSheetId="5" hidden="1">'Sch-2'!$L:$M</definedName>
    <definedName name="Z_9C0E3A54_A1E4_4406_967B_FE168F751196_.wvu.Cols" localSheetId="7" hidden="1">'Sch-3'!$S:$S</definedName>
    <definedName name="Z_9C0E3A54_A1E4_4406_967B_FE168F751196_.wvu.Cols" localSheetId="12" hidden="1">'Sch-6'!$L:$L</definedName>
    <definedName name="Z_9C0E3A54_A1E4_4406_967B_FE168F751196_.wvu.PrintArea" localSheetId="18" hidden="1">'Bid Form 2nd Envelope'!$A$1:$F$52</definedName>
    <definedName name="Z_9C0E3A54_A1E4_4406_967B_FE168F751196_.wvu.PrintArea" localSheetId="1" hidden="1">Cover!$B$1:$E$15</definedName>
    <definedName name="Z_9C0E3A54_A1E4_4406_967B_FE168F751196_.wvu.PrintArea" localSheetId="14" hidden="1">Discount!$A$2:$G$43</definedName>
    <definedName name="Z_9C0E3A54_A1E4_4406_967B_FE168F751196_.wvu.PrintArea" localSheetId="16" hidden="1">'Entry Tax'!$A$1:$E$16</definedName>
    <definedName name="Z_9C0E3A54_A1E4_4406_967B_FE168F751196_.wvu.PrintArea" localSheetId="2" hidden="1">'Names of Bidder'!$B$1:$D$22</definedName>
    <definedName name="Z_9C0E3A54_A1E4_4406_967B_FE168F751196_.wvu.PrintArea" localSheetId="15" hidden="1">Octroi!$A$1:$E$16</definedName>
    <definedName name="Z_9C0E3A54_A1E4_4406_967B_FE168F751196_.wvu.PrintArea" localSheetId="17" hidden="1">'Other Taxes &amp; Duties'!$A$1:$F$16</definedName>
    <definedName name="Z_9C0E3A54_A1E4_4406_967B_FE168F751196_.wvu.PrintArea" localSheetId="19" hidden="1">'Q &amp; C'!$A$1:$F$43</definedName>
    <definedName name="Z_9C0E3A54_A1E4_4406_967B_FE168F751196_.wvu.PrintArea" localSheetId="3" hidden="1">'Sch-1'!$A$1:$O$35</definedName>
    <definedName name="Z_9C0E3A54_A1E4_4406_967B_FE168F751196_.wvu.PrintArea" localSheetId="4" hidden="1">'Sch-1 Dis'!$A$1:$H$32</definedName>
    <definedName name="Z_9C0E3A54_A1E4_4406_967B_FE168F751196_.wvu.PrintArea" localSheetId="5" hidden="1">'Sch-2'!$A$1:$J$30</definedName>
    <definedName name="Z_9C0E3A54_A1E4_4406_967B_FE168F751196_.wvu.PrintArea" localSheetId="6" hidden="1">'Sch-2 Dis'!$A$1:$G$24</definedName>
    <definedName name="Z_9C0E3A54_A1E4_4406_967B_FE168F751196_.wvu.PrintArea" localSheetId="7" hidden="1">'Sch-3'!$A$1:$Q$35</definedName>
    <definedName name="Z_9C0E3A54_A1E4_4406_967B_FE168F751196_.wvu.PrintArea" localSheetId="8" hidden="1">'Sch-4'!$A$1:$E$24</definedName>
    <definedName name="Z_9C0E3A54_A1E4_4406_967B_FE168F751196_.wvu.PrintArea" localSheetId="9" hidden="1">'Sch-4 Dis'!$A$1:$E$44</definedName>
    <definedName name="Z_9C0E3A54_A1E4_4406_967B_FE168F751196_.wvu.PrintArea" localSheetId="10" hidden="1">'Sch-5'!$A$1:$D$28</definedName>
    <definedName name="Z_9C0E3A54_A1E4_4406_967B_FE168F751196_.wvu.PrintArea" localSheetId="11" hidden="1">'Sch-5 After Discount'!$A$1:$D$32</definedName>
    <definedName name="Z_9C0E3A54_A1E4_4406_967B_FE168F751196_.wvu.PrintArea" localSheetId="12" hidden="1">'Sch-6'!$A$1:$J$25</definedName>
    <definedName name="Z_9C0E3A54_A1E4_4406_967B_FE168F751196_.wvu.PrintArea" localSheetId="13" hidden="1">'Sch-6 Dis'!$A$1:$F$28</definedName>
    <definedName name="Z_9C0E3A54_A1E4_4406_967B_FE168F751196_.wvu.PrintArea" localSheetId="20" hidden="1">'T &amp; D'!$A$1:$E$12</definedName>
    <definedName name="Z_9C0E3A54_A1E4_4406_967B_FE168F751196_.wvu.PrintTitles" localSheetId="3" hidden="1">'Sch-1'!$15:$17</definedName>
    <definedName name="Z_9C0E3A54_A1E4_4406_967B_FE168F751196_.wvu.PrintTitles" localSheetId="4" hidden="1">'Sch-1 Dis'!$15:$17</definedName>
    <definedName name="Z_9C0E3A54_A1E4_4406_967B_FE168F751196_.wvu.PrintTitles" localSheetId="5" hidden="1">'Sch-2'!$13:$15</definedName>
    <definedName name="Z_9C0E3A54_A1E4_4406_967B_FE168F751196_.wvu.PrintTitles" localSheetId="6" hidden="1">'Sch-2 Dis'!$13:$15</definedName>
    <definedName name="Z_9C0E3A54_A1E4_4406_967B_FE168F751196_.wvu.PrintTitles" localSheetId="7" hidden="1">'Sch-3'!$15:$17</definedName>
    <definedName name="Z_9C0E3A54_A1E4_4406_967B_FE168F751196_.wvu.PrintTitles" localSheetId="8" hidden="1">'Sch-4'!$3:$13</definedName>
    <definedName name="Z_9C0E3A54_A1E4_4406_967B_FE168F751196_.wvu.PrintTitles" localSheetId="9" hidden="1">'Sch-4 Dis'!$3:$13</definedName>
    <definedName name="Z_9C0E3A54_A1E4_4406_967B_FE168F751196_.wvu.PrintTitles" localSheetId="10" hidden="1">'Sch-5'!$3:$13</definedName>
    <definedName name="Z_9C0E3A54_A1E4_4406_967B_FE168F751196_.wvu.PrintTitles" localSheetId="11" hidden="1">'Sch-5 After Discount'!$3:$13</definedName>
    <definedName name="Z_9C0E3A54_A1E4_4406_967B_FE168F751196_.wvu.PrintTitles" localSheetId="12" hidden="1">'Sch-6'!$14:$14</definedName>
    <definedName name="Z_9C0E3A54_A1E4_4406_967B_FE168F751196_.wvu.PrintTitles" localSheetId="13" hidden="1">'Sch-6 Dis'!$14:$14</definedName>
    <definedName name="Z_9C0E3A54_A1E4_4406_967B_FE168F751196_.wvu.Rows" localSheetId="0" hidden="1">'Basic Data'!$11:$12</definedName>
    <definedName name="Z_9C0E3A54_A1E4_4406_967B_FE168F751196_.wvu.Rows" localSheetId="18" hidden="1">'Bid Form 2nd Envelope'!$23:$23</definedName>
    <definedName name="Z_9C0E3A54_A1E4_4406_967B_FE168F751196_.wvu.Rows" localSheetId="1" hidden="1">Cover!$7:$7,Cover!$10:$10</definedName>
    <definedName name="Z_9C0E3A54_A1E4_4406_967B_FE168F751196_.wvu.Rows" localSheetId="14" hidden="1">Discount!$19:$19,Discount!$21:$21,Discount!$25:$25,Discount!$27:$27,Discount!$32:$33</definedName>
    <definedName name="Z_9C0E3A54_A1E4_4406_967B_FE168F751196_.wvu.Rows" localSheetId="3" hidden="1">'Sch-1'!#REF!</definedName>
    <definedName name="Z_9C0E3A54_A1E4_4406_967B_FE168F751196_.wvu.Rows" localSheetId="7" hidden="1">'Sch-3'!#REF!</definedName>
    <definedName name="Z_9CA44E70_650F_49CD_967F_298619682CA2_.wvu.Cols" localSheetId="14" hidden="1">Discount!$I:$O</definedName>
    <definedName name="Z_9CA44E70_650F_49CD_967F_298619682CA2_.wvu.Cols" localSheetId="3" hidden="1">'Sch-1'!$Q:$U</definedName>
    <definedName name="Z_9CA44E70_650F_49CD_967F_298619682CA2_.wvu.Cols" localSheetId="4" hidden="1">'Sch-1 Dis'!$K:$K</definedName>
    <definedName name="Z_9CA44E70_650F_49CD_967F_298619682CA2_.wvu.Cols" localSheetId="5" hidden="1">'Sch-2'!$L:$M</definedName>
    <definedName name="Z_9CA44E70_650F_49CD_967F_298619682CA2_.wvu.Cols" localSheetId="7" hidden="1">'Sch-3'!$S:$S</definedName>
    <definedName name="Z_9CA44E70_650F_49CD_967F_298619682CA2_.wvu.Cols" localSheetId="12" hidden="1">'Sch-6'!$L:$L</definedName>
    <definedName name="Z_9CA44E70_650F_49CD_967F_298619682CA2_.wvu.PrintArea" localSheetId="18" hidden="1">'Bid Form 2nd Envelope'!$A$1:$F$52</definedName>
    <definedName name="Z_9CA44E70_650F_49CD_967F_298619682CA2_.wvu.PrintArea" localSheetId="1" hidden="1">Cover!$B$1:$E$15</definedName>
    <definedName name="Z_9CA44E70_650F_49CD_967F_298619682CA2_.wvu.PrintArea" localSheetId="14" hidden="1">Discount!$A$2:$G$43</definedName>
    <definedName name="Z_9CA44E70_650F_49CD_967F_298619682CA2_.wvu.PrintArea" localSheetId="16" hidden="1">'Entry Tax'!$A$1:$E$16</definedName>
    <definedName name="Z_9CA44E70_650F_49CD_967F_298619682CA2_.wvu.PrintArea" localSheetId="2" hidden="1">'Names of Bidder'!$B$1:$D$22</definedName>
    <definedName name="Z_9CA44E70_650F_49CD_967F_298619682CA2_.wvu.PrintArea" localSheetId="15" hidden="1">Octroi!$A$1:$E$16</definedName>
    <definedName name="Z_9CA44E70_650F_49CD_967F_298619682CA2_.wvu.PrintArea" localSheetId="17" hidden="1">'Other Taxes &amp; Duties'!$A$1:$F$16</definedName>
    <definedName name="Z_9CA44E70_650F_49CD_967F_298619682CA2_.wvu.PrintArea" localSheetId="19" hidden="1">'Q &amp; C'!$A$1:$F$43</definedName>
    <definedName name="Z_9CA44E70_650F_49CD_967F_298619682CA2_.wvu.PrintArea" localSheetId="3" hidden="1">'Sch-1'!$A$1:$O$35</definedName>
    <definedName name="Z_9CA44E70_650F_49CD_967F_298619682CA2_.wvu.PrintArea" localSheetId="4" hidden="1">'Sch-1 Dis'!$A$1:$H$32</definedName>
    <definedName name="Z_9CA44E70_650F_49CD_967F_298619682CA2_.wvu.PrintArea" localSheetId="5" hidden="1">'Sch-2'!$A$1:$J$30</definedName>
    <definedName name="Z_9CA44E70_650F_49CD_967F_298619682CA2_.wvu.PrintArea" localSheetId="6" hidden="1">'Sch-2 Dis'!$A$1:$G$24</definedName>
    <definedName name="Z_9CA44E70_650F_49CD_967F_298619682CA2_.wvu.PrintArea" localSheetId="7" hidden="1">'Sch-3'!$A$1:$Q$35</definedName>
    <definedName name="Z_9CA44E70_650F_49CD_967F_298619682CA2_.wvu.PrintArea" localSheetId="8" hidden="1">'Sch-4'!$A$1:$E$24</definedName>
    <definedName name="Z_9CA44E70_650F_49CD_967F_298619682CA2_.wvu.PrintArea" localSheetId="9" hidden="1">'Sch-4 Dis'!$A$1:$E$44</definedName>
    <definedName name="Z_9CA44E70_650F_49CD_967F_298619682CA2_.wvu.PrintArea" localSheetId="10" hidden="1">'Sch-5'!$A$1:$D$28</definedName>
    <definedName name="Z_9CA44E70_650F_49CD_967F_298619682CA2_.wvu.PrintArea" localSheetId="11" hidden="1">'Sch-5 After Discount'!$A$1:$D$32</definedName>
    <definedName name="Z_9CA44E70_650F_49CD_967F_298619682CA2_.wvu.PrintArea" localSheetId="12" hidden="1">'Sch-6'!$A$1:$J$25</definedName>
    <definedName name="Z_9CA44E70_650F_49CD_967F_298619682CA2_.wvu.PrintArea" localSheetId="13" hidden="1">'Sch-6 Dis'!$A$1:$F$28</definedName>
    <definedName name="Z_9CA44E70_650F_49CD_967F_298619682CA2_.wvu.PrintArea" localSheetId="20" hidden="1">'T &amp; D'!$A$1:$E$12</definedName>
    <definedName name="Z_9CA44E70_650F_49CD_967F_298619682CA2_.wvu.PrintTitles" localSheetId="3" hidden="1">'Sch-1'!$15:$17</definedName>
    <definedName name="Z_9CA44E70_650F_49CD_967F_298619682CA2_.wvu.PrintTitles" localSheetId="4" hidden="1">'Sch-1 Dis'!$15:$17</definedName>
    <definedName name="Z_9CA44E70_650F_49CD_967F_298619682CA2_.wvu.PrintTitles" localSheetId="5" hidden="1">'Sch-2'!$13:$15</definedName>
    <definedName name="Z_9CA44E70_650F_49CD_967F_298619682CA2_.wvu.PrintTitles" localSheetId="6" hidden="1">'Sch-2 Dis'!$13:$15</definedName>
    <definedName name="Z_9CA44E70_650F_49CD_967F_298619682CA2_.wvu.PrintTitles" localSheetId="7" hidden="1">'Sch-3'!$15:$17</definedName>
    <definedName name="Z_9CA44E70_650F_49CD_967F_298619682CA2_.wvu.PrintTitles" localSheetId="8" hidden="1">'Sch-4'!$3:$13</definedName>
    <definedName name="Z_9CA44E70_650F_49CD_967F_298619682CA2_.wvu.PrintTitles" localSheetId="9" hidden="1">'Sch-4 Dis'!$3:$13</definedName>
    <definedName name="Z_9CA44E70_650F_49CD_967F_298619682CA2_.wvu.PrintTitles" localSheetId="10" hidden="1">'Sch-5'!$3:$13</definedName>
    <definedName name="Z_9CA44E70_650F_49CD_967F_298619682CA2_.wvu.PrintTitles" localSheetId="11" hidden="1">'Sch-5 After Discount'!$3:$13</definedName>
    <definedName name="Z_9CA44E70_650F_49CD_967F_298619682CA2_.wvu.PrintTitles" localSheetId="12" hidden="1">'Sch-6'!$14:$14</definedName>
    <definedName name="Z_9CA44E70_650F_49CD_967F_298619682CA2_.wvu.PrintTitles" localSheetId="13" hidden="1">'Sch-6 Dis'!$14:$14</definedName>
    <definedName name="Z_9CA44E70_650F_49CD_967F_298619682CA2_.wvu.Rows" localSheetId="0" hidden="1">'Basic Data'!$11:$12</definedName>
    <definedName name="Z_9CA44E70_650F_49CD_967F_298619682CA2_.wvu.Rows" localSheetId="18" hidden="1">'Bid Form 2nd Envelope'!$23:$23</definedName>
    <definedName name="Z_9CA44E70_650F_49CD_967F_298619682CA2_.wvu.Rows" localSheetId="1" hidden="1">Cover!$7:$7,Cover!$10:$10</definedName>
    <definedName name="Z_9CA44E70_650F_49CD_967F_298619682CA2_.wvu.Rows" localSheetId="14" hidden="1">Discount!$19:$19,Discount!$21:$21,Discount!$25:$25,Discount!$27:$27,Discount!$32:$33</definedName>
    <definedName name="Z_9CA44E70_650F_49CD_967F_298619682CA2_.wvu.Rows" localSheetId="3" hidden="1">'Sch-1'!#REF!</definedName>
    <definedName name="Z_9CA44E70_650F_49CD_967F_298619682CA2_.wvu.Rows" localSheetId="7" hidden="1">'Sch-3'!#REF!</definedName>
    <definedName name="Z_A8D67B77_0FCD_43C6_B55F_10F11F3996C9_.wvu.Cols" localSheetId="14" hidden="1">Discount!$I:$O</definedName>
    <definedName name="Z_A8D67B77_0FCD_43C6_B55F_10F11F3996C9_.wvu.Cols" localSheetId="3" hidden="1">'Sch-1'!$O:$X</definedName>
    <definedName name="Z_A8D67B77_0FCD_43C6_B55F_10F11F3996C9_.wvu.Cols" localSheetId="4" hidden="1">'Sch-1 Dis'!$K:$K</definedName>
    <definedName name="Z_A8D67B77_0FCD_43C6_B55F_10F11F3996C9_.wvu.Cols" localSheetId="5" hidden="1">'Sch-2'!$L:$M</definedName>
    <definedName name="Z_A8D67B77_0FCD_43C6_B55F_10F11F3996C9_.wvu.Cols" localSheetId="7" hidden="1">'Sch-3'!$Q:$U</definedName>
    <definedName name="Z_A8D67B77_0FCD_43C6_B55F_10F11F3996C9_.wvu.Cols" localSheetId="8" hidden="1">'Sch-4'!$F:$K</definedName>
    <definedName name="Z_A8D67B77_0FCD_43C6_B55F_10F11F3996C9_.wvu.Cols" localSheetId="12" hidden="1">'Sch-6'!$E:$E,'Sch-6'!$L:$L,'Sch-6'!$O:$R</definedName>
    <definedName name="Z_A8D67B77_0FCD_43C6_B55F_10F11F3996C9_.wvu.PrintArea" localSheetId="18" hidden="1">'Bid Form 2nd Envelope'!$A$1:$F$52</definedName>
    <definedName name="Z_A8D67B77_0FCD_43C6_B55F_10F11F3996C9_.wvu.PrintArea" localSheetId="1" hidden="1">Cover!$B$1:$E$15</definedName>
    <definedName name="Z_A8D67B77_0FCD_43C6_B55F_10F11F3996C9_.wvu.PrintArea" localSheetId="14" hidden="1">Discount!$A$2:$G$43</definedName>
    <definedName name="Z_A8D67B77_0FCD_43C6_B55F_10F11F3996C9_.wvu.PrintArea" localSheetId="16" hidden="1">'Entry Tax'!$A$1:$E$16</definedName>
    <definedName name="Z_A8D67B77_0FCD_43C6_B55F_10F11F3996C9_.wvu.PrintArea" localSheetId="2" hidden="1">'Names of Bidder'!$B$1:$D$22</definedName>
    <definedName name="Z_A8D67B77_0FCD_43C6_B55F_10F11F3996C9_.wvu.PrintArea" localSheetId="15" hidden="1">Octroi!$A$1:$E$16</definedName>
    <definedName name="Z_A8D67B77_0FCD_43C6_B55F_10F11F3996C9_.wvu.PrintArea" localSheetId="17" hidden="1">'Other Taxes &amp; Duties'!$A$1:$F$16</definedName>
    <definedName name="Z_A8D67B77_0FCD_43C6_B55F_10F11F3996C9_.wvu.PrintArea" localSheetId="19" hidden="1">'Q &amp; C'!$A$1:$F$43</definedName>
    <definedName name="Z_A8D67B77_0FCD_43C6_B55F_10F11F3996C9_.wvu.PrintArea" localSheetId="3" hidden="1">'Sch-1'!$A$1:$O$33</definedName>
    <definedName name="Z_A8D67B77_0FCD_43C6_B55F_10F11F3996C9_.wvu.PrintArea" localSheetId="4" hidden="1">'Sch-1 Dis'!$A$1:$H$32</definedName>
    <definedName name="Z_A8D67B77_0FCD_43C6_B55F_10F11F3996C9_.wvu.PrintArea" localSheetId="5" hidden="1">'Sch-2'!$A$1:$J$30</definedName>
    <definedName name="Z_A8D67B77_0FCD_43C6_B55F_10F11F3996C9_.wvu.PrintArea" localSheetId="6" hidden="1">'Sch-2 Dis'!$A$1:$G$24</definedName>
    <definedName name="Z_A8D67B77_0FCD_43C6_B55F_10F11F3996C9_.wvu.PrintArea" localSheetId="7" hidden="1">'Sch-3'!$A$1:$Q$33</definedName>
    <definedName name="Z_A8D67B77_0FCD_43C6_B55F_10F11F3996C9_.wvu.PrintArea" localSheetId="8" hidden="1">'Sch-4'!$A$1:$E$24</definedName>
    <definedName name="Z_A8D67B77_0FCD_43C6_B55F_10F11F3996C9_.wvu.PrintArea" localSheetId="9" hidden="1">'Sch-4 Dis'!$A$1:$E$44</definedName>
    <definedName name="Z_A8D67B77_0FCD_43C6_B55F_10F11F3996C9_.wvu.PrintArea" localSheetId="10" hidden="1">'Sch-5'!$A$1:$D$27</definedName>
    <definedName name="Z_A8D67B77_0FCD_43C6_B55F_10F11F3996C9_.wvu.PrintArea" localSheetId="11" hidden="1">'Sch-5 After Discount'!$A$1:$D$32</definedName>
    <definedName name="Z_A8D67B77_0FCD_43C6_B55F_10F11F3996C9_.wvu.PrintArea" localSheetId="12" hidden="1">'Sch-6'!$A$1:$J$25</definedName>
    <definedName name="Z_A8D67B77_0FCD_43C6_B55F_10F11F3996C9_.wvu.PrintArea" localSheetId="13" hidden="1">'Sch-6 Dis'!$A$1:$F$28</definedName>
    <definedName name="Z_A8D67B77_0FCD_43C6_B55F_10F11F3996C9_.wvu.PrintArea" localSheetId="20" hidden="1">'T &amp; D'!$A$1:$E$12</definedName>
    <definedName name="Z_A8D67B77_0FCD_43C6_B55F_10F11F3996C9_.wvu.PrintTitles" localSheetId="3" hidden="1">'Sch-1'!$15:$17</definedName>
    <definedName name="Z_A8D67B77_0FCD_43C6_B55F_10F11F3996C9_.wvu.PrintTitles" localSheetId="4" hidden="1">'Sch-1 Dis'!$15:$17</definedName>
    <definedName name="Z_A8D67B77_0FCD_43C6_B55F_10F11F3996C9_.wvu.PrintTitles" localSheetId="5" hidden="1">'Sch-2'!$13:$15</definedName>
    <definedName name="Z_A8D67B77_0FCD_43C6_B55F_10F11F3996C9_.wvu.PrintTitles" localSheetId="6" hidden="1">'Sch-2 Dis'!$13:$15</definedName>
    <definedName name="Z_A8D67B77_0FCD_43C6_B55F_10F11F3996C9_.wvu.PrintTitles" localSheetId="7" hidden="1">'Sch-3'!$15:$17</definedName>
    <definedName name="Z_A8D67B77_0FCD_43C6_B55F_10F11F3996C9_.wvu.PrintTitles" localSheetId="8" hidden="1">'Sch-4'!$3:$13</definedName>
    <definedName name="Z_A8D67B77_0FCD_43C6_B55F_10F11F3996C9_.wvu.PrintTitles" localSheetId="9" hidden="1">'Sch-4 Dis'!$3:$13</definedName>
    <definedName name="Z_A8D67B77_0FCD_43C6_B55F_10F11F3996C9_.wvu.PrintTitles" localSheetId="10" hidden="1">'Sch-5'!$3:$13</definedName>
    <definedName name="Z_A8D67B77_0FCD_43C6_B55F_10F11F3996C9_.wvu.PrintTitles" localSheetId="11" hidden="1">'Sch-5 After Discount'!$3:$13</definedName>
    <definedName name="Z_A8D67B77_0FCD_43C6_B55F_10F11F3996C9_.wvu.PrintTitles" localSheetId="12" hidden="1">'Sch-6'!$14:$14</definedName>
    <definedName name="Z_A8D67B77_0FCD_43C6_B55F_10F11F3996C9_.wvu.PrintTitles" localSheetId="13" hidden="1">'Sch-6 Dis'!$14:$14</definedName>
    <definedName name="Z_A8D67B77_0FCD_43C6_B55F_10F11F3996C9_.wvu.Rows" localSheetId="0" hidden="1">'Basic Data'!$11:$12</definedName>
    <definedName name="Z_A8D67B77_0FCD_43C6_B55F_10F11F3996C9_.wvu.Rows" localSheetId="18" hidden="1">'Bid Form 2nd Envelope'!$23:$23,'Bid Form 2nd Envelope'!$34:$34</definedName>
    <definedName name="Z_A8D67B77_0FCD_43C6_B55F_10F11F3996C9_.wvu.Rows" localSheetId="1" hidden="1">Cover!$7:$7,Cover!$10:$10</definedName>
    <definedName name="Z_A8D67B77_0FCD_43C6_B55F_10F11F3996C9_.wvu.Rows" localSheetId="14" hidden="1">Discount!$19:$19,Discount!$21:$21,Discount!$25:$25,Discount!$27:$27,Discount!$29:$33</definedName>
    <definedName name="Z_A8D67B77_0FCD_43C6_B55F_10F11F3996C9_.wvu.Rows" localSheetId="2" hidden="1">'Names of Bidder'!$6:$6</definedName>
    <definedName name="Z_A8D67B77_0FCD_43C6_B55F_10F11F3996C9_.wvu.Rows" localSheetId="12" hidden="1">'Sch-6'!$17:$22</definedName>
    <definedName name="Z_B0EE7D76_5806_4718_BDAD_3A3EA691E5E4_.wvu.Cols" localSheetId="14" hidden="1">Discount!$I:$P</definedName>
    <definedName name="Z_B0EE7D76_5806_4718_BDAD_3A3EA691E5E4_.wvu.Cols" localSheetId="3" hidden="1">'Sch-1'!$Q:$U</definedName>
    <definedName name="Z_B0EE7D76_5806_4718_BDAD_3A3EA691E5E4_.wvu.Cols" localSheetId="4" hidden="1">'Sch-1 Dis'!$K:$K</definedName>
    <definedName name="Z_B0EE7D76_5806_4718_BDAD_3A3EA691E5E4_.wvu.Cols" localSheetId="5" hidden="1">'Sch-2'!$L:$M</definedName>
    <definedName name="Z_B0EE7D76_5806_4718_BDAD_3A3EA691E5E4_.wvu.Cols" localSheetId="7" hidden="1">'Sch-3'!$S:$S</definedName>
    <definedName name="Z_B0EE7D76_5806_4718_BDAD_3A3EA691E5E4_.wvu.Cols" localSheetId="12" hidden="1">'Sch-6'!$L:$L</definedName>
    <definedName name="Z_B0EE7D76_5806_4718_BDAD_3A3EA691E5E4_.wvu.PrintArea" localSheetId="18" hidden="1">'Bid Form 2nd Envelope'!$A$1:$F$54</definedName>
    <definedName name="Z_B0EE7D76_5806_4718_BDAD_3A3EA691E5E4_.wvu.PrintArea" localSheetId="1" hidden="1">Cover!$B$1:$E$15</definedName>
    <definedName name="Z_B0EE7D76_5806_4718_BDAD_3A3EA691E5E4_.wvu.PrintArea" localSheetId="14" hidden="1">Discount!$A$2:$G$43</definedName>
    <definedName name="Z_B0EE7D76_5806_4718_BDAD_3A3EA691E5E4_.wvu.PrintArea" localSheetId="16" hidden="1">'Entry Tax'!$A$1:$E$16</definedName>
    <definedName name="Z_B0EE7D76_5806_4718_BDAD_3A3EA691E5E4_.wvu.PrintArea" localSheetId="2" hidden="1">'Names of Bidder'!$B$1:$E$20</definedName>
    <definedName name="Z_B0EE7D76_5806_4718_BDAD_3A3EA691E5E4_.wvu.PrintArea" localSheetId="15" hidden="1">Octroi!$A$1:$E$16</definedName>
    <definedName name="Z_B0EE7D76_5806_4718_BDAD_3A3EA691E5E4_.wvu.PrintArea" localSheetId="17" hidden="1">'Other Taxes &amp; Duties'!$A$1:$F$16</definedName>
    <definedName name="Z_B0EE7D76_5806_4718_BDAD_3A3EA691E5E4_.wvu.PrintArea" localSheetId="3" hidden="1">'Sch-1'!$A$1:$O$35</definedName>
    <definedName name="Z_B0EE7D76_5806_4718_BDAD_3A3EA691E5E4_.wvu.PrintArea" localSheetId="4" hidden="1">'Sch-1 Dis'!$A$1:$H$32</definedName>
    <definedName name="Z_B0EE7D76_5806_4718_BDAD_3A3EA691E5E4_.wvu.PrintArea" localSheetId="5" hidden="1">'Sch-2'!$A$1:$J$30</definedName>
    <definedName name="Z_B0EE7D76_5806_4718_BDAD_3A3EA691E5E4_.wvu.PrintArea" localSheetId="6" hidden="1">'Sch-2 Dis'!$A$1:$G$24</definedName>
    <definedName name="Z_B0EE7D76_5806_4718_BDAD_3A3EA691E5E4_.wvu.PrintArea" localSheetId="7" hidden="1">'Sch-3'!$A$1:$Q$35</definedName>
    <definedName name="Z_B0EE7D76_5806_4718_BDAD_3A3EA691E5E4_.wvu.PrintArea" localSheetId="8" hidden="1">'Sch-4'!$A$1:$E$24</definedName>
    <definedName name="Z_B0EE7D76_5806_4718_BDAD_3A3EA691E5E4_.wvu.PrintArea" localSheetId="9" hidden="1">'Sch-4 Dis'!$A$1:$E$44</definedName>
    <definedName name="Z_B0EE7D76_5806_4718_BDAD_3A3EA691E5E4_.wvu.PrintArea" localSheetId="10" hidden="1">'Sch-5'!$A$1:$D$28</definedName>
    <definedName name="Z_B0EE7D76_5806_4718_BDAD_3A3EA691E5E4_.wvu.PrintArea" localSheetId="11" hidden="1">'Sch-5 After Discount'!$A$1:$D$32</definedName>
    <definedName name="Z_B0EE7D76_5806_4718_BDAD_3A3EA691E5E4_.wvu.PrintArea" localSheetId="12" hidden="1">'Sch-6'!$A$1:$J$25</definedName>
    <definedName name="Z_B0EE7D76_5806_4718_BDAD_3A3EA691E5E4_.wvu.PrintArea" localSheetId="13" hidden="1">'Sch-6 Dis'!$A$1:$F$28</definedName>
    <definedName name="Z_B0EE7D76_5806_4718_BDAD_3A3EA691E5E4_.wvu.PrintTitles" localSheetId="3" hidden="1">'Sch-1'!$15:$17</definedName>
    <definedName name="Z_B0EE7D76_5806_4718_BDAD_3A3EA691E5E4_.wvu.PrintTitles" localSheetId="4" hidden="1">'Sch-1 Dis'!$15:$17</definedName>
    <definedName name="Z_B0EE7D76_5806_4718_BDAD_3A3EA691E5E4_.wvu.PrintTitles" localSheetId="5" hidden="1">'Sch-2'!$13:$15</definedName>
    <definedName name="Z_B0EE7D76_5806_4718_BDAD_3A3EA691E5E4_.wvu.PrintTitles" localSheetId="6" hidden="1">'Sch-2 Dis'!$13:$15</definedName>
    <definedName name="Z_B0EE7D76_5806_4718_BDAD_3A3EA691E5E4_.wvu.PrintTitles" localSheetId="7" hidden="1">'Sch-3'!$15:$17</definedName>
    <definedName name="Z_B0EE7D76_5806_4718_BDAD_3A3EA691E5E4_.wvu.PrintTitles" localSheetId="8" hidden="1">'Sch-4'!$3:$13</definedName>
    <definedName name="Z_B0EE7D76_5806_4718_BDAD_3A3EA691E5E4_.wvu.PrintTitles" localSheetId="9" hidden="1">'Sch-4 Dis'!$3:$13</definedName>
    <definedName name="Z_B0EE7D76_5806_4718_BDAD_3A3EA691E5E4_.wvu.PrintTitles" localSheetId="10" hidden="1">'Sch-5'!$3:$13</definedName>
    <definedName name="Z_B0EE7D76_5806_4718_BDAD_3A3EA691E5E4_.wvu.PrintTitles" localSheetId="11" hidden="1">'Sch-5 After Discount'!$3:$13</definedName>
    <definedName name="Z_B0EE7D76_5806_4718_BDAD_3A3EA691E5E4_.wvu.PrintTitles" localSheetId="12" hidden="1">'Sch-6'!$14:$14</definedName>
    <definedName name="Z_B0EE7D76_5806_4718_BDAD_3A3EA691E5E4_.wvu.PrintTitles" localSheetId="13" hidden="1">'Sch-6 Dis'!$14:$14</definedName>
    <definedName name="Z_B0EE7D76_5806_4718_BDAD_3A3EA691E5E4_.wvu.Rows" localSheetId="0" hidden="1">'Basic Data'!$11:$12</definedName>
    <definedName name="Z_B0EE7D76_5806_4718_BDAD_3A3EA691E5E4_.wvu.Rows" localSheetId="18" hidden="1">'Bid Form 2nd Envelope'!$23:$23</definedName>
    <definedName name="Z_B0EE7D76_5806_4718_BDAD_3A3EA691E5E4_.wvu.Rows" localSheetId="1" hidden="1">Cover!$7:$7,Cover!$10:$10</definedName>
    <definedName name="Z_B0EE7D76_5806_4718_BDAD_3A3EA691E5E4_.wvu.Rows" localSheetId="14" hidden="1">Discount!$21:$21,Discount!$27:$27</definedName>
    <definedName name="Z_B0EE7D76_5806_4718_BDAD_3A3EA691E5E4_.wvu.Rows" localSheetId="3" hidden="1">'Sch-1'!#REF!</definedName>
    <definedName name="Z_B0EE7D76_5806_4718_BDAD_3A3EA691E5E4_.wvu.Rows" localSheetId="7" hidden="1">'Sch-3'!#REF!</definedName>
    <definedName name="Z_B1277D53_29D6_4226_81E2_084FB62977B6_.wvu.Cols" localSheetId="14" hidden="1">Discount!$I:$P</definedName>
    <definedName name="Z_B1277D53_29D6_4226_81E2_084FB62977B6_.wvu.Cols" localSheetId="3" hidden="1">'Sch-1'!$Q:$U</definedName>
    <definedName name="Z_B1277D53_29D6_4226_81E2_084FB62977B6_.wvu.Cols" localSheetId="4" hidden="1">'Sch-1 Dis'!$K:$K</definedName>
    <definedName name="Z_B1277D53_29D6_4226_81E2_084FB62977B6_.wvu.Cols" localSheetId="5" hidden="1">'Sch-2'!$L:$M</definedName>
    <definedName name="Z_B1277D53_29D6_4226_81E2_084FB62977B6_.wvu.Cols" localSheetId="7" hidden="1">'Sch-3'!$S:$S</definedName>
    <definedName name="Z_B1277D53_29D6_4226_81E2_084FB62977B6_.wvu.Cols" localSheetId="12" hidden="1">'Sch-6'!$L:$L</definedName>
    <definedName name="Z_B1277D53_29D6_4226_81E2_084FB62977B6_.wvu.PrintArea" localSheetId="18" hidden="1">'Bid Form 2nd Envelope'!$A$1:$F$52</definedName>
    <definedName name="Z_B1277D53_29D6_4226_81E2_084FB62977B6_.wvu.PrintArea" localSheetId="1" hidden="1">Cover!$B$1:$E$15</definedName>
    <definedName name="Z_B1277D53_29D6_4226_81E2_084FB62977B6_.wvu.PrintArea" localSheetId="14" hidden="1">Discount!$A$2:$G$43</definedName>
    <definedName name="Z_B1277D53_29D6_4226_81E2_084FB62977B6_.wvu.PrintArea" localSheetId="16" hidden="1">'Entry Tax'!$A$1:$E$16</definedName>
    <definedName name="Z_B1277D53_29D6_4226_81E2_084FB62977B6_.wvu.PrintArea" localSheetId="2" hidden="1">'Names of Bidder'!$B$1:$D$22</definedName>
    <definedName name="Z_B1277D53_29D6_4226_81E2_084FB62977B6_.wvu.PrintArea" localSheetId="15" hidden="1">Octroi!$A$1:$E$16</definedName>
    <definedName name="Z_B1277D53_29D6_4226_81E2_084FB62977B6_.wvu.PrintArea" localSheetId="17" hidden="1">'Other Taxes &amp; Duties'!$A$1:$F$16</definedName>
    <definedName name="Z_B1277D53_29D6_4226_81E2_084FB62977B6_.wvu.PrintArea" localSheetId="19" hidden="1">'Q &amp; C'!$A$1:$F$43</definedName>
    <definedName name="Z_B1277D53_29D6_4226_81E2_084FB62977B6_.wvu.PrintArea" localSheetId="3" hidden="1">'Sch-1'!$A$1:$O$35</definedName>
    <definedName name="Z_B1277D53_29D6_4226_81E2_084FB62977B6_.wvu.PrintArea" localSheetId="4" hidden="1">'Sch-1 Dis'!$A$1:$H$32</definedName>
    <definedName name="Z_B1277D53_29D6_4226_81E2_084FB62977B6_.wvu.PrintArea" localSheetId="5" hidden="1">'Sch-2'!$A$1:$J$30</definedName>
    <definedName name="Z_B1277D53_29D6_4226_81E2_084FB62977B6_.wvu.PrintArea" localSheetId="6" hidden="1">'Sch-2 Dis'!$A$1:$G$24</definedName>
    <definedName name="Z_B1277D53_29D6_4226_81E2_084FB62977B6_.wvu.PrintArea" localSheetId="7" hidden="1">'Sch-3'!$A$1:$Q$35</definedName>
    <definedName name="Z_B1277D53_29D6_4226_81E2_084FB62977B6_.wvu.PrintArea" localSheetId="8" hidden="1">'Sch-4'!$A$1:$E$24</definedName>
    <definedName name="Z_B1277D53_29D6_4226_81E2_084FB62977B6_.wvu.PrintArea" localSheetId="9" hidden="1">'Sch-4 Dis'!$A$1:$E$44</definedName>
    <definedName name="Z_B1277D53_29D6_4226_81E2_084FB62977B6_.wvu.PrintArea" localSheetId="10" hidden="1">'Sch-5'!$A$1:$D$28</definedName>
    <definedName name="Z_B1277D53_29D6_4226_81E2_084FB62977B6_.wvu.PrintArea" localSheetId="11" hidden="1">'Sch-5 After Discount'!$A$1:$D$32</definedName>
    <definedName name="Z_B1277D53_29D6_4226_81E2_084FB62977B6_.wvu.PrintArea" localSheetId="12" hidden="1">'Sch-6'!$A$1:$J$25</definedName>
    <definedName name="Z_B1277D53_29D6_4226_81E2_084FB62977B6_.wvu.PrintArea" localSheetId="13" hidden="1">'Sch-6 Dis'!$A$1:$F$28</definedName>
    <definedName name="Z_B1277D53_29D6_4226_81E2_084FB62977B6_.wvu.PrintArea" localSheetId="20" hidden="1">'T &amp; D'!$A$1:$E$12</definedName>
    <definedName name="Z_B1277D53_29D6_4226_81E2_084FB62977B6_.wvu.PrintTitles" localSheetId="3" hidden="1">'Sch-1'!$15:$17</definedName>
    <definedName name="Z_B1277D53_29D6_4226_81E2_084FB62977B6_.wvu.PrintTitles" localSheetId="4" hidden="1">'Sch-1 Dis'!$15:$17</definedName>
    <definedName name="Z_B1277D53_29D6_4226_81E2_084FB62977B6_.wvu.PrintTitles" localSheetId="5" hidden="1">'Sch-2'!$13:$15</definedName>
    <definedName name="Z_B1277D53_29D6_4226_81E2_084FB62977B6_.wvu.PrintTitles" localSheetId="6" hidden="1">'Sch-2 Dis'!$13:$15</definedName>
    <definedName name="Z_B1277D53_29D6_4226_81E2_084FB62977B6_.wvu.PrintTitles" localSheetId="7" hidden="1">'Sch-3'!$15:$17</definedName>
    <definedName name="Z_B1277D53_29D6_4226_81E2_084FB62977B6_.wvu.PrintTitles" localSheetId="8" hidden="1">'Sch-4'!$3:$13</definedName>
    <definedName name="Z_B1277D53_29D6_4226_81E2_084FB62977B6_.wvu.PrintTitles" localSheetId="9" hidden="1">'Sch-4 Dis'!$3:$13</definedName>
    <definedName name="Z_B1277D53_29D6_4226_81E2_084FB62977B6_.wvu.PrintTitles" localSheetId="10" hidden="1">'Sch-5'!$3:$13</definedName>
    <definedName name="Z_B1277D53_29D6_4226_81E2_084FB62977B6_.wvu.PrintTitles" localSheetId="11" hidden="1">'Sch-5 After Discount'!$3:$13</definedName>
    <definedName name="Z_B1277D53_29D6_4226_81E2_084FB62977B6_.wvu.PrintTitles" localSheetId="12" hidden="1">'Sch-6'!$14:$14</definedName>
    <definedName name="Z_B1277D53_29D6_4226_81E2_084FB62977B6_.wvu.PrintTitles" localSheetId="13" hidden="1">'Sch-6 Dis'!$14:$14</definedName>
    <definedName name="Z_B1277D53_29D6_4226_81E2_084FB62977B6_.wvu.Rows" localSheetId="0" hidden="1">'Basic Data'!$11:$12</definedName>
    <definedName name="Z_B1277D53_29D6_4226_81E2_084FB62977B6_.wvu.Rows" localSheetId="18" hidden="1">'Bid Form 2nd Envelope'!$23:$23</definedName>
    <definedName name="Z_B1277D53_29D6_4226_81E2_084FB62977B6_.wvu.Rows" localSheetId="1" hidden="1">Cover!$7:$7,Cover!$10:$10</definedName>
    <definedName name="Z_B1277D53_29D6_4226_81E2_084FB62977B6_.wvu.Rows" localSheetId="14" hidden="1">Discount!$21:$21,Discount!$27:$27</definedName>
    <definedName name="Z_B1277D53_29D6_4226_81E2_084FB62977B6_.wvu.Rows" localSheetId="3" hidden="1">'Sch-1'!#REF!</definedName>
    <definedName name="Z_B1277D53_29D6_4226_81E2_084FB62977B6_.wvu.Rows" localSheetId="7" hidden="1">'Sch-3'!#REF!</definedName>
    <definedName name="Z_BE00177C_666B_4CCB_B6AF_EE8409A04F15_.wvu.Cols" localSheetId="14" hidden="1">Discount!$I:$O</definedName>
    <definedName name="Z_BE00177C_666B_4CCB_B6AF_EE8409A04F15_.wvu.Cols" localSheetId="3" hidden="1">'Sch-1'!$Q:$U</definedName>
    <definedName name="Z_BE00177C_666B_4CCB_B6AF_EE8409A04F15_.wvu.Cols" localSheetId="4" hidden="1">'Sch-1 Dis'!$K:$K</definedName>
    <definedName name="Z_BE00177C_666B_4CCB_B6AF_EE8409A04F15_.wvu.Cols" localSheetId="5" hidden="1">'Sch-2'!$L:$M</definedName>
    <definedName name="Z_BE00177C_666B_4CCB_B6AF_EE8409A04F15_.wvu.Cols" localSheetId="7" hidden="1">'Sch-3'!$S:$S</definedName>
    <definedName name="Z_BE00177C_666B_4CCB_B6AF_EE8409A04F15_.wvu.Cols" localSheetId="12" hidden="1">'Sch-6'!$L:$L</definedName>
    <definedName name="Z_BE00177C_666B_4CCB_B6AF_EE8409A04F15_.wvu.PrintArea" localSheetId="18" hidden="1">'Bid Form 2nd Envelope'!$A$1:$F$52</definedName>
    <definedName name="Z_BE00177C_666B_4CCB_B6AF_EE8409A04F15_.wvu.PrintArea" localSheetId="1" hidden="1">Cover!$B$1:$E$15</definedName>
    <definedName name="Z_BE00177C_666B_4CCB_B6AF_EE8409A04F15_.wvu.PrintArea" localSheetId="14" hidden="1">Discount!$A$2:$G$43</definedName>
    <definedName name="Z_BE00177C_666B_4CCB_B6AF_EE8409A04F15_.wvu.PrintArea" localSheetId="16" hidden="1">'Entry Tax'!$A$1:$E$16</definedName>
    <definedName name="Z_BE00177C_666B_4CCB_B6AF_EE8409A04F15_.wvu.PrintArea" localSheetId="2" hidden="1">'Names of Bidder'!$B$1:$D$22</definedName>
    <definedName name="Z_BE00177C_666B_4CCB_B6AF_EE8409A04F15_.wvu.PrintArea" localSheetId="15" hidden="1">Octroi!$A$1:$E$16</definedName>
    <definedName name="Z_BE00177C_666B_4CCB_B6AF_EE8409A04F15_.wvu.PrintArea" localSheetId="17" hidden="1">'Other Taxes &amp; Duties'!$A$1:$F$16</definedName>
    <definedName name="Z_BE00177C_666B_4CCB_B6AF_EE8409A04F15_.wvu.PrintArea" localSheetId="19" hidden="1">'Q &amp; C'!$A$1:$F$43</definedName>
    <definedName name="Z_BE00177C_666B_4CCB_B6AF_EE8409A04F15_.wvu.PrintArea" localSheetId="3" hidden="1">'Sch-1'!$A$1:$O$35</definedName>
    <definedName name="Z_BE00177C_666B_4CCB_B6AF_EE8409A04F15_.wvu.PrintArea" localSheetId="4" hidden="1">'Sch-1 Dis'!$A$1:$H$32</definedName>
    <definedName name="Z_BE00177C_666B_4CCB_B6AF_EE8409A04F15_.wvu.PrintArea" localSheetId="5" hidden="1">'Sch-2'!$A$1:$J$30</definedName>
    <definedName name="Z_BE00177C_666B_4CCB_B6AF_EE8409A04F15_.wvu.PrintArea" localSheetId="6" hidden="1">'Sch-2 Dis'!$A$1:$G$24</definedName>
    <definedName name="Z_BE00177C_666B_4CCB_B6AF_EE8409A04F15_.wvu.PrintArea" localSheetId="7" hidden="1">'Sch-3'!$A$1:$Q$35</definedName>
    <definedName name="Z_BE00177C_666B_4CCB_B6AF_EE8409A04F15_.wvu.PrintArea" localSheetId="8" hidden="1">'Sch-4'!$A$1:$E$24</definedName>
    <definedName name="Z_BE00177C_666B_4CCB_B6AF_EE8409A04F15_.wvu.PrintArea" localSheetId="9" hidden="1">'Sch-4 Dis'!$A$1:$E$44</definedName>
    <definedName name="Z_BE00177C_666B_4CCB_B6AF_EE8409A04F15_.wvu.PrintArea" localSheetId="10" hidden="1">'Sch-5'!$A$1:$D$28</definedName>
    <definedName name="Z_BE00177C_666B_4CCB_B6AF_EE8409A04F15_.wvu.PrintArea" localSheetId="11" hidden="1">'Sch-5 After Discount'!$A$1:$D$32</definedName>
    <definedName name="Z_BE00177C_666B_4CCB_B6AF_EE8409A04F15_.wvu.PrintArea" localSheetId="12" hidden="1">'Sch-6'!$A$1:$J$25</definedName>
    <definedName name="Z_BE00177C_666B_4CCB_B6AF_EE8409A04F15_.wvu.PrintArea" localSheetId="13" hidden="1">'Sch-6 Dis'!$A$1:$F$28</definedName>
    <definedName name="Z_BE00177C_666B_4CCB_B6AF_EE8409A04F15_.wvu.PrintArea" localSheetId="20" hidden="1">'T &amp; D'!$A$1:$E$12</definedName>
    <definedName name="Z_BE00177C_666B_4CCB_B6AF_EE8409A04F15_.wvu.PrintTitles" localSheetId="3" hidden="1">'Sch-1'!$15:$17</definedName>
    <definedName name="Z_BE00177C_666B_4CCB_B6AF_EE8409A04F15_.wvu.PrintTitles" localSheetId="4" hidden="1">'Sch-1 Dis'!$15:$17</definedName>
    <definedName name="Z_BE00177C_666B_4CCB_B6AF_EE8409A04F15_.wvu.PrintTitles" localSheetId="5" hidden="1">'Sch-2'!$13:$15</definedName>
    <definedName name="Z_BE00177C_666B_4CCB_B6AF_EE8409A04F15_.wvu.PrintTitles" localSheetId="6" hidden="1">'Sch-2 Dis'!$13:$15</definedName>
    <definedName name="Z_BE00177C_666B_4CCB_B6AF_EE8409A04F15_.wvu.PrintTitles" localSheetId="7" hidden="1">'Sch-3'!$15:$17</definedName>
    <definedName name="Z_BE00177C_666B_4CCB_B6AF_EE8409A04F15_.wvu.PrintTitles" localSheetId="8" hidden="1">'Sch-4'!$3:$13</definedName>
    <definedName name="Z_BE00177C_666B_4CCB_B6AF_EE8409A04F15_.wvu.PrintTitles" localSheetId="9" hidden="1">'Sch-4 Dis'!$3:$13</definedName>
    <definedName name="Z_BE00177C_666B_4CCB_B6AF_EE8409A04F15_.wvu.PrintTitles" localSheetId="10" hidden="1">'Sch-5'!$3:$13</definedName>
    <definedName name="Z_BE00177C_666B_4CCB_B6AF_EE8409A04F15_.wvu.PrintTitles" localSheetId="11" hidden="1">'Sch-5 After Discount'!$3:$13</definedName>
    <definedName name="Z_BE00177C_666B_4CCB_B6AF_EE8409A04F15_.wvu.PrintTitles" localSheetId="12" hidden="1">'Sch-6'!$14:$14</definedName>
    <definedName name="Z_BE00177C_666B_4CCB_B6AF_EE8409A04F15_.wvu.PrintTitles" localSheetId="13" hidden="1">'Sch-6 Dis'!$14:$14</definedName>
    <definedName name="Z_BE00177C_666B_4CCB_B6AF_EE8409A04F15_.wvu.Rows" localSheetId="0" hidden="1">'Basic Data'!$11:$12</definedName>
    <definedName name="Z_BE00177C_666B_4CCB_B6AF_EE8409A04F15_.wvu.Rows" localSheetId="18" hidden="1">'Bid Form 2nd Envelope'!$23:$23</definedName>
    <definedName name="Z_BE00177C_666B_4CCB_B6AF_EE8409A04F15_.wvu.Rows" localSheetId="1" hidden="1">Cover!$7:$7,Cover!$10:$10</definedName>
    <definedName name="Z_BE00177C_666B_4CCB_B6AF_EE8409A04F15_.wvu.Rows" localSheetId="14" hidden="1">Discount!$19:$19,Discount!$21:$21,Discount!$25:$25,Discount!$27:$27,Discount!$29:$33</definedName>
    <definedName name="Z_BE00177C_666B_4CCB_B6AF_EE8409A04F15_.wvu.Rows" localSheetId="3" hidden="1">'Sch-1'!#REF!</definedName>
    <definedName name="Z_BE00177C_666B_4CCB_B6AF_EE8409A04F15_.wvu.Rows" localSheetId="7" hidden="1">'Sch-3'!#REF!</definedName>
    <definedName name="Z_BE00177C_666B_4CCB_B6AF_EE8409A04F15_.wvu.Rows" localSheetId="12" hidden="1">'Sch-6'!#REF!,'Sch-6'!#REF!</definedName>
    <definedName name="Z_C39F923C_6CD3_45D8_86F8_6C4D806DDD7E_.wvu.Cols" localSheetId="14" hidden="1">Discount!$I:$P</definedName>
    <definedName name="Z_C39F923C_6CD3_45D8_86F8_6C4D806DDD7E_.wvu.Cols" localSheetId="3" hidden="1">'Sch-1'!$Q:$U</definedName>
    <definedName name="Z_C39F923C_6CD3_45D8_86F8_6C4D806DDD7E_.wvu.Cols" localSheetId="4" hidden="1">'Sch-1 Dis'!$K:$K</definedName>
    <definedName name="Z_C39F923C_6CD3_45D8_86F8_6C4D806DDD7E_.wvu.Cols" localSheetId="5" hidden="1">'Sch-2'!$L:$M</definedName>
    <definedName name="Z_C39F923C_6CD3_45D8_86F8_6C4D806DDD7E_.wvu.Cols" localSheetId="7" hidden="1">'Sch-3'!$S:$S</definedName>
    <definedName name="Z_C39F923C_6CD3_45D8_86F8_6C4D806DDD7E_.wvu.Cols" localSheetId="12" hidden="1">'Sch-6'!$L:$L</definedName>
    <definedName name="Z_C39F923C_6CD3_45D8_86F8_6C4D806DDD7E_.wvu.PrintArea" localSheetId="18" hidden="1">'Bid Form 2nd Envelope'!$A$1:$F$52</definedName>
    <definedName name="Z_C39F923C_6CD3_45D8_86F8_6C4D806DDD7E_.wvu.PrintArea" localSheetId="1" hidden="1">Cover!$B$1:$E$15</definedName>
    <definedName name="Z_C39F923C_6CD3_45D8_86F8_6C4D806DDD7E_.wvu.PrintArea" localSheetId="14" hidden="1">Discount!$A$2:$G$43</definedName>
    <definedName name="Z_C39F923C_6CD3_45D8_86F8_6C4D806DDD7E_.wvu.PrintArea" localSheetId="16" hidden="1">'Entry Tax'!$A$1:$E$16</definedName>
    <definedName name="Z_C39F923C_6CD3_45D8_86F8_6C4D806DDD7E_.wvu.PrintArea" localSheetId="2" hidden="1">'Names of Bidder'!$B$1:$D$22</definedName>
    <definedName name="Z_C39F923C_6CD3_45D8_86F8_6C4D806DDD7E_.wvu.PrintArea" localSheetId="15" hidden="1">Octroi!$A$1:$E$16</definedName>
    <definedName name="Z_C39F923C_6CD3_45D8_86F8_6C4D806DDD7E_.wvu.PrintArea" localSheetId="17" hidden="1">'Other Taxes &amp; Duties'!$A$1:$F$16</definedName>
    <definedName name="Z_C39F923C_6CD3_45D8_86F8_6C4D806DDD7E_.wvu.PrintArea" localSheetId="19" hidden="1">'Q &amp; C'!$A$1:$F$43</definedName>
    <definedName name="Z_C39F923C_6CD3_45D8_86F8_6C4D806DDD7E_.wvu.PrintArea" localSheetId="3" hidden="1">'Sch-1'!$A$1:$O$35</definedName>
    <definedName name="Z_C39F923C_6CD3_45D8_86F8_6C4D806DDD7E_.wvu.PrintArea" localSheetId="4" hidden="1">'Sch-1 Dis'!$A$1:$H$32</definedName>
    <definedName name="Z_C39F923C_6CD3_45D8_86F8_6C4D806DDD7E_.wvu.PrintArea" localSheetId="5" hidden="1">'Sch-2'!$A$1:$J$30</definedName>
    <definedName name="Z_C39F923C_6CD3_45D8_86F8_6C4D806DDD7E_.wvu.PrintArea" localSheetId="6" hidden="1">'Sch-2 Dis'!$A$1:$G$24</definedName>
    <definedName name="Z_C39F923C_6CD3_45D8_86F8_6C4D806DDD7E_.wvu.PrintArea" localSheetId="7" hidden="1">'Sch-3'!$A$1:$Q$35</definedName>
    <definedName name="Z_C39F923C_6CD3_45D8_86F8_6C4D806DDD7E_.wvu.PrintArea" localSheetId="8" hidden="1">'Sch-4'!$A$1:$E$24</definedName>
    <definedName name="Z_C39F923C_6CD3_45D8_86F8_6C4D806DDD7E_.wvu.PrintArea" localSheetId="9" hidden="1">'Sch-4 Dis'!$A$1:$E$44</definedName>
    <definedName name="Z_C39F923C_6CD3_45D8_86F8_6C4D806DDD7E_.wvu.PrintArea" localSheetId="10" hidden="1">'Sch-5'!$A$1:$D$28</definedName>
    <definedName name="Z_C39F923C_6CD3_45D8_86F8_6C4D806DDD7E_.wvu.PrintArea" localSheetId="11" hidden="1">'Sch-5 After Discount'!$A$1:$D$32</definedName>
    <definedName name="Z_C39F923C_6CD3_45D8_86F8_6C4D806DDD7E_.wvu.PrintArea" localSheetId="12" hidden="1">'Sch-6'!$A$1:$J$25</definedName>
    <definedName name="Z_C39F923C_6CD3_45D8_86F8_6C4D806DDD7E_.wvu.PrintArea" localSheetId="13" hidden="1">'Sch-6 Dis'!$A$1:$F$28</definedName>
    <definedName name="Z_C39F923C_6CD3_45D8_86F8_6C4D806DDD7E_.wvu.PrintArea" localSheetId="20" hidden="1">'T &amp; D'!$A$1:$E$12</definedName>
    <definedName name="Z_C39F923C_6CD3_45D8_86F8_6C4D806DDD7E_.wvu.PrintTitles" localSheetId="3" hidden="1">'Sch-1'!$15:$17</definedName>
    <definedName name="Z_C39F923C_6CD3_45D8_86F8_6C4D806DDD7E_.wvu.PrintTitles" localSheetId="4" hidden="1">'Sch-1 Dis'!$15:$17</definedName>
    <definedName name="Z_C39F923C_6CD3_45D8_86F8_6C4D806DDD7E_.wvu.PrintTitles" localSheetId="5" hidden="1">'Sch-2'!$13:$15</definedName>
    <definedName name="Z_C39F923C_6CD3_45D8_86F8_6C4D806DDD7E_.wvu.PrintTitles" localSheetId="6" hidden="1">'Sch-2 Dis'!$13:$15</definedName>
    <definedName name="Z_C39F923C_6CD3_45D8_86F8_6C4D806DDD7E_.wvu.PrintTitles" localSheetId="7" hidden="1">'Sch-3'!$15:$17</definedName>
    <definedName name="Z_C39F923C_6CD3_45D8_86F8_6C4D806DDD7E_.wvu.PrintTitles" localSheetId="8" hidden="1">'Sch-4'!$3:$13</definedName>
    <definedName name="Z_C39F923C_6CD3_45D8_86F8_6C4D806DDD7E_.wvu.PrintTitles" localSheetId="9" hidden="1">'Sch-4 Dis'!$3:$13</definedName>
    <definedName name="Z_C39F923C_6CD3_45D8_86F8_6C4D806DDD7E_.wvu.PrintTitles" localSheetId="10" hidden="1">'Sch-5'!$3:$13</definedName>
    <definedName name="Z_C39F923C_6CD3_45D8_86F8_6C4D806DDD7E_.wvu.PrintTitles" localSheetId="11" hidden="1">'Sch-5 After Discount'!$3:$13</definedName>
    <definedName name="Z_C39F923C_6CD3_45D8_86F8_6C4D806DDD7E_.wvu.PrintTitles" localSheetId="12" hidden="1">'Sch-6'!$14:$14</definedName>
    <definedName name="Z_C39F923C_6CD3_45D8_86F8_6C4D806DDD7E_.wvu.PrintTitles" localSheetId="13" hidden="1">'Sch-6 Dis'!$14:$14</definedName>
    <definedName name="Z_C39F923C_6CD3_45D8_86F8_6C4D806DDD7E_.wvu.Rows" localSheetId="0" hidden="1">'Basic Data'!$11:$12</definedName>
    <definedName name="Z_C39F923C_6CD3_45D8_86F8_6C4D806DDD7E_.wvu.Rows" localSheetId="18" hidden="1">'Bid Form 2nd Envelope'!$23:$23</definedName>
    <definedName name="Z_C39F923C_6CD3_45D8_86F8_6C4D806DDD7E_.wvu.Rows" localSheetId="1" hidden="1">Cover!$7:$7,Cover!$10:$10</definedName>
    <definedName name="Z_C39F923C_6CD3_45D8_86F8_6C4D806DDD7E_.wvu.Rows" localSheetId="14" hidden="1">Discount!$21:$21,Discount!$27:$27</definedName>
    <definedName name="Z_C39F923C_6CD3_45D8_86F8_6C4D806DDD7E_.wvu.Rows" localSheetId="3" hidden="1">'Sch-1'!#REF!</definedName>
    <definedName name="Z_C39F923C_6CD3_45D8_86F8_6C4D806DDD7E_.wvu.Rows" localSheetId="7" hidden="1">'Sch-3'!#REF!</definedName>
    <definedName name="Z_D39E83F3_4061_47C5_8153_10B7C21D208A_.wvu.Cols" localSheetId="14" hidden="1">Discount!$I:$O</definedName>
    <definedName name="Z_D39E83F3_4061_47C5_8153_10B7C21D208A_.wvu.Cols" localSheetId="3" hidden="1">'Sch-1'!#REF!,'Sch-1'!$Q:$U</definedName>
    <definedName name="Z_D39E83F3_4061_47C5_8153_10B7C21D208A_.wvu.Cols" localSheetId="4" hidden="1">'Sch-1 Dis'!$K:$K</definedName>
    <definedName name="Z_D39E83F3_4061_47C5_8153_10B7C21D208A_.wvu.Cols" localSheetId="5" hidden="1">'Sch-2'!$E:$E,'Sch-2'!$L:$M</definedName>
    <definedName name="Z_D39E83F3_4061_47C5_8153_10B7C21D208A_.wvu.Cols" localSheetId="7" hidden="1">'Sch-3'!#REF!,'Sch-3'!$S:$S</definedName>
    <definedName name="Z_D39E83F3_4061_47C5_8153_10B7C21D208A_.wvu.Cols" localSheetId="12" hidden="1">'Sch-6'!$L:$L</definedName>
    <definedName name="Z_D39E83F3_4061_47C5_8153_10B7C21D208A_.wvu.PrintArea" localSheetId="18" hidden="1">'Bid Form 2nd Envelope'!$A$1:$F$52</definedName>
    <definedName name="Z_D39E83F3_4061_47C5_8153_10B7C21D208A_.wvu.PrintArea" localSheetId="1" hidden="1">Cover!$B$1:$E$15</definedName>
    <definedName name="Z_D39E83F3_4061_47C5_8153_10B7C21D208A_.wvu.PrintArea" localSheetId="14" hidden="1">Discount!$A$2:$G$43</definedName>
    <definedName name="Z_D39E83F3_4061_47C5_8153_10B7C21D208A_.wvu.PrintArea" localSheetId="16" hidden="1">'Entry Tax'!$A$1:$E$16</definedName>
    <definedName name="Z_D39E83F3_4061_47C5_8153_10B7C21D208A_.wvu.PrintArea" localSheetId="2" hidden="1">'Names of Bidder'!$B$1:$D$22</definedName>
    <definedName name="Z_D39E83F3_4061_47C5_8153_10B7C21D208A_.wvu.PrintArea" localSheetId="15" hidden="1">Octroi!$A$1:$E$16</definedName>
    <definedName name="Z_D39E83F3_4061_47C5_8153_10B7C21D208A_.wvu.PrintArea" localSheetId="17" hidden="1">'Other Taxes &amp; Duties'!$A$1:$F$16</definedName>
    <definedName name="Z_D39E83F3_4061_47C5_8153_10B7C21D208A_.wvu.PrintArea" localSheetId="19" hidden="1">'Q &amp; C'!$A$1:$F$43</definedName>
    <definedName name="Z_D39E83F3_4061_47C5_8153_10B7C21D208A_.wvu.PrintArea" localSheetId="3" hidden="1">'Sch-1'!$A$1:$O$33</definedName>
    <definedName name="Z_D39E83F3_4061_47C5_8153_10B7C21D208A_.wvu.PrintArea" localSheetId="4" hidden="1">'Sch-1 Dis'!$A$1:$H$32</definedName>
    <definedName name="Z_D39E83F3_4061_47C5_8153_10B7C21D208A_.wvu.PrintArea" localSheetId="5" hidden="1">'Sch-2'!$A$1:$J$30</definedName>
    <definedName name="Z_D39E83F3_4061_47C5_8153_10B7C21D208A_.wvu.PrintArea" localSheetId="6" hidden="1">'Sch-2 Dis'!$A$1:$G$24</definedName>
    <definedName name="Z_D39E83F3_4061_47C5_8153_10B7C21D208A_.wvu.PrintArea" localSheetId="7" hidden="1">'Sch-3'!$A$1:$Q$33</definedName>
    <definedName name="Z_D39E83F3_4061_47C5_8153_10B7C21D208A_.wvu.PrintArea" localSheetId="8" hidden="1">'Sch-4'!$A$1:$E$24</definedName>
    <definedName name="Z_D39E83F3_4061_47C5_8153_10B7C21D208A_.wvu.PrintArea" localSheetId="9" hidden="1">'Sch-4 Dis'!$A$1:$E$44</definedName>
    <definedName name="Z_D39E83F3_4061_47C5_8153_10B7C21D208A_.wvu.PrintArea" localSheetId="10" hidden="1">'Sch-5'!$A$1:$D$27</definedName>
    <definedName name="Z_D39E83F3_4061_47C5_8153_10B7C21D208A_.wvu.PrintArea" localSheetId="11" hidden="1">'Sch-5 After Discount'!$A$1:$D$32</definedName>
    <definedName name="Z_D39E83F3_4061_47C5_8153_10B7C21D208A_.wvu.PrintArea" localSheetId="12" hidden="1">'Sch-6'!$A$1:$J$25</definedName>
    <definedName name="Z_D39E83F3_4061_47C5_8153_10B7C21D208A_.wvu.PrintArea" localSheetId="13" hidden="1">'Sch-6 Dis'!$A$1:$F$28</definedName>
    <definedName name="Z_D39E83F3_4061_47C5_8153_10B7C21D208A_.wvu.PrintArea" localSheetId="20" hidden="1">'T &amp; D'!$A$1:$E$12</definedName>
    <definedName name="Z_D39E83F3_4061_47C5_8153_10B7C21D208A_.wvu.PrintTitles" localSheetId="3" hidden="1">'Sch-1'!$15:$17</definedName>
    <definedName name="Z_D39E83F3_4061_47C5_8153_10B7C21D208A_.wvu.PrintTitles" localSheetId="4" hidden="1">'Sch-1 Dis'!$15:$17</definedName>
    <definedName name="Z_D39E83F3_4061_47C5_8153_10B7C21D208A_.wvu.PrintTitles" localSheetId="5" hidden="1">'Sch-2'!$13:$15</definedName>
    <definedName name="Z_D39E83F3_4061_47C5_8153_10B7C21D208A_.wvu.PrintTitles" localSheetId="6" hidden="1">'Sch-2 Dis'!$13:$15</definedName>
    <definedName name="Z_D39E83F3_4061_47C5_8153_10B7C21D208A_.wvu.PrintTitles" localSheetId="7" hidden="1">'Sch-3'!$15:$17</definedName>
    <definedName name="Z_D39E83F3_4061_47C5_8153_10B7C21D208A_.wvu.PrintTitles" localSheetId="8" hidden="1">'Sch-4'!$3:$13</definedName>
    <definedName name="Z_D39E83F3_4061_47C5_8153_10B7C21D208A_.wvu.PrintTitles" localSheetId="9" hidden="1">'Sch-4 Dis'!$3:$13</definedName>
    <definedName name="Z_D39E83F3_4061_47C5_8153_10B7C21D208A_.wvu.PrintTitles" localSheetId="10" hidden="1">'Sch-5'!$3:$13</definedName>
    <definedName name="Z_D39E83F3_4061_47C5_8153_10B7C21D208A_.wvu.PrintTitles" localSheetId="11" hidden="1">'Sch-5 After Discount'!$3:$13</definedName>
    <definedName name="Z_D39E83F3_4061_47C5_8153_10B7C21D208A_.wvu.PrintTitles" localSheetId="12" hidden="1">'Sch-6'!$14:$14</definedName>
    <definedName name="Z_D39E83F3_4061_47C5_8153_10B7C21D208A_.wvu.PrintTitles" localSheetId="13" hidden="1">'Sch-6 Dis'!$14:$14</definedName>
    <definedName name="Z_D39E83F3_4061_47C5_8153_10B7C21D208A_.wvu.Rows" localSheetId="0" hidden="1">'Basic Data'!$11:$12</definedName>
    <definedName name="Z_D39E83F3_4061_47C5_8153_10B7C21D208A_.wvu.Rows" localSheetId="18" hidden="1">'Bid Form 2nd Envelope'!$23:$23</definedName>
    <definedName name="Z_D39E83F3_4061_47C5_8153_10B7C21D208A_.wvu.Rows" localSheetId="1" hidden="1">Cover!$7:$7,Cover!$10:$10</definedName>
    <definedName name="Z_D39E83F3_4061_47C5_8153_10B7C21D208A_.wvu.Rows" localSheetId="14" hidden="1">Discount!$19:$19,Discount!$21:$21,Discount!$25:$25,Discount!$27:$27</definedName>
    <definedName name="Z_D39E83F3_4061_47C5_8153_10B7C21D208A_.wvu.Rows" localSheetId="12" hidden="1">'Sch-6'!#REF!</definedName>
    <definedName name="Z_D545044E_B7FF_408B_A291_2187C526EC3D_.wvu.Cols" localSheetId="14" hidden="1">Discount!$I:$N</definedName>
    <definedName name="Z_D545044E_B7FF_408B_A291_2187C526EC3D_.wvu.Cols" localSheetId="3" hidden="1">'Sch-1'!$O:$O,'Sch-1'!$Q:$T,'Sch-1'!$V:$V</definedName>
    <definedName name="Z_D545044E_B7FF_408B_A291_2187C526EC3D_.wvu.Cols" localSheetId="4" hidden="1">'Sch-1 Dis'!$K:$K</definedName>
    <definedName name="Z_D545044E_B7FF_408B_A291_2187C526EC3D_.wvu.Cols" localSheetId="5" hidden="1">'Sch-2'!$L:$M</definedName>
    <definedName name="Z_D545044E_B7FF_408B_A291_2187C526EC3D_.wvu.Cols" localSheetId="7" hidden="1">'Sch-3'!$Q:$Q,'Sch-3'!$S:$S,'Sch-3'!#REF!</definedName>
    <definedName name="Z_D545044E_B7FF_408B_A291_2187C526EC3D_.wvu.Cols" localSheetId="12" hidden="1">'Sch-6'!$E:$E,'Sch-6'!$L:$L</definedName>
    <definedName name="Z_D545044E_B7FF_408B_A291_2187C526EC3D_.wvu.FilterData" localSheetId="3" hidden="1">'Sch-1'!#REF!</definedName>
    <definedName name="Z_D545044E_B7FF_408B_A291_2187C526EC3D_.wvu.FilterData" localSheetId="7" hidden="1">'Sch-3'!#REF!</definedName>
    <definedName name="Z_D545044E_B7FF_408B_A291_2187C526EC3D_.wvu.PrintArea" localSheetId="18" hidden="1">'Bid Form 2nd Envelope'!$A$1:$F$52</definedName>
    <definedName name="Z_D545044E_B7FF_408B_A291_2187C526EC3D_.wvu.PrintArea" localSheetId="1" hidden="1">Cover!$B$1:$E$15</definedName>
    <definedName name="Z_D545044E_B7FF_408B_A291_2187C526EC3D_.wvu.PrintArea" localSheetId="14" hidden="1">Discount!$A$2:$G$43</definedName>
    <definedName name="Z_D545044E_B7FF_408B_A291_2187C526EC3D_.wvu.PrintArea" localSheetId="16" hidden="1">'Entry Tax'!$A$1:$E$16</definedName>
    <definedName name="Z_D545044E_B7FF_408B_A291_2187C526EC3D_.wvu.PrintArea" localSheetId="2" hidden="1">'Names of Bidder'!$B$1:$D$22</definedName>
    <definedName name="Z_D545044E_B7FF_408B_A291_2187C526EC3D_.wvu.PrintArea" localSheetId="15" hidden="1">Octroi!$A$1:$E$16</definedName>
    <definedName name="Z_D545044E_B7FF_408B_A291_2187C526EC3D_.wvu.PrintArea" localSheetId="17" hidden="1">'Other Taxes &amp; Duties'!$A$1:$F$16</definedName>
    <definedName name="Z_D545044E_B7FF_408B_A291_2187C526EC3D_.wvu.PrintArea" localSheetId="19" hidden="1">'Q &amp; C'!$A$1:$F$43</definedName>
    <definedName name="Z_D545044E_B7FF_408B_A291_2187C526EC3D_.wvu.PrintArea" localSheetId="3" hidden="1">'Sch-1'!$A$1:$O$33</definedName>
    <definedName name="Z_D545044E_B7FF_408B_A291_2187C526EC3D_.wvu.PrintArea" localSheetId="4" hidden="1">'Sch-1 Dis'!$A$1:$H$32</definedName>
    <definedName name="Z_D545044E_B7FF_408B_A291_2187C526EC3D_.wvu.PrintArea" localSheetId="5" hidden="1">'Sch-2'!$A$1:$J$30</definedName>
    <definedName name="Z_D545044E_B7FF_408B_A291_2187C526EC3D_.wvu.PrintArea" localSheetId="6" hidden="1">'Sch-2 Dis'!$A$1:$G$24</definedName>
    <definedName name="Z_D545044E_B7FF_408B_A291_2187C526EC3D_.wvu.PrintArea" localSheetId="7" hidden="1">'Sch-3'!$A$1:$Q$33</definedName>
    <definedName name="Z_D545044E_B7FF_408B_A291_2187C526EC3D_.wvu.PrintArea" localSheetId="8" hidden="1">'Sch-4'!$A$1:$E$24</definedName>
    <definedName name="Z_D545044E_B7FF_408B_A291_2187C526EC3D_.wvu.PrintArea" localSheetId="9" hidden="1">'Sch-4 Dis'!$A$1:$E$44</definedName>
    <definedName name="Z_D545044E_B7FF_408B_A291_2187C526EC3D_.wvu.PrintArea" localSheetId="10" hidden="1">'Sch-5'!$A$1:$D$27</definedName>
    <definedName name="Z_D545044E_B7FF_408B_A291_2187C526EC3D_.wvu.PrintArea" localSheetId="11" hidden="1">'Sch-5 After Discount'!$A$1:$D$32</definedName>
    <definedName name="Z_D545044E_B7FF_408B_A291_2187C526EC3D_.wvu.PrintArea" localSheetId="12" hidden="1">'Sch-6'!$A$1:$J$25</definedName>
    <definedName name="Z_D545044E_B7FF_408B_A291_2187C526EC3D_.wvu.PrintArea" localSheetId="13" hidden="1">'Sch-6 Dis'!$A$1:$F$28</definedName>
    <definedName name="Z_D545044E_B7FF_408B_A291_2187C526EC3D_.wvu.PrintArea" localSheetId="20" hidden="1">'T &amp; D'!$A$1:$E$12</definedName>
    <definedName name="Z_D545044E_B7FF_408B_A291_2187C526EC3D_.wvu.PrintTitles" localSheetId="3" hidden="1">'Sch-1'!$15:$17</definedName>
    <definedName name="Z_D545044E_B7FF_408B_A291_2187C526EC3D_.wvu.PrintTitles" localSheetId="4" hidden="1">'Sch-1 Dis'!$15:$17</definedName>
    <definedName name="Z_D545044E_B7FF_408B_A291_2187C526EC3D_.wvu.PrintTitles" localSheetId="5" hidden="1">'Sch-2'!$13:$15</definedName>
    <definedName name="Z_D545044E_B7FF_408B_A291_2187C526EC3D_.wvu.PrintTitles" localSheetId="6" hidden="1">'Sch-2 Dis'!$13:$15</definedName>
    <definedName name="Z_D545044E_B7FF_408B_A291_2187C526EC3D_.wvu.PrintTitles" localSheetId="7" hidden="1">'Sch-3'!$15:$17</definedName>
    <definedName name="Z_D545044E_B7FF_408B_A291_2187C526EC3D_.wvu.PrintTitles" localSheetId="8" hidden="1">'Sch-4'!$3:$13</definedName>
    <definedName name="Z_D545044E_B7FF_408B_A291_2187C526EC3D_.wvu.PrintTitles" localSheetId="9" hidden="1">'Sch-4 Dis'!$3:$13</definedName>
    <definedName name="Z_D545044E_B7FF_408B_A291_2187C526EC3D_.wvu.PrintTitles" localSheetId="10" hidden="1">'Sch-5'!$3:$13</definedName>
    <definedName name="Z_D545044E_B7FF_408B_A291_2187C526EC3D_.wvu.PrintTitles" localSheetId="11" hidden="1">'Sch-5 After Discount'!$3:$13</definedName>
    <definedName name="Z_D545044E_B7FF_408B_A291_2187C526EC3D_.wvu.PrintTitles" localSheetId="12" hidden="1">'Sch-6'!$14:$14</definedName>
    <definedName name="Z_D545044E_B7FF_408B_A291_2187C526EC3D_.wvu.PrintTitles" localSheetId="13" hidden="1">'Sch-6 Dis'!$14:$14</definedName>
    <definedName name="Z_D545044E_B7FF_408B_A291_2187C526EC3D_.wvu.Rows" localSheetId="0" hidden="1">'Basic Data'!$11:$12</definedName>
    <definedName name="Z_D545044E_B7FF_408B_A291_2187C526EC3D_.wvu.Rows" localSheetId="18" hidden="1">'Bid Form 2nd Envelope'!$23:$23,'Bid Form 2nd Envelope'!$34:$34</definedName>
    <definedName name="Z_D545044E_B7FF_408B_A291_2187C526EC3D_.wvu.Rows" localSheetId="1" hidden="1">Cover!$7:$7,Cover!$10:$10</definedName>
    <definedName name="Z_D545044E_B7FF_408B_A291_2187C526EC3D_.wvu.Rows" localSheetId="14" hidden="1">Discount!$19:$19,Discount!$21:$21,Discount!$25:$25,Discount!$27:$27,Discount!$29:$33</definedName>
    <definedName name="Z_D545044E_B7FF_408B_A291_2187C526EC3D_.wvu.Rows" localSheetId="2" hidden="1">'Names of Bidder'!$6:$6</definedName>
    <definedName name="Z_D545044E_B7FF_408B_A291_2187C526EC3D_.wvu.Rows" localSheetId="12" hidden="1">'Sch-6'!$17:$22</definedName>
    <definedName name="Z_D963BE1A_1920_4E18_8F54_07F354CCE224_.wvu.Cols" localSheetId="14" hidden="1">Discount!$I:$O</definedName>
    <definedName name="Z_D963BE1A_1920_4E18_8F54_07F354CCE224_.wvu.Cols" localSheetId="3" hidden="1">'Sch-1'!$Q:$U</definedName>
    <definedName name="Z_D963BE1A_1920_4E18_8F54_07F354CCE224_.wvu.Cols" localSheetId="4" hidden="1">'Sch-1 Dis'!$K:$K</definedName>
    <definedName name="Z_D963BE1A_1920_4E18_8F54_07F354CCE224_.wvu.Cols" localSheetId="5" hidden="1">'Sch-2'!$L:$M</definedName>
    <definedName name="Z_D963BE1A_1920_4E18_8F54_07F354CCE224_.wvu.Cols" localSheetId="7" hidden="1">'Sch-3'!$S:$S</definedName>
    <definedName name="Z_D963BE1A_1920_4E18_8F54_07F354CCE224_.wvu.Cols" localSheetId="12" hidden="1">'Sch-6'!$E:$E,'Sch-6'!$L:$L</definedName>
    <definedName name="Z_D963BE1A_1920_4E18_8F54_07F354CCE224_.wvu.PrintArea" localSheetId="18" hidden="1">'Bid Form 2nd Envelope'!$A$1:$F$52</definedName>
    <definedName name="Z_D963BE1A_1920_4E18_8F54_07F354CCE224_.wvu.PrintArea" localSheetId="1" hidden="1">Cover!$B$1:$E$15</definedName>
    <definedName name="Z_D963BE1A_1920_4E18_8F54_07F354CCE224_.wvu.PrintArea" localSheetId="14" hidden="1">Discount!$A$2:$G$43</definedName>
    <definedName name="Z_D963BE1A_1920_4E18_8F54_07F354CCE224_.wvu.PrintArea" localSheetId="16" hidden="1">'Entry Tax'!$A$1:$E$16</definedName>
    <definedName name="Z_D963BE1A_1920_4E18_8F54_07F354CCE224_.wvu.PrintArea" localSheetId="2" hidden="1">'Names of Bidder'!$B$1:$D$22</definedName>
    <definedName name="Z_D963BE1A_1920_4E18_8F54_07F354CCE224_.wvu.PrintArea" localSheetId="15" hidden="1">Octroi!$A$1:$E$16</definedName>
    <definedName name="Z_D963BE1A_1920_4E18_8F54_07F354CCE224_.wvu.PrintArea" localSheetId="17" hidden="1">'Other Taxes &amp; Duties'!$A$1:$F$16</definedName>
    <definedName name="Z_D963BE1A_1920_4E18_8F54_07F354CCE224_.wvu.PrintArea" localSheetId="19" hidden="1">'Q &amp; C'!$A$1:$F$43</definedName>
    <definedName name="Z_D963BE1A_1920_4E18_8F54_07F354CCE224_.wvu.PrintArea" localSheetId="3" hidden="1">'Sch-1'!$A$1:$O$33</definedName>
    <definedName name="Z_D963BE1A_1920_4E18_8F54_07F354CCE224_.wvu.PrintArea" localSheetId="4" hidden="1">'Sch-1 Dis'!$A$1:$H$32</definedName>
    <definedName name="Z_D963BE1A_1920_4E18_8F54_07F354CCE224_.wvu.PrintArea" localSheetId="5" hidden="1">'Sch-2'!$A$1:$J$30</definedName>
    <definedName name="Z_D963BE1A_1920_4E18_8F54_07F354CCE224_.wvu.PrintArea" localSheetId="6" hidden="1">'Sch-2 Dis'!$A$1:$G$24</definedName>
    <definedName name="Z_D963BE1A_1920_4E18_8F54_07F354CCE224_.wvu.PrintArea" localSheetId="7" hidden="1">'Sch-3'!$A$1:$Q$33</definedName>
    <definedName name="Z_D963BE1A_1920_4E18_8F54_07F354CCE224_.wvu.PrintArea" localSheetId="8" hidden="1">'Sch-4'!$A$1:$E$24</definedName>
    <definedName name="Z_D963BE1A_1920_4E18_8F54_07F354CCE224_.wvu.PrintArea" localSheetId="9" hidden="1">'Sch-4 Dis'!$A$1:$E$44</definedName>
    <definedName name="Z_D963BE1A_1920_4E18_8F54_07F354CCE224_.wvu.PrintArea" localSheetId="10" hidden="1">'Sch-5'!$A$1:$D$27</definedName>
    <definedName name="Z_D963BE1A_1920_4E18_8F54_07F354CCE224_.wvu.PrintArea" localSheetId="11" hidden="1">'Sch-5 After Discount'!$A$1:$D$32</definedName>
    <definedName name="Z_D963BE1A_1920_4E18_8F54_07F354CCE224_.wvu.PrintArea" localSheetId="12" hidden="1">'Sch-6'!$A$1:$J$25</definedName>
    <definedName name="Z_D963BE1A_1920_4E18_8F54_07F354CCE224_.wvu.PrintArea" localSheetId="13" hidden="1">'Sch-6 Dis'!$A$1:$F$28</definedName>
    <definedName name="Z_D963BE1A_1920_4E18_8F54_07F354CCE224_.wvu.PrintArea" localSheetId="20" hidden="1">'T &amp; D'!$A$1:$E$12</definedName>
    <definedName name="Z_D963BE1A_1920_4E18_8F54_07F354CCE224_.wvu.PrintTitles" localSheetId="3" hidden="1">'Sch-1'!$15:$17</definedName>
    <definedName name="Z_D963BE1A_1920_4E18_8F54_07F354CCE224_.wvu.PrintTitles" localSheetId="4" hidden="1">'Sch-1 Dis'!$15:$17</definedName>
    <definedName name="Z_D963BE1A_1920_4E18_8F54_07F354CCE224_.wvu.PrintTitles" localSheetId="5" hidden="1">'Sch-2'!$13:$15</definedName>
    <definedName name="Z_D963BE1A_1920_4E18_8F54_07F354CCE224_.wvu.PrintTitles" localSheetId="6" hidden="1">'Sch-2 Dis'!$13:$15</definedName>
    <definedName name="Z_D963BE1A_1920_4E18_8F54_07F354CCE224_.wvu.PrintTitles" localSheetId="7" hidden="1">'Sch-3'!$15:$17</definedName>
    <definedName name="Z_D963BE1A_1920_4E18_8F54_07F354CCE224_.wvu.PrintTitles" localSheetId="8" hidden="1">'Sch-4'!$3:$13</definedName>
    <definedName name="Z_D963BE1A_1920_4E18_8F54_07F354CCE224_.wvu.PrintTitles" localSheetId="9" hidden="1">'Sch-4 Dis'!$3:$13</definedName>
    <definedName name="Z_D963BE1A_1920_4E18_8F54_07F354CCE224_.wvu.PrintTitles" localSheetId="10" hidden="1">'Sch-5'!$3:$13</definedName>
    <definedName name="Z_D963BE1A_1920_4E18_8F54_07F354CCE224_.wvu.PrintTitles" localSheetId="11" hidden="1">'Sch-5 After Discount'!$3:$13</definedName>
    <definedName name="Z_D963BE1A_1920_4E18_8F54_07F354CCE224_.wvu.PrintTitles" localSheetId="12" hidden="1">'Sch-6'!$14:$14</definedName>
    <definedName name="Z_D963BE1A_1920_4E18_8F54_07F354CCE224_.wvu.PrintTitles" localSheetId="13" hidden="1">'Sch-6 Dis'!$14:$14</definedName>
    <definedName name="Z_D963BE1A_1920_4E18_8F54_07F354CCE224_.wvu.Rows" localSheetId="0" hidden="1">'Basic Data'!$11:$12</definedName>
    <definedName name="Z_D963BE1A_1920_4E18_8F54_07F354CCE224_.wvu.Rows" localSheetId="18" hidden="1">'Bid Form 2nd Envelope'!$23:$23</definedName>
    <definedName name="Z_D963BE1A_1920_4E18_8F54_07F354CCE224_.wvu.Rows" localSheetId="1" hidden="1">Cover!$7:$7,Cover!$10:$10</definedName>
    <definedName name="Z_D963BE1A_1920_4E18_8F54_07F354CCE224_.wvu.Rows" localSheetId="14" hidden="1">Discount!$19:$19,Discount!$21:$21,Discount!$25:$25,Discount!$27:$27,Discount!$29:$33</definedName>
    <definedName name="Z_D963BE1A_1920_4E18_8F54_07F354CCE224_.wvu.Rows" localSheetId="2" hidden="1">'Names of Bidder'!$6:$6</definedName>
    <definedName name="Z_D963BE1A_1920_4E18_8F54_07F354CCE224_.wvu.Rows" localSheetId="12" hidden="1">'Sch-6'!$17:$22</definedName>
    <definedName name="Z_E95B21C1_D936_4435_AF6F_90CF0B6A7506_.wvu.Cols" localSheetId="14" hidden="1">Discount!$I:$P</definedName>
    <definedName name="Z_E95B21C1_D936_4435_AF6F_90CF0B6A7506_.wvu.Cols" localSheetId="3" hidden="1">'Sch-1'!$Q:$U</definedName>
    <definedName name="Z_E95B21C1_D936_4435_AF6F_90CF0B6A7506_.wvu.Cols" localSheetId="4" hidden="1">'Sch-1 Dis'!$K:$K</definedName>
    <definedName name="Z_E95B21C1_D936_4435_AF6F_90CF0B6A7506_.wvu.Cols" localSheetId="5" hidden="1">'Sch-2'!$L:$M</definedName>
    <definedName name="Z_E95B21C1_D936_4435_AF6F_90CF0B6A7506_.wvu.Cols" localSheetId="7" hidden="1">'Sch-3'!$S:$S</definedName>
    <definedName name="Z_E95B21C1_D936_4435_AF6F_90CF0B6A7506_.wvu.Cols" localSheetId="12" hidden="1">'Sch-6'!$L:$L</definedName>
    <definedName name="Z_E95B21C1_D936_4435_AF6F_90CF0B6A7506_.wvu.PrintArea" localSheetId="18" hidden="1">'Bid Form 2nd Envelope'!$A$1:$F$52</definedName>
    <definedName name="Z_E95B21C1_D936_4435_AF6F_90CF0B6A7506_.wvu.PrintArea" localSheetId="1" hidden="1">Cover!$B$1:$E$15</definedName>
    <definedName name="Z_E95B21C1_D936_4435_AF6F_90CF0B6A7506_.wvu.PrintArea" localSheetId="14" hidden="1">Discount!$A$2:$G$43</definedName>
    <definedName name="Z_E95B21C1_D936_4435_AF6F_90CF0B6A7506_.wvu.PrintArea" localSheetId="16" hidden="1">'Entry Tax'!$A$1:$E$16</definedName>
    <definedName name="Z_E95B21C1_D936_4435_AF6F_90CF0B6A7506_.wvu.PrintArea" localSheetId="2" hidden="1">'Names of Bidder'!$B$1:$D$22</definedName>
    <definedName name="Z_E95B21C1_D936_4435_AF6F_90CF0B6A7506_.wvu.PrintArea" localSheetId="15" hidden="1">Octroi!$A$1:$E$16</definedName>
    <definedName name="Z_E95B21C1_D936_4435_AF6F_90CF0B6A7506_.wvu.PrintArea" localSheetId="17" hidden="1">'Other Taxes &amp; Duties'!$A$1:$F$16</definedName>
    <definedName name="Z_E95B21C1_D936_4435_AF6F_90CF0B6A7506_.wvu.PrintArea" localSheetId="19" hidden="1">'Q &amp; C'!$A$1:$F$43</definedName>
    <definedName name="Z_E95B21C1_D936_4435_AF6F_90CF0B6A7506_.wvu.PrintArea" localSheetId="3" hidden="1">'Sch-1'!$A$1:$O$35</definedName>
    <definedName name="Z_E95B21C1_D936_4435_AF6F_90CF0B6A7506_.wvu.PrintArea" localSheetId="4" hidden="1">'Sch-1 Dis'!$A$1:$H$32</definedName>
    <definedName name="Z_E95B21C1_D936_4435_AF6F_90CF0B6A7506_.wvu.PrintArea" localSheetId="5" hidden="1">'Sch-2'!$A$1:$J$30</definedName>
    <definedName name="Z_E95B21C1_D936_4435_AF6F_90CF0B6A7506_.wvu.PrintArea" localSheetId="6" hidden="1">'Sch-2 Dis'!$A$1:$G$24</definedName>
    <definedName name="Z_E95B21C1_D936_4435_AF6F_90CF0B6A7506_.wvu.PrintArea" localSheetId="7" hidden="1">'Sch-3'!$A$1:$Q$35</definedName>
    <definedName name="Z_E95B21C1_D936_4435_AF6F_90CF0B6A7506_.wvu.PrintArea" localSheetId="8" hidden="1">'Sch-4'!$A$1:$E$24</definedName>
    <definedName name="Z_E95B21C1_D936_4435_AF6F_90CF0B6A7506_.wvu.PrintArea" localSheetId="9" hidden="1">'Sch-4 Dis'!$A$1:$E$44</definedName>
    <definedName name="Z_E95B21C1_D936_4435_AF6F_90CF0B6A7506_.wvu.PrintArea" localSheetId="10" hidden="1">'Sch-5'!$A$1:$D$28</definedName>
    <definedName name="Z_E95B21C1_D936_4435_AF6F_90CF0B6A7506_.wvu.PrintArea" localSheetId="11" hidden="1">'Sch-5 After Discount'!$A$1:$D$32</definedName>
    <definedName name="Z_E95B21C1_D936_4435_AF6F_90CF0B6A7506_.wvu.PrintArea" localSheetId="12" hidden="1">'Sch-6'!$A$1:$J$25</definedName>
    <definedName name="Z_E95B21C1_D936_4435_AF6F_90CF0B6A7506_.wvu.PrintArea" localSheetId="13" hidden="1">'Sch-6 Dis'!$A$1:$F$28</definedName>
    <definedName name="Z_E95B21C1_D936_4435_AF6F_90CF0B6A7506_.wvu.PrintArea" localSheetId="20" hidden="1">'T &amp; D'!$A$1:$E$12</definedName>
    <definedName name="Z_E95B21C1_D936_4435_AF6F_90CF0B6A7506_.wvu.PrintTitles" localSheetId="3" hidden="1">'Sch-1'!$15:$17</definedName>
    <definedName name="Z_E95B21C1_D936_4435_AF6F_90CF0B6A7506_.wvu.PrintTitles" localSheetId="4" hidden="1">'Sch-1 Dis'!$15:$17</definedName>
    <definedName name="Z_E95B21C1_D936_4435_AF6F_90CF0B6A7506_.wvu.PrintTitles" localSheetId="5" hidden="1">'Sch-2'!$13:$15</definedName>
    <definedName name="Z_E95B21C1_D936_4435_AF6F_90CF0B6A7506_.wvu.PrintTitles" localSheetId="6" hidden="1">'Sch-2 Dis'!$13:$15</definedName>
    <definedName name="Z_E95B21C1_D936_4435_AF6F_90CF0B6A7506_.wvu.PrintTitles" localSheetId="7" hidden="1">'Sch-3'!$15:$17</definedName>
    <definedName name="Z_E95B21C1_D936_4435_AF6F_90CF0B6A7506_.wvu.PrintTitles" localSheetId="8" hidden="1">'Sch-4'!$3:$13</definedName>
    <definedName name="Z_E95B21C1_D936_4435_AF6F_90CF0B6A7506_.wvu.PrintTitles" localSheetId="9" hidden="1">'Sch-4 Dis'!$3:$13</definedName>
    <definedName name="Z_E95B21C1_D936_4435_AF6F_90CF0B6A7506_.wvu.PrintTitles" localSheetId="10" hidden="1">'Sch-5'!$3:$13</definedName>
    <definedName name="Z_E95B21C1_D936_4435_AF6F_90CF0B6A7506_.wvu.PrintTitles" localSheetId="11" hidden="1">'Sch-5 After Discount'!$3:$13</definedName>
    <definedName name="Z_E95B21C1_D936_4435_AF6F_90CF0B6A7506_.wvu.PrintTitles" localSheetId="12" hidden="1">'Sch-6'!$14:$14</definedName>
    <definedName name="Z_E95B21C1_D936_4435_AF6F_90CF0B6A7506_.wvu.PrintTitles" localSheetId="13" hidden="1">'Sch-6 Dis'!$14:$14</definedName>
    <definedName name="Z_E95B21C1_D936_4435_AF6F_90CF0B6A7506_.wvu.Rows" localSheetId="0" hidden="1">'Basic Data'!$11:$12</definedName>
    <definedName name="Z_E95B21C1_D936_4435_AF6F_90CF0B6A7506_.wvu.Rows" localSheetId="18" hidden="1">'Bid Form 2nd Envelope'!$23:$23</definedName>
    <definedName name="Z_E95B21C1_D936_4435_AF6F_90CF0B6A7506_.wvu.Rows" localSheetId="1" hidden="1">Cover!$7:$7,Cover!$10:$10</definedName>
    <definedName name="Z_E95B21C1_D936_4435_AF6F_90CF0B6A7506_.wvu.Rows" localSheetId="14" hidden="1">Discount!$21:$21,Discount!$27:$27</definedName>
    <definedName name="Z_E95B21C1_D936_4435_AF6F_90CF0B6A7506_.wvu.Rows" localSheetId="3" hidden="1">'Sch-1'!#REF!</definedName>
    <definedName name="Z_E95B21C1_D936_4435_AF6F_90CF0B6A7506_.wvu.Rows" localSheetId="7" hidden="1">'Sch-3'!#REF!</definedName>
    <definedName name="Z_EF525F2E_18DE_47FD_A864_6F2A2CA91061_.wvu.Cols" localSheetId="14" hidden="1">Discount!$I:$O</definedName>
    <definedName name="Z_EF525F2E_18DE_47FD_A864_6F2A2CA91061_.wvu.Cols" localSheetId="3" hidden="1">'Sch-1'!$Q:$U</definedName>
    <definedName name="Z_EF525F2E_18DE_47FD_A864_6F2A2CA91061_.wvu.Cols" localSheetId="4" hidden="1">'Sch-1 Dis'!$K:$K</definedName>
    <definedName name="Z_EF525F2E_18DE_47FD_A864_6F2A2CA91061_.wvu.Cols" localSheetId="5" hidden="1">'Sch-2'!$L:$M</definedName>
    <definedName name="Z_EF525F2E_18DE_47FD_A864_6F2A2CA91061_.wvu.Cols" localSheetId="7" hidden="1">'Sch-3'!$S:$S</definedName>
    <definedName name="Z_EF525F2E_18DE_47FD_A864_6F2A2CA91061_.wvu.Cols" localSheetId="12" hidden="1">'Sch-6'!$L:$L</definedName>
    <definedName name="Z_EF525F2E_18DE_47FD_A864_6F2A2CA91061_.wvu.PrintArea" localSheetId="18" hidden="1">'Bid Form 2nd Envelope'!$A$1:$F$52</definedName>
    <definedName name="Z_EF525F2E_18DE_47FD_A864_6F2A2CA91061_.wvu.PrintArea" localSheetId="1" hidden="1">Cover!$B$1:$E$15</definedName>
    <definedName name="Z_EF525F2E_18DE_47FD_A864_6F2A2CA91061_.wvu.PrintArea" localSheetId="14" hidden="1">Discount!$A$2:$G$43</definedName>
    <definedName name="Z_EF525F2E_18DE_47FD_A864_6F2A2CA91061_.wvu.PrintArea" localSheetId="16" hidden="1">'Entry Tax'!$A$1:$E$16</definedName>
    <definedName name="Z_EF525F2E_18DE_47FD_A864_6F2A2CA91061_.wvu.PrintArea" localSheetId="2" hidden="1">'Names of Bidder'!$B$1:$D$22</definedName>
    <definedName name="Z_EF525F2E_18DE_47FD_A864_6F2A2CA91061_.wvu.PrintArea" localSheetId="15" hidden="1">Octroi!$A$1:$E$16</definedName>
    <definedName name="Z_EF525F2E_18DE_47FD_A864_6F2A2CA91061_.wvu.PrintArea" localSheetId="17" hidden="1">'Other Taxes &amp; Duties'!$A$1:$F$16</definedName>
    <definedName name="Z_EF525F2E_18DE_47FD_A864_6F2A2CA91061_.wvu.PrintArea" localSheetId="19" hidden="1">'Q &amp; C'!$A$1:$F$43</definedName>
    <definedName name="Z_EF525F2E_18DE_47FD_A864_6F2A2CA91061_.wvu.PrintArea" localSheetId="3" hidden="1">'Sch-1'!$A$1:$O$35</definedName>
    <definedName name="Z_EF525F2E_18DE_47FD_A864_6F2A2CA91061_.wvu.PrintArea" localSheetId="4" hidden="1">'Sch-1 Dis'!$A$1:$H$32</definedName>
    <definedName name="Z_EF525F2E_18DE_47FD_A864_6F2A2CA91061_.wvu.PrintArea" localSheetId="5" hidden="1">'Sch-2'!$A$1:$J$30</definedName>
    <definedName name="Z_EF525F2E_18DE_47FD_A864_6F2A2CA91061_.wvu.PrintArea" localSheetId="6" hidden="1">'Sch-2 Dis'!$A$1:$G$24</definedName>
    <definedName name="Z_EF525F2E_18DE_47FD_A864_6F2A2CA91061_.wvu.PrintArea" localSheetId="7" hidden="1">'Sch-3'!$A$1:$Q$35</definedName>
    <definedName name="Z_EF525F2E_18DE_47FD_A864_6F2A2CA91061_.wvu.PrintArea" localSheetId="8" hidden="1">'Sch-4'!$A$1:$E$24</definedName>
    <definedName name="Z_EF525F2E_18DE_47FD_A864_6F2A2CA91061_.wvu.PrintArea" localSheetId="9" hidden="1">'Sch-4 Dis'!$A$1:$E$44</definedName>
    <definedName name="Z_EF525F2E_18DE_47FD_A864_6F2A2CA91061_.wvu.PrintArea" localSheetId="10" hidden="1">'Sch-5'!$A$1:$D$28</definedName>
    <definedName name="Z_EF525F2E_18DE_47FD_A864_6F2A2CA91061_.wvu.PrintArea" localSheetId="11" hidden="1">'Sch-5 After Discount'!$A$1:$D$32</definedName>
    <definedName name="Z_EF525F2E_18DE_47FD_A864_6F2A2CA91061_.wvu.PrintArea" localSheetId="12" hidden="1">'Sch-6'!$A$1:$J$25</definedName>
    <definedName name="Z_EF525F2E_18DE_47FD_A864_6F2A2CA91061_.wvu.PrintArea" localSheetId="13" hidden="1">'Sch-6 Dis'!$A$1:$F$28</definedName>
    <definedName name="Z_EF525F2E_18DE_47FD_A864_6F2A2CA91061_.wvu.PrintArea" localSheetId="20" hidden="1">'T &amp; D'!$A$1:$E$12</definedName>
    <definedName name="Z_EF525F2E_18DE_47FD_A864_6F2A2CA91061_.wvu.PrintTitles" localSheetId="3" hidden="1">'Sch-1'!$15:$17</definedName>
    <definedName name="Z_EF525F2E_18DE_47FD_A864_6F2A2CA91061_.wvu.PrintTitles" localSheetId="4" hidden="1">'Sch-1 Dis'!$15:$17</definedName>
    <definedName name="Z_EF525F2E_18DE_47FD_A864_6F2A2CA91061_.wvu.PrintTitles" localSheetId="5" hidden="1">'Sch-2'!$13:$15</definedName>
    <definedName name="Z_EF525F2E_18DE_47FD_A864_6F2A2CA91061_.wvu.PrintTitles" localSheetId="6" hidden="1">'Sch-2 Dis'!$13:$15</definedName>
    <definedName name="Z_EF525F2E_18DE_47FD_A864_6F2A2CA91061_.wvu.PrintTitles" localSheetId="7" hidden="1">'Sch-3'!$15:$17</definedName>
    <definedName name="Z_EF525F2E_18DE_47FD_A864_6F2A2CA91061_.wvu.PrintTitles" localSheetId="8" hidden="1">'Sch-4'!$3:$13</definedName>
    <definedName name="Z_EF525F2E_18DE_47FD_A864_6F2A2CA91061_.wvu.PrintTitles" localSheetId="9" hidden="1">'Sch-4 Dis'!$3:$13</definedName>
    <definedName name="Z_EF525F2E_18DE_47FD_A864_6F2A2CA91061_.wvu.PrintTitles" localSheetId="10" hidden="1">'Sch-5'!$3:$13</definedName>
    <definedName name="Z_EF525F2E_18DE_47FD_A864_6F2A2CA91061_.wvu.PrintTitles" localSheetId="11" hidden="1">'Sch-5 After Discount'!$3:$13</definedName>
    <definedName name="Z_EF525F2E_18DE_47FD_A864_6F2A2CA91061_.wvu.PrintTitles" localSheetId="12" hidden="1">'Sch-6'!$14:$14</definedName>
    <definedName name="Z_EF525F2E_18DE_47FD_A864_6F2A2CA91061_.wvu.PrintTitles" localSheetId="13" hidden="1">'Sch-6 Dis'!$14:$14</definedName>
    <definedName name="Z_EF525F2E_18DE_47FD_A864_6F2A2CA91061_.wvu.Rows" localSheetId="0" hidden="1">'Basic Data'!$11:$12</definedName>
    <definedName name="Z_EF525F2E_18DE_47FD_A864_6F2A2CA91061_.wvu.Rows" localSheetId="18" hidden="1">'Bid Form 2nd Envelope'!$23:$23</definedName>
    <definedName name="Z_EF525F2E_18DE_47FD_A864_6F2A2CA91061_.wvu.Rows" localSheetId="1" hidden="1">Cover!$7:$7,Cover!$10:$10</definedName>
    <definedName name="Z_EF525F2E_18DE_47FD_A864_6F2A2CA91061_.wvu.Rows" localSheetId="14" hidden="1">Discount!$19:$19,Discount!$21:$21,Discount!$25:$25,Discount!$27:$27,Discount!$32:$33</definedName>
    <definedName name="Z_EF525F2E_18DE_47FD_A864_6F2A2CA91061_.wvu.Rows" localSheetId="3" hidden="1">'Sch-1'!#REF!</definedName>
    <definedName name="Z_EF525F2E_18DE_47FD_A864_6F2A2CA91061_.wvu.Rows" localSheetId="5" hidden="1">'Sch-2'!#REF!</definedName>
    <definedName name="Z_EF525F2E_18DE_47FD_A864_6F2A2CA91061_.wvu.Rows" localSheetId="7" hidden="1">'Sch-3'!#REF!</definedName>
    <definedName name="Z_EF525F2E_18DE_47FD_A864_6F2A2CA91061_.wvu.Rows" localSheetId="12" hidden="1">'Sch-6'!$16:$20</definedName>
    <definedName name="Z_EFF9997F_F423_457E_8339_C5D06689EC0D_.wvu.Cols" localSheetId="14" hidden="1">Discount!$I:$O</definedName>
    <definedName name="Z_EFF9997F_F423_457E_8339_C5D06689EC0D_.wvu.Cols" localSheetId="3" hidden="1">'Sch-1'!$Q:$U</definedName>
    <definedName name="Z_EFF9997F_F423_457E_8339_C5D06689EC0D_.wvu.Cols" localSheetId="4" hidden="1">'Sch-1 Dis'!$K:$K</definedName>
    <definedName name="Z_EFF9997F_F423_457E_8339_C5D06689EC0D_.wvu.Cols" localSheetId="5" hidden="1">'Sch-2'!$L:$M</definedName>
    <definedName name="Z_EFF9997F_F423_457E_8339_C5D06689EC0D_.wvu.Cols" localSheetId="7" hidden="1">'Sch-3'!$S:$S</definedName>
    <definedName name="Z_EFF9997F_F423_457E_8339_C5D06689EC0D_.wvu.Cols" localSheetId="12" hidden="1">'Sch-6'!$L:$L</definedName>
    <definedName name="Z_EFF9997F_F423_457E_8339_C5D06689EC0D_.wvu.PrintArea" localSheetId="18" hidden="1">'Bid Form 2nd Envelope'!$A$1:$F$52</definedName>
    <definedName name="Z_EFF9997F_F423_457E_8339_C5D06689EC0D_.wvu.PrintArea" localSheetId="1" hidden="1">Cover!$B$1:$E$15</definedName>
    <definedName name="Z_EFF9997F_F423_457E_8339_C5D06689EC0D_.wvu.PrintArea" localSheetId="14" hidden="1">Discount!$A$2:$G$43</definedName>
    <definedName name="Z_EFF9997F_F423_457E_8339_C5D06689EC0D_.wvu.PrintArea" localSheetId="16" hidden="1">'Entry Tax'!$A$1:$E$16</definedName>
    <definedName name="Z_EFF9997F_F423_457E_8339_C5D06689EC0D_.wvu.PrintArea" localSheetId="2" hidden="1">'Names of Bidder'!$B$1:$D$22</definedName>
    <definedName name="Z_EFF9997F_F423_457E_8339_C5D06689EC0D_.wvu.PrintArea" localSheetId="15" hidden="1">Octroi!$A$1:$E$16</definedName>
    <definedName name="Z_EFF9997F_F423_457E_8339_C5D06689EC0D_.wvu.PrintArea" localSheetId="17" hidden="1">'Other Taxes &amp; Duties'!$A$1:$F$16</definedName>
    <definedName name="Z_EFF9997F_F423_457E_8339_C5D06689EC0D_.wvu.PrintArea" localSheetId="19" hidden="1">'Q &amp; C'!$A$1:$F$43</definedName>
    <definedName name="Z_EFF9997F_F423_457E_8339_C5D06689EC0D_.wvu.PrintArea" localSheetId="3" hidden="1">'Sch-1'!$A$1:$O$33</definedName>
    <definedName name="Z_EFF9997F_F423_457E_8339_C5D06689EC0D_.wvu.PrintArea" localSheetId="4" hidden="1">'Sch-1 Dis'!$A$1:$H$32</definedName>
    <definedName name="Z_EFF9997F_F423_457E_8339_C5D06689EC0D_.wvu.PrintArea" localSheetId="5" hidden="1">'Sch-2'!$A$1:$J$30</definedName>
    <definedName name="Z_EFF9997F_F423_457E_8339_C5D06689EC0D_.wvu.PrintArea" localSheetId="6" hidden="1">'Sch-2 Dis'!$A$1:$G$24</definedName>
    <definedName name="Z_EFF9997F_F423_457E_8339_C5D06689EC0D_.wvu.PrintArea" localSheetId="7" hidden="1">'Sch-3'!$A$1:$Q$33</definedName>
    <definedName name="Z_EFF9997F_F423_457E_8339_C5D06689EC0D_.wvu.PrintArea" localSheetId="8" hidden="1">'Sch-4'!$A$1:$E$24</definedName>
    <definedName name="Z_EFF9997F_F423_457E_8339_C5D06689EC0D_.wvu.PrintArea" localSheetId="9" hidden="1">'Sch-4 Dis'!$A$1:$E$44</definedName>
    <definedName name="Z_EFF9997F_F423_457E_8339_C5D06689EC0D_.wvu.PrintArea" localSheetId="10" hidden="1">'Sch-5'!$A$1:$D$27</definedName>
    <definedName name="Z_EFF9997F_F423_457E_8339_C5D06689EC0D_.wvu.PrintArea" localSheetId="11" hidden="1">'Sch-5 After Discount'!$A$1:$D$32</definedName>
    <definedName name="Z_EFF9997F_F423_457E_8339_C5D06689EC0D_.wvu.PrintArea" localSheetId="12" hidden="1">'Sch-6'!$A$1:$J$25</definedName>
    <definedName name="Z_EFF9997F_F423_457E_8339_C5D06689EC0D_.wvu.PrintArea" localSheetId="13" hidden="1">'Sch-6 Dis'!$A$1:$F$28</definedName>
    <definedName name="Z_EFF9997F_F423_457E_8339_C5D06689EC0D_.wvu.PrintArea" localSheetId="20" hidden="1">'T &amp; D'!$A$1:$E$12</definedName>
    <definedName name="Z_EFF9997F_F423_457E_8339_C5D06689EC0D_.wvu.PrintTitles" localSheetId="3" hidden="1">'Sch-1'!$15:$17</definedName>
    <definedName name="Z_EFF9997F_F423_457E_8339_C5D06689EC0D_.wvu.PrintTitles" localSheetId="4" hidden="1">'Sch-1 Dis'!$15:$17</definedName>
    <definedName name="Z_EFF9997F_F423_457E_8339_C5D06689EC0D_.wvu.PrintTitles" localSheetId="5" hidden="1">'Sch-2'!$13:$15</definedName>
    <definedName name="Z_EFF9997F_F423_457E_8339_C5D06689EC0D_.wvu.PrintTitles" localSheetId="6" hidden="1">'Sch-2 Dis'!$13:$15</definedName>
    <definedName name="Z_EFF9997F_F423_457E_8339_C5D06689EC0D_.wvu.PrintTitles" localSheetId="7" hidden="1">'Sch-3'!$15:$17</definedName>
    <definedName name="Z_EFF9997F_F423_457E_8339_C5D06689EC0D_.wvu.PrintTitles" localSheetId="8" hidden="1">'Sch-4'!$3:$13</definedName>
    <definedName name="Z_EFF9997F_F423_457E_8339_C5D06689EC0D_.wvu.PrintTitles" localSheetId="9" hidden="1">'Sch-4 Dis'!$3:$13</definedName>
    <definedName name="Z_EFF9997F_F423_457E_8339_C5D06689EC0D_.wvu.PrintTitles" localSheetId="10" hidden="1">'Sch-5'!$3:$13</definedName>
    <definedName name="Z_EFF9997F_F423_457E_8339_C5D06689EC0D_.wvu.PrintTitles" localSheetId="11" hidden="1">'Sch-5 After Discount'!$3:$13</definedName>
    <definedName name="Z_EFF9997F_F423_457E_8339_C5D06689EC0D_.wvu.PrintTitles" localSheetId="12" hidden="1">'Sch-6'!$14:$14</definedName>
    <definedName name="Z_EFF9997F_F423_457E_8339_C5D06689EC0D_.wvu.PrintTitles" localSheetId="13" hidden="1">'Sch-6 Dis'!$14:$14</definedName>
    <definedName name="Z_EFF9997F_F423_457E_8339_C5D06689EC0D_.wvu.Rows" localSheetId="0" hidden="1">'Basic Data'!$11:$12</definedName>
    <definedName name="Z_EFF9997F_F423_457E_8339_C5D06689EC0D_.wvu.Rows" localSheetId="18" hidden="1">'Bid Form 2nd Envelope'!$23:$23</definedName>
    <definedName name="Z_EFF9997F_F423_457E_8339_C5D06689EC0D_.wvu.Rows" localSheetId="1" hidden="1">Cover!$7:$7,Cover!$10:$10</definedName>
    <definedName name="Z_EFF9997F_F423_457E_8339_C5D06689EC0D_.wvu.Rows" localSheetId="14" hidden="1">Discount!$19:$19,Discount!$21:$21,Discount!$25:$25,Discount!$27:$27</definedName>
    <definedName name="Z_EFF9997F_F423_457E_8339_C5D06689EC0D_.wvu.Rows" localSheetId="12" hidden="1">'Sch-6'!#REF!</definedName>
    <definedName name="Z_FA8C7114_2E15_4727_B4B0_927BCE12D1A6_.wvu.Cols" localSheetId="14" hidden="1">Discount!$I:$O</definedName>
    <definedName name="Z_FA8C7114_2E15_4727_B4B0_927BCE12D1A6_.wvu.Cols" localSheetId="3" hidden="1">'Sch-1'!$O:$X</definedName>
    <definedName name="Z_FA8C7114_2E15_4727_B4B0_927BCE12D1A6_.wvu.Cols" localSheetId="4" hidden="1">'Sch-1 Dis'!$K:$K</definedName>
    <definedName name="Z_FA8C7114_2E15_4727_B4B0_927BCE12D1A6_.wvu.Cols" localSheetId="5" hidden="1">'Sch-2'!$L:$M</definedName>
    <definedName name="Z_FA8C7114_2E15_4727_B4B0_927BCE12D1A6_.wvu.Cols" localSheetId="7" hidden="1">'Sch-3'!$Q:$U</definedName>
    <definedName name="Z_FA8C7114_2E15_4727_B4B0_927BCE12D1A6_.wvu.Cols" localSheetId="8" hidden="1">'Sch-4'!$F:$K</definedName>
    <definedName name="Z_FA8C7114_2E15_4727_B4B0_927BCE12D1A6_.wvu.Cols" localSheetId="12" hidden="1">'Sch-6'!$E:$E,'Sch-6'!$L:$L,'Sch-6'!$O:$R</definedName>
    <definedName name="Z_FA8C7114_2E15_4727_B4B0_927BCE12D1A6_.wvu.PrintArea" localSheetId="18" hidden="1">'Bid Form 2nd Envelope'!$A$1:$F$52</definedName>
    <definedName name="Z_FA8C7114_2E15_4727_B4B0_927BCE12D1A6_.wvu.PrintArea" localSheetId="1" hidden="1">Cover!$B$1:$E$15</definedName>
    <definedName name="Z_FA8C7114_2E15_4727_B4B0_927BCE12D1A6_.wvu.PrintArea" localSheetId="14" hidden="1">Discount!$A$2:$G$43</definedName>
    <definedName name="Z_FA8C7114_2E15_4727_B4B0_927BCE12D1A6_.wvu.PrintArea" localSheetId="16" hidden="1">'Entry Tax'!$A$1:$E$16</definedName>
    <definedName name="Z_FA8C7114_2E15_4727_B4B0_927BCE12D1A6_.wvu.PrintArea" localSheetId="2" hidden="1">'Names of Bidder'!$B$1:$D$22</definedName>
    <definedName name="Z_FA8C7114_2E15_4727_B4B0_927BCE12D1A6_.wvu.PrintArea" localSheetId="15" hidden="1">Octroi!$A$1:$E$16</definedName>
    <definedName name="Z_FA8C7114_2E15_4727_B4B0_927BCE12D1A6_.wvu.PrintArea" localSheetId="17" hidden="1">'Other Taxes &amp; Duties'!$A$1:$F$16</definedName>
    <definedName name="Z_FA8C7114_2E15_4727_B4B0_927BCE12D1A6_.wvu.PrintArea" localSheetId="19" hidden="1">'Q &amp; C'!$A$1:$F$43</definedName>
    <definedName name="Z_FA8C7114_2E15_4727_B4B0_927BCE12D1A6_.wvu.PrintArea" localSheetId="3" hidden="1">'Sch-1'!$A$1:$O$33</definedName>
    <definedName name="Z_FA8C7114_2E15_4727_B4B0_927BCE12D1A6_.wvu.PrintArea" localSheetId="4" hidden="1">'Sch-1 Dis'!$A$1:$H$32</definedName>
    <definedName name="Z_FA8C7114_2E15_4727_B4B0_927BCE12D1A6_.wvu.PrintArea" localSheetId="5" hidden="1">'Sch-2'!$A$1:$J$30</definedName>
    <definedName name="Z_FA8C7114_2E15_4727_B4B0_927BCE12D1A6_.wvu.PrintArea" localSheetId="6" hidden="1">'Sch-2 Dis'!$A$1:$G$24</definedName>
    <definedName name="Z_FA8C7114_2E15_4727_B4B0_927BCE12D1A6_.wvu.PrintArea" localSheetId="7" hidden="1">'Sch-3'!$A$1:$Q$33</definedName>
    <definedName name="Z_FA8C7114_2E15_4727_B4B0_927BCE12D1A6_.wvu.PrintArea" localSheetId="8" hidden="1">'Sch-4'!$A$1:$E$24</definedName>
    <definedName name="Z_FA8C7114_2E15_4727_B4B0_927BCE12D1A6_.wvu.PrintArea" localSheetId="9" hidden="1">'Sch-4 Dis'!$A$1:$E$44</definedName>
    <definedName name="Z_FA8C7114_2E15_4727_B4B0_927BCE12D1A6_.wvu.PrintArea" localSheetId="10" hidden="1">'Sch-5'!$A$1:$D$27</definedName>
    <definedName name="Z_FA8C7114_2E15_4727_B4B0_927BCE12D1A6_.wvu.PrintArea" localSheetId="11" hidden="1">'Sch-5 After Discount'!$A$1:$D$32</definedName>
    <definedName name="Z_FA8C7114_2E15_4727_B4B0_927BCE12D1A6_.wvu.PrintArea" localSheetId="12" hidden="1">'Sch-6'!$A$1:$J$25</definedName>
    <definedName name="Z_FA8C7114_2E15_4727_B4B0_927BCE12D1A6_.wvu.PrintArea" localSheetId="13" hidden="1">'Sch-6 Dis'!$A$1:$F$28</definedName>
    <definedName name="Z_FA8C7114_2E15_4727_B4B0_927BCE12D1A6_.wvu.PrintArea" localSheetId="20" hidden="1">'T &amp; D'!$A$1:$E$12</definedName>
    <definedName name="Z_FA8C7114_2E15_4727_B4B0_927BCE12D1A6_.wvu.PrintTitles" localSheetId="3" hidden="1">'Sch-1'!$15:$17</definedName>
    <definedName name="Z_FA8C7114_2E15_4727_B4B0_927BCE12D1A6_.wvu.PrintTitles" localSheetId="4" hidden="1">'Sch-1 Dis'!$15:$17</definedName>
    <definedName name="Z_FA8C7114_2E15_4727_B4B0_927BCE12D1A6_.wvu.PrintTitles" localSheetId="5" hidden="1">'Sch-2'!$13:$15</definedName>
    <definedName name="Z_FA8C7114_2E15_4727_B4B0_927BCE12D1A6_.wvu.PrintTitles" localSheetId="6" hidden="1">'Sch-2 Dis'!$13:$15</definedName>
    <definedName name="Z_FA8C7114_2E15_4727_B4B0_927BCE12D1A6_.wvu.PrintTitles" localSheetId="7" hidden="1">'Sch-3'!$15:$17</definedName>
    <definedName name="Z_FA8C7114_2E15_4727_B4B0_927BCE12D1A6_.wvu.PrintTitles" localSheetId="8" hidden="1">'Sch-4'!$3:$13</definedName>
    <definedName name="Z_FA8C7114_2E15_4727_B4B0_927BCE12D1A6_.wvu.PrintTitles" localSheetId="9" hidden="1">'Sch-4 Dis'!$3:$13</definedName>
    <definedName name="Z_FA8C7114_2E15_4727_B4B0_927BCE12D1A6_.wvu.PrintTitles" localSheetId="10" hidden="1">'Sch-5'!$3:$13</definedName>
    <definedName name="Z_FA8C7114_2E15_4727_B4B0_927BCE12D1A6_.wvu.PrintTitles" localSheetId="11" hidden="1">'Sch-5 After Discount'!$3:$13</definedName>
    <definedName name="Z_FA8C7114_2E15_4727_B4B0_927BCE12D1A6_.wvu.PrintTitles" localSheetId="12" hidden="1">'Sch-6'!$14:$14</definedName>
    <definedName name="Z_FA8C7114_2E15_4727_B4B0_927BCE12D1A6_.wvu.PrintTitles" localSheetId="13" hidden="1">'Sch-6 Dis'!$14:$14</definedName>
    <definedName name="Z_FA8C7114_2E15_4727_B4B0_927BCE12D1A6_.wvu.Rows" localSheetId="0" hidden="1">'Basic Data'!$11:$12</definedName>
    <definedName name="Z_FA8C7114_2E15_4727_B4B0_927BCE12D1A6_.wvu.Rows" localSheetId="18" hidden="1">'Bid Form 2nd Envelope'!$23:$23,'Bid Form 2nd Envelope'!$34:$34</definedName>
    <definedName name="Z_FA8C7114_2E15_4727_B4B0_927BCE12D1A6_.wvu.Rows" localSheetId="1" hidden="1">Cover!$7:$7,Cover!$10:$10</definedName>
    <definedName name="Z_FA8C7114_2E15_4727_B4B0_927BCE12D1A6_.wvu.Rows" localSheetId="14" hidden="1">Discount!$19:$19,Discount!$21:$21,Discount!$25:$25,Discount!$27:$27,Discount!$29:$33</definedName>
    <definedName name="Z_FA8C7114_2E15_4727_B4B0_927BCE12D1A6_.wvu.Rows" localSheetId="2" hidden="1">'Names of Bidder'!$6:$6</definedName>
    <definedName name="Z_FA8C7114_2E15_4727_B4B0_927BCE12D1A6_.wvu.Rows" localSheetId="12" hidden="1">'Sch-6'!$17:$22</definedName>
    <definedName name="Z_FE49A1A8_589E_4C61_B5F2_2DC8472D06ED_.wvu.Cols" localSheetId="14" hidden="1">Discount!$I:$O</definedName>
    <definedName name="Z_FE49A1A8_589E_4C61_B5F2_2DC8472D06ED_.wvu.Cols" localSheetId="3" hidden="1">'Sch-1'!$Q:$U</definedName>
    <definedName name="Z_FE49A1A8_589E_4C61_B5F2_2DC8472D06ED_.wvu.Cols" localSheetId="4" hidden="1">'Sch-1 Dis'!$K:$K</definedName>
    <definedName name="Z_FE49A1A8_589E_4C61_B5F2_2DC8472D06ED_.wvu.Cols" localSheetId="5" hidden="1">'Sch-2'!$L:$M</definedName>
    <definedName name="Z_FE49A1A8_589E_4C61_B5F2_2DC8472D06ED_.wvu.Cols" localSheetId="7" hidden="1">'Sch-3'!$S:$S</definedName>
    <definedName name="Z_FE49A1A8_589E_4C61_B5F2_2DC8472D06ED_.wvu.Cols" localSheetId="12" hidden="1">'Sch-6'!$L:$L</definedName>
    <definedName name="Z_FE49A1A8_589E_4C61_B5F2_2DC8472D06ED_.wvu.PrintArea" localSheetId="18" hidden="1">'Bid Form 2nd Envelope'!$A$1:$F$52</definedName>
    <definedName name="Z_FE49A1A8_589E_4C61_B5F2_2DC8472D06ED_.wvu.PrintArea" localSheetId="1" hidden="1">Cover!$B$1:$E$15</definedName>
    <definedName name="Z_FE49A1A8_589E_4C61_B5F2_2DC8472D06ED_.wvu.PrintArea" localSheetId="14" hidden="1">Discount!$A$2:$G$43</definedName>
    <definedName name="Z_FE49A1A8_589E_4C61_B5F2_2DC8472D06ED_.wvu.PrintArea" localSheetId="16" hidden="1">'Entry Tax'!$A$1:$E$16</definedName>
    <definedName name="Z_FE49A1A8_589E_4C61_B5F2_2DC8472D06ED_.wvu.PrintArea" localSheetId="2" hidden="1">'Names of Bidder'!$B$1:$D$22</definedName>
    <definedName name="Z_FE49A1A8_589E_4C61_B5F2_2DC8472D06ED_.wvu.PrintArea" localSheetId="15" hidden="1">Octroi!$A$1:$E$16</definedName>
    <definedName name="Z_FE49A1A8_589E_4C61_B5F2_2DC8472D06ED_.wvu.PrintArea" localSheetId="17" hidden="1">'Other Taxes &amp; Duties'!$A$1:$F$16</definedName>
    <definedName name="Z_FE49A1A8_589E_4C61_B5F2_2DC8472D06ED_.wvu.PrintArea" localSheetId="19" hidden="1">'Q &amp; C'!$A$1:$F$43</definedName>
    <definedName name="Z_FE49A1A8_589E_4C61_B5F2_2DC8472D06ED_.wvu.PrintArea" localSheetId="3" hidden="1">'Sch-1'!$A$1:$O$35</definedName>
    <definedName name="Z_FE49A1A8_589E_4C61_B5F2_2DC8472D06ED_.wvu.PrintArea" localSheetId="4" hidden="1">'Sch-1 Dis'!$A$1:$H$32</definedName>
    <definedName name="Z_FE49A1A8_589E_4C61_B5F2_2DC8472D06ED_.wvu.PrintArea" localSheetId="5" hidden="1">'Sch-2'!$A$1:$J$30</definedName>
    <definedName name="Z_FE49A1A8_589E_4C61_B5F2_2DC8472D06ED_.wvu.PrintArea" localSheetId="6" hidden="1">'Sch-2 Dis'!$A$1:$G$24</definedName>
    <definedName name="Z_FE49A1A8_589E_4C61_B5F2_2DC8472D06ED_.wvu.PrintArea" localSheetId="7" hidden="1">'Sch-3'!$A$1:$Q$35</definedName>
    <definedName name="Z_FE49A1A8_589E_4C61_B5F2_2DC8472D06ED_.wvu.PrintArea" localSheetId="8" hidden="1">'Sch-4'!$A$1:$E$24</definedName>
    <definedName name="Z_FE49A1A8_589E_4C61_B5F2_2DC8472D06ED_.wvu.PrintArea" localSheetId="9" hidden="1">'Sch-4 Dis'!$A$1:$E$44</definedName>
    <definedName name="Z_FE49A1A8_589E_4C61_B5F2_2DC8472D06ED_.wvu.PrintArea" localSheetId="10" hidden="1">'Sch-5'!$A$1:$D$28</definedName>
    <definedName name="Z_FE49A1A8_589E_4C61_B5F2_2DC8472D06ED_.wvu.PrintArea" localSheetId="11" hidden="1">'Sch-5 After Discount'!$A$1:$D$32</definedName>
    <definedName name="Z_FE49A1A8_589E_4C61_B5F2_2DC8472D06ED_.wvu.PrintArea" localSheetId="12" hidden="1">'Sch-6'!$A$1:$J$25</definedName>
    <definedName name="Z_FE49A1A8_589E_4C61_B5F2_2DC8472D06ED_.wvu.PrintArea" localSheetId="13" hidden="1">'Sch-6 Dis'!$A$1:$F$28</definedName>
    <definedName name="Z_FE49A1A8_589E_4C61_B5F2_2DC8472D06ED_.wvu.PrintArea" localSheetId="20" hidden="1">'T &amp; D'!$A$1:$E$12</definedName>
    <definedName name="Z_FE49A1A8_589E_4C61_B5F2_2DC8472D06ED_.wvu.PrintTitles" localSheetId="3" hidden="1">'Sch-1'!$15:$17</definedName>
    <definedName name="Z_FE49A1A8_589E_4C61_B5F2_2DC8472D06ED_.wvu.PrintTitles" localSheetId="4" hidden="1">'Sch-1 Dis'!$15:$17</definedName>
    <definedName name="Z_FE49A1A8_589E_4C61_B5F2_2DC8472D06ED_.wvu.PrintTitles" localSheetId="5" hidden="1">'Sch-2'!$13:$15</definedName>
    <definedName name="Z_FE49A1A8_589E_4C61_B5F2_2DC8472D06ED_.wvu.PrintTitles" localSheetId="6" hidden="1">'Sch-2 Dis'!$13:$15</definedName>
    <definedName name="Z_FE49A1A8_589E_4C61_B5F2_2DC8472D06ED_.wvu.PrintTitles" localSheetId="7" hidden="1">'Sch-3'!$15:$17</definedName>
    <definedName name="Z_FE49A1A8_589E_4C61_B5F2_2DC8472D06ED_.wvu.PrintTitles" localSheetId="8" hidden="1">'Sch-4'!$3:$13</definedName>
    <definedName name="Z_FE49A1A8_589E_4C61_B5F2_2DC8472D06ED_.wvu.PrintTitles" localSheetId="9" hidden="1">'Sch-4 Dis'!$3:$13</definedName>
    <definedName name="Z_FE49A1A8_589E_4C61_B5F2_2DC8472D06ED_.wvu.PrintTitles" localSheetId="10" hidden="1">'Sch-5'!$3:$13</definedName>
    <definedName name="Z_FE49A1A8_589E_4C61_B5F2_2DC8472D06ED_.wvu.PrintTitles" localSheetId="11" hidden="1">'Sch-5 After Discount'!$3:$13</definedName>
    <definedName name="Z_FE49A1A8_589E_4C61_B5F2_2DC8472D06ED_.wvu.PrintTitles" localSheetId="12" hidden="1">'Sch-6'!$14:$14</definedName>
    <definedName name="Z_FE49A1A8_589E_4C61_B5F2_2DC8472D06ED_.wvu.PrintTitles" localSheetId="13" hidden="1">'Sch-6 Dis'!$14:$14</definedName>
    <definedName name="Z_FE49A1A8_589E_4C61_B5F2_2DC8472D06ED_.wvu.Rows" localSheetId="0" hidden="1">'Basic Data'!$11:$12</definedName>
    <definedName name="Z_FE49A1A8_589E_4C61_B5F2_2DC8472D06ED_.wvu.Rows" localSheetId="18" hidden="1">'Bid Form 2nd Envelope'!$23:$23</definedName>
    <definedName name="Z_FE49A1A8_589E_4C61_B5F2_2DC8472D06ED_.wvu.Rows" localSheetId="1" hidden="1">Cover!$7:$7,Cover!$10:$10</definedName>
    <definedName name="Z_FE49A1A8_589E_4C61_B5F2_2DC8472D06ED_.wvu.Rows" localSheetId="14" hidden="1">Discount!$19:$19,Discount!$21:$21,Discount!$25:$25,Discount!$27:$27,Discount!$32:$33</definedName>
    <definedName name="Z_FE49A1A8_589E_4C61_B5F2_2DC8472D06ED_.wvu.Rows" localSheetId="3" hidden="1">'Sch-1'!#REF!</definedName>
    <definedName name="Z_FE49A1A8_589E_4C61_B5F2_2DC8472D06ED_.wvu.Rows" localSheetId="5" hidden="1">'Sch-2'!#REF!</definedName>
    <definedName name="Z_FE49A1A8_589E_4C61_B5F2_2DC8472D06ED_.wvu.Rows" localSheetId="7" hidden="1">'Sch-3'!#REF!</definedName>
    <definedName name="Z_FE49A1A8_589E_4C61_B5F2_2DC8472D06ED_.wvu.Rows" localSheetId="12" hidden="1">'Sch-6'!$16:$20</definedName>
  </definedNames>
  <calcPr calcId="191029"/>
  <customWorkbookViews>
    <customWorkbookView name="Jasminder Singh Bhatia {जसमिंदर सिंह} - Personal View" guid="{65BDA0F1-6D38-4874-87A2-19D645CD5B6D}" mergeInterval="0" personalView="1" maximized="1" xWindow="-8" yWindow="-8" windowWidth="1936" windowHeight="1056" tabRatio="653" activeSheetId="2"/>
    <customWorkbookView name="Sandeep Panwar {संदीप पंवार} - Personal View" guid="{01BD8524-9381-4704-9D50-6C848948AE22}" mergeInterval="0" personalView="1" maximized="1" xWindow="-8" yWindow="-8" windowWidth="1936" windowHeight="1048" tabRatio="653" activeSheetId="19"/>
    <customWorkbookView name="Ankit Vaishnav {अंकित वैष्णव} - Personal View" guid="{87981F99-33D2-48F3-9138-10E7D5F1DFD3}" mergeInterval="0" personalView="1" maximized="1" xWindow="-8" yWindow="-8" windowWidth="1936" windowHeight="1048" tabRatio="875" activeSheetId="19"/>
    <customWorkbookView name="Kamal  Kumar Rathore {कमल कुमार राठौर} - Personal View" guid="{2BA1F3A4-7362-4C75-9E02-FB6308B23F40}" mergeInterval="0" personalView="1" maximized="1" xWindow="-8" yWindow="-8" windowWidth="1936" windowHeight="1056" tabRatio="875" activeSheetId="2"/>
    <customWorkbookView name="Himanshu Mittal {Himanshu Mittal} - Personal View" guid="{88CDEBAE-8E08-4224-B529-C4120559940A}" mergeInterval="0" personalView="1" maximized="1" xWindow="-9" yWindow="-9" windowWidth="1938" windowHeight="1048" tabRatio="875" activeSheetId="4"/>
    <customWorkbookView name="Ram Lal {Ram Lal} - Personal View" guid="{A8D67B77-0FCD-43C6-B55F-10F11F3996C9}" mergeInterval="0" personalView="1" maximized="1" xWindow="-8" yWindow="-8" windowWidth="1936" windowHeight="1056" tabRatio="875" activeSheetId="19"/>
    <customWorkbookView name="Parveen Kumar {प्रवीन सलूजा} - Personal View" guid="{2B22B4D9-734E-466D-B6F8-DF61D532EF69}" mergeInterval="0" personalView="1" maximized="1" windowWidth="1916" windowHeight="803" tabRatio="875" activeSheetId="9"/>
    <customWorkbookView name="Parveen Saluja - Personal View" guid="{7781E931-9022-448B-8CEA-16A952A0B08B}" mergeInterval="0" personalView="1" maximized="1" windowWidth="1362" windowHeight="543" tabRatio="875" activeSheetId="9"/>
    <customWorkbookView name="MANUJI CHAUBEY - Personal View" guid="{FE49A1A8-589E-4C61-B5F2-2DC8472D06ED}" mergeInterval="0" personalView="1" maximized="1" windowWidth="1362" windowHeight="556" tabRatio="875" activeSheetId="13"/>
    <customWorkbookView name="02405 - Personal View" guid="{EF525F2E-18DE-47FD-A864-6F2A2CA91061}" mergeInterval="0" personalView="1" maximized="1" xWindow="1" yWindow="1" windowWidth="1362" windowHeight="538" tabRatio="875" activeSheetId="2"/>
    <customWorkbookView name="Arun Tiwari         - Personal View" guid="{9C0E3A54-A1E4-4406-967B-FE168F751196}" mergeInterval="0" personalView="1" maximized="1" xWindow="1" yWindow="1" windowWidth="1362" windowHeight="496" tabRatio="875" activeSheetId="4" showComments="commIndAndComment"/>
    <customWorkbookView name="01487 - Personal View" guid="{E95B21C1-D936-4435-AF6F-90CF0B6A7506}" mergeInterval="0" personalView="1" maximized="1" windowWidth="1362" windowHeight="509" activeSheetId="19"/>
    <customWorkbookView name="Ajay - Personal View" guid="{B0EE7D76-5806-4718-BDAD-3A3EA691E5E4}" mergeInterval="0" personalView="1" maximized="1" xWindow="1" yWindow="1" windowWidth="1280" windowHeight="547" activeSheetId="11"/>
    <customWorkbookView name="00398 - Personal View" guid="{696D9240-6693-44E8-B9A4-2BFADD101EE2}" mergeInterval="0" personalView="1" maximized="1" xWindow="1" yWindow="1" windowWidth="1366" windowHeight="538" activeSheetId="2"/>
    <customWorkbookView name="20074 - Personal View" guid="{4F65FF32-EC61-4022-A399-2986D7B6B8B3}" mergeInterval="0" personalView="1" maximized="1" windowWidth="1020" windowHeight="568" activeSheetId="1"/>
    <customWorkbookView name="01209 - Personal View" guid="{58D82F59-8CF6-455F-B9F4-081499FDF243}" mergeInterval="0" personalView="1" maximized="1" xWindow="1" yWindow="1" windowWidth="1366" windowHeight="538" activeSheetId="2" showComments="commIndAndComment"/>
    <customWorkbookView name="admin - Personal View" guid="{B1277D53-29D6-4226-81E2-084FB62977B6}" mergeInterval="0" personalView="1" maximized="1" xWindow="1" yWindow="1" windowWidth="1024" windowHeight="538" activeSheetId="2"/>
    <customWorkbookView name="sanjoy das - Personal View" guid="{C39F923C-6CD3-45D8-86F8-6C4D806DDD7E}" mergeInterval="0" personalView="1" maximized="1" xWindow="1" yWindow="1" windowWidth="1280" windowHeight="762" activeSheetId="15"/>
    <customWorkbookView name="20587 - Personal View" guid="{9CA44E70-650F-49CD-967F-298619682CA2}" mergeInterval="0" personalView="1" maximized="1" xWindow="1" yWindow="1" windowWidth="1362" windowHeight="538" tabRatio="875" activeSheetId="2"/>
    <customWorkbookView name="00863 - Personal View" guid="{42E48991-4351-4471-8AF6-A35D24AE57E4}" mergeInterval="0" personalView="1" maximized="1" xWindow="1" yWindow="1" windowWidth="1366" windowHeight="577" tabRatio="875" activeSheetId="19"/>
    <customWorkbookView name="01758 - Personal View" guid="{5A07DBA2-29FE-46EA-8A64-6BF1FB7295C8}" mergeInterval="0" personalView="1" maximized="1" windowWidth="1020" windowHeight="596" tabRatio="875" activeSheetId="16"/>
    <customWorkbookView name="60001209 - Personal View" guid="{BE00177C-666B-4CCB-B6AF-EE8409A04F15}" mergeInterval="0" personalView="1" maximized="1" xWindow="1" yWindow="1" windowWidth="1362" windowHeight="538" tabRatio="875" activeSheetId="2"/>
    <customWorkbookView name="60001290 - Personal View" guid="{8020169D-1904-4071-9010-34C6BAD35472}" mergeInterval="0" personalView="1" maximized="1" xWindow="1" yWindow="1" windowWidth="1360" windowHeight="538" tabRatio="875" activeSheetId="19"/>
    <customWorkbookView name="60001855 - Personal View" guid="{EFF9997F-F423-457E-8339-C5D06689EC0D}" mergeInterval="0" personalView="1" maximized="1" windowWidth="1362" windowHeight="489" tabRatio="875" activeSheetId="2"/>
    <customWorkbookView name="Kaushalendra Singh - Personal View" guid="{D39E83F3-4061-47C5-8153-10B7C21D208A}" mergeInterval="0" personalView="1" maximized="1" windowWidth="1020" windowHeight="409" tabRatio="875" activeSheetId="12"/>
    <customWorkbookView name="A K Singh - Personal View" guid="{D963BE1A-1920-4E18-8F54-07F354CCE224}" mergeInterval="0" personalView="1" maximized="1" windowWidth="1276" windowHeight="798" tabRatio="875" activeSheetId="13" showComments="commIndAndComment"/>
    <customWorkbookView name="Prashanth Kumar Gade {प्रशांत जि} - Personal View" guid="{D545044E-B7FF-408B-A291-2187C526EC3D}" mergeInterval="0" personalView="1" maximized="1" windowWidth="1916" windowHeight="794" tabRatio="875" activeSheetId="15" showComments="commIndAndComment"/>
    <customWorkbookView name="Akhilesh Kumar Singh {अखिलेश कुमार सिंह} - Personal View" guid="{883F4F4D-A630-4132-B676-8201FF751979}" mergeInterval="0" personalView="1" maximized="1" windowWidth="1916" windowHeight="854" tabRatio="875" activeSheetId="4"/>
    <customWorkbookView name="Umesh Kumar Yadav {उमेश कुमार यादव} - Personal View" guid="{FA8C7114-2E15-4727-B4B0-927BCE12D1A6}" mergeInterval="0" personalView="1" maximized="1" windowWidth="1916" windowHeight="814" tabRatio="875" activeSheetId="4" showComments="commIndAndComment"/>
    <customWorkbookView name="Rahul {Rahul} - Personal View" guid="{483DCDBB-D1CA-4B11-85F4-FA65A96DCE29}" mergeInterval="0" personalView="1" maximized="1" windowWidth="1916" windowHeight="774" tabRatio="875" activeSheetId="19"/>
    <customWorkbookView name="Ram Lal - Personal View" guid="{97EFF801-2C6F-4063-9981-A39996328FAC}" mergeInterval="0" personalView="1" maximized="1" windowWidth="1362" windowHeight="542" tabRatio="875" activeSheetId="8"/>
    <customWorkbookView name="Kapil Mandil {कपिल मंडिल} - Personal View" guid="{585A669F-29FF-4D0D-B50C-5C677FB93FEB}" mergeInterval="0" personalView="1" maximized="1" xWindow="-9" yWindow="-9" windowWidth="1938" windowHeight="1048" tabRatio="875" activeSheetId="19"/>
    <customWorkbookView name="Rahul Mendhe {Rahul Mendhe} - Personal View" guid="{804C0530-632A-4E06-A9A2-093B6503F55F}" mergeInterval="0" personalView="1" maximized="1" xWindow="-8" yWindow="-8" windowWidth="1936" windowHeight="1056" tabRatio="875" activeSheetId="2"/>
    <customWorkbookView name="Venkatesh Karri {वेंकटेश कर्री} - Personal View" guid="{5C772B04-11E1-4A74-9F43-9A74EF38E5E2}" mergeInterval="0" personalView="1" maximized="1" xWindow="-8" yWindow="-8" windowWidth="1936" windowHeight="1056" tabRatio="875" activeSheetId="12"/>
  </customWorkbookViews>
</workbook>
</file>

<file path=xl/calcChain.xml><?xml version="1.0" encoding="utf-8"?>
<calcChain xmlns="http://schemas.openxmlformats.org/spreadsheetml/2006/main">
  <c r="B26" i="19" l="1"/>
  <c r="B25" i="19"/>
  <c r="B24" i="19"/>
  <c r="B23" i="19"/>
  <c r="B22" i="19"/>
  <c r="B21" i="19"/>
  <c r="P33" i="8" l="1"/>
  <c r="B33" i="8"/>
  <c r="P32" i="8"/>
  <c r="B32" i="8"/>
  <c r="P23" i="8"/>
  <c r="R23" i="8" s="1"/>
  <c r="P22" i="8"/>
  <c r="R22" i="8" s="1"/>
  <c r="P21" i="8"/>
  <c r="R21" i="8" s="1"/>
  <c r="P20" i="8"/>
  <c r="R20" i="8" s="1"/>
  <c r="P19" i="8"/>
  <c r="R19" i="8" s="1"/>
  <c r="P18" i="8"/>
  <c r="R18" i="8" s="1"/>
  <c r="C11" i="8"/>
  <c r="C10" i="8"/>
  <c r="C9" i="8"/>
  <c r="C8" i="8"/>
  <c r="A7" i="8"/>
  <c r="S19" i="8" l="1"/>
  <c r="Q19" i="8" s="1"/>
  <c r="S22" i="8"/>
  <c r="Q22" i="8" s="1"/>
  <c r="S18" i="8"/>
  <c r="Q18" i="8" s="1"/>
  <c r="S20" i="8"/>
  <c r="Q20" i="8" s="1"/>
  <c r="S21" i="8"/>
  <c r="Q21" i="8" s="1"/>
  <c r="S23" i="8"/>
  <c r="Q23" i="8" s="1"/>
  <c r="P24" i="8"/>
  <c r="T19" i="4"/>
  <c r="T20" i="4"/>
  <c r="T21" i="4"/>
  <c r="T22" i="4"/>
  <c r="T23" i="4"/>
  <c r="R23" i="4"/>
  <c r="R22" i="4"/>
  <c r="R21" i="4"/>
  <c r="R20" i="4"/>
  <c r="R19" i="4"/>
  <c r="J22" i="6"/>
  <c r="J21" i="6"/>
  <c r="J20" i="6"/>
  <c r="J19" i="6"/>
  <c r="J18" i="6"/>
  <c r="F18" i="6"/>
  <c r="G18" i="6"/>
  <c r="H18" i="6"/>
  <c r="F19" i="6"/>
  <c r="G19" i="6"/>
  <c r="H19" i="6"/>
  <c r="F20" i="6"/>
  <c r="G20" i="6"/>
  <c r="H20" i="6"/>
  <c r="F21" i="6"/>
  <c r="G21" i="6"/>
  <c r="H21" i="6"/>
  <c r="F22" i="6"/>
  <c r="G22" i="6"/>
  <c r="H22" i="6"/>
  <c r="G17" i="6"/>
  <c r="H17" i="6"/>
  <c r="F17" i="6"/>
  <c r="A18" i="6"/>
  <c r="B18" i="6"/>
  <c r="C18" i="6"/>
  <c r="D18" i="6"/>
  <c r="E18" i="6"/>
  <c r="A19" i="6"/>
  <c r="B19" i="6"/>
  <c r="C19" i="6"/>
  <c r="D19" i="6"/>
  <c r="E19" i="6"/>
  <c r="A20" i="6"/>
  <c r="B20" i="6"/>
  <c r="C20" i="6"/>
  <c r="D20" i="6"/>
  <c r="E20" i="6"/>
  <c r="A21" i="6"/>
  <c r="B21" i="6"/>
  <c r="C21" i="6"/>
  <c r="D21" i="6"/>
  <c r="E21" i="6"/>
  <c r="A22" i="6"/>
  <c r="B22" i="6"/>
  <c r="C22" i="6"/>
  <c r="D22" i="6"/>
  <c r="E22" i="6"/>
  <c r="B17" i="6"/>
  <c r="C17" i="6"/>
  <c r="D17" i="6"/>
  <c r="E17" i="6"/>
  <c r="A17" i="6"/>
  <c r="N23" i="4"/>
  <c r="V23" i="4" s="1"/>
  <c r="N22" i="4"/>
  <c r="V22" i="4" s="1"/>
  <c r="N21" i="4"/>
  <c r="V21" i="4" s="1"/>
  <c r="N20" i="4"/>
  <c r="V20" i="4" s="1"/>
  <c r="N19" i="4"/>
  <c r="V19" i="4" s="1"/>
  <c r="Q24" i="8" l="1"/>
  <c r="D17" i="9" s="1"/>
  <c r="I21" i="15"/>
  <c r="J21" i="15" s="1"/>
  <c r="I27" i="15"/>
  <c r="D19" i="11"/>
  <c r="J17" i="6"/>
  <c r="J23" i="6" s="1"/>
  <c r="N18" i="4" l="1"/>
  <c r="V18" i="4" l="1"/>
  <c r="V24" i="4" s="1"/>
  <c r="N24" i="4"/>
  <c r="T18" i="4"/>
  <c r="R18" i="4"/>
  <c r="N26" i="4" l="1"/>
  <c r="I15" i="15"/>
  <c r="J15" i="15" s="1"/>
  <c r="I16" i="15"/>
  <c r="D15" i="9"/>
  <c r="D18" i="9" s="1"/>
  <c r="D21" i="11" s="1"/>
  <c r="H1" i="21"/>
  <c r="H2" i="21"/>
  <c r="H3" i="21"/>
  <c r="H4" i="21"/>
  <c r="H5" i="21"/>
  <c r="D8" i="20"/>
  <c r="F8" i="20" s="1"/>
  <c r="F9" i="20"/>
  <c r="D18" i="20"/>
  <c r="L28" i="20" s="1"/>
  <c r="K28" i="20" s="1"/>
  <c r="D21" i="20"/>
  <c r="F21" i="20" s="1"/>
  <c r="J24" i="20"/>
  <c r="J1" i="21" s="1"/>
  <c r="G25" i="20"/>
  <c r="G2" i="21" s="1"/>
  <c r="J25" i="20"/>
  <c r="J2" i="21" s="1"/>
  <c r="G26" i="20"/>
  <c r="J26" i="20"/>
  <c r="J3" i="21" s="1"/>
  <c r="G27" i="20"/>
  <c r="G4" i="21" s="1"/>
  <c r="G28" i="20"/>
  <c r="G5" i="21" s="1"/>
  <c r="Z1" i="19"/>
  <c r="A8" i="19"/>
  <c r="A9" i="19"/>
  <c r="A10" i="19"/>
  <c r="A11" i="19"/>
  <c r="A12" i="19"/>
  <c r="A13" i="19"/>
  <c r="H23" i="19"/>
  <c r="B37"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J16" i="15"/>
  <c r="I19" i="15"/>
  <c r="J19" i="15" s="1"/>
  <c r="I22" i="15"/>
  <c r="J22" i="15" s="1"/>
  <c r="J24" i="15"/>
  <c r="I25" i="15"/>
  <c r="J25" i="15"/>
  <c r="J26" i="15"/>
  <c r="J27" i="15"/>
  <c r="I28" i="15"/>
  <c r="J28" i="15"/>
  <c r="J33" i="15"/>
  <c r="O4" i="14"/>
  <c r="O5" i="14"/>
  <c r="A6" i="14"/>
  <c r="O6" i="14"/>
  <c r="O8" i="14"/>
  <c r="A16" i="14"/>
  <c r="B16" i="14"/>
  <c r="C16" i="14"/>
  <c r="D16" i="14"/>
  <c r="A17" i="14"/>
  <c r="B17" i="14"/>
  <c r="C17" i="14"/>
  <c r="D17" i="14"/>
  <c r="A18" i="14"/>
  <c r="B18" i="14"/>
  <c r="C18" i="14"/>
  <c r="D18" i="14"/>
  <c r="A19" i="14"/>
  <c r="B19" i="14"/>
  <c r="C19" i="14"/>
  <c r="D19" i="14"/>
  <c r="A20" i="14"/>
  <c r="B20" i="14"/>
  <c r="C20" i="14"/>
  <c r="D20" i="14"/>
  <c r="N21" i="14"/>
  <c r="O22" i="14" s="1"/>
  <c r="A6" i="13"/>
  <c r="J17" i="13"/>
  <c r="J18" i="13"/>
  <c r="J19" i="13"/>
  <c r="J20" i="13"/>
  <c r="A6" i="12"/>
  <c r="B15" i="12"/>
  <c r="B17" i="12"/>
  <c r="A6" i="11"/>
  <c r="A6" i="10"/>
  <c r="C16" i="10"/>
  <c r="K14" i="10" s="1"/>
  <c r="C21" i="10"/>
  <c r="C26" i="10"/>
  <c r="D27" i="10"/>
  <c r="D17" i="20" s="1"/>
  <c r="L27" i="20" s="1"/>
  <c r="D30" i="10"/>
  <c r="D33" i="10"/>
  <c r="A6" i="9"/>
  <c r="K14" i="9"/>
  <c r="K16" i="9"/>
  <c r="A6" i="7"/>
  <c r="A16" i="7"/>
  <c r="B16" i="7"/>
  <c r="C16" i="7"/>
  <c r="D16" i="7"/>
  <c r="E16" i="7"/>
  <c r="F16" i="7"/>
  <c r="G16" i="7" s="1"/>
  <c r="G17" i="7" s="1"/>
  <c r="A17" i="7"/>
  <c r="A6" i="6"/>
  <c r="A7" i="5"/>
  <c r="B8" i="5"/>
  <c r="B9" i="5"/>
  <c r="B10" i="5"/>
  <c r="B11" i="5"/>
  <c r="A18" i="5"/>
  <c r="B18" i="5"/>
  <c r="C18" i="5"/>
  <c r="D18" i="5"/>
  <c r="E18" i="5"/>
  <c r="F18" i="5"/>
  <c r="G18" i="5" s="1"/>
  <c r="H18" i="5"/>
  <c r="K18" i="5"/>
  <c r="G19" i="5" s="1"/>
  <c r="B29" i="5"/>
  <c r="B30" i="5"/>
  <c r="G30" i="5"/>
  <c r="G31" i="5"/>
  <c r="A7" i="4"/>
  <c r="A7" i="13" s="1"/>
  <c r="C8" i="4"/>
  <c r="G39" i="15" s="1"/>
  <c r="C9" i="4"/>
  <c r="B9" i="9" s="1"/>
  <c r="C10" i="4"/>
  <c r="B10" i="12" s="1"/>
  <c r="C11" i="4"/>
  <c r="B11" i="14" s="1"/>
  <c r="B32" i="4"/>
  <c r="B6" i="19" s="1"/>
  <c r="N32" i="4"/>
  <c r="D26" i="11" s="1"/>
  <c r="B33" i="4"/>
  <c r="C42" i="15" s="1"/>
  <c r="N33" i="4"/>
  <c r="F27" i="14" s="1"/>
  <c r="AA6" i="3"/>
  <c r="Z2" i="19" s="1"/>
  <c r="B8" i="3"/>
  <c r="B13" i="3"/>
  <c r="B2" i="2"/>
  <c r="B3" i="2"/>
  <c r="A1" i="13" l="1"/>
  <c r="A1" i="8"/>
  <c r="A43" i="20"/>
  <c r="A3" i="8"/>
  <c r="O21" i="15"/>
  <c r="D19" i="12" s="1"/>
  <c r="O22" i="15"/>
  <c r="G20" i="5"/>
  <c r="G21" i="5" s="1"/>
  <c r="A2" i="15"/>
  <c r="A1" i="11"/>
  <c r="A1" i="12"/>
  <c r="A1" i="9"/>
  <c r="A1" i="19"/>
  <c r="B2" i="3"/>
  <c r="I24" i="15"/>
  <c r="D9" i="6"/>
  <c r="F16" i="18"/>
  <c r="I26" i="20"/>
  <c r="I3" i="21" s="1"/>
  <c r="B8" i="9"/>
  <c r="A1" i="4"/>
  <c r="B26" i="11"/>
  <c r="I24" i="20"/>
  <c r="I1" i="21" s="1"/>
  <c r="B27" i="6"/>
  <c r="B21" i="7"/>
  <c r="E16" i="17"/>
  <c r="E16" i="16"/>
  <c r="K5" i="21"/>
  <c r="B28" i="20"/>
  <c r="AG6" i="19"/>
  <c r="AG7" i="19"/>
  <c r="AG8" i="19" s="1"/>
  <c r="AG9" i="19"/>
  <c r="I26" i="15"/>
  <c r="I20" i="15"/>
  <c r="J20" i="15" s="1"/>
  <c r="O20" i="15" s="1"/>
  <c r="D17" i="11"/>
  <c r="L4" i="21"/>
  <c r="K27" i="20"/>
  <c r="B22" i="9"/>
  <c r="B41" i="10"/>
  <c r="B9" i="10"/>
  <c r="A3" i="10"/>
  <c r="B10" i="11"/>
  <c r="D29" i="12"/>
  <c r="B9" i="12"/>
  <c r="A3" i="12"/>
  <c r="J23" i="13"/>
  <c r="F10" i="13"/>
  <c r="F26" i="14"/>
  <c r="B10" i="14"/>
  <c r="B8" i="14"/>
  <c r="A3" i="14"/>
  <c r="F41" i="15"/>
  <c r="F43" i="19"/>
  <c r="F40" i="19"/>
  <c r="C15" i="19"/>
  <c r="G3" i="21"/>
  <c r="A3" i="5"/>
  <c r="J26" i="6"/>
  <c r="D8" i="6"/>
  <c r="A1" i="6"/>
  <c r="B20" i="7"/>
  <c r="B9" i="7"/>
  <c r="A3" i="7"/>
  <c r="E24" i="9"/>
  <c r="B11" i="9"/>
  <c r="A7" i="9"/>
  <c r="E43" i="10"/>
  <c r="D14" i="10"/>
  <c r="B8" i="10"/>
  <c r="A1" i="10"/>
  <c r="B25" i="11"/>
  <c r="B9" i="11"/>
  <c r="A3" i="11"/>
  <c r="B29" i="12"/>
  <c r="B8" i="12"/>
  <c r="B23" i="13"/>
  <c r="F9" i="13"/>
  <c r="A3" i="13"/>
  <c r="B26" i="14"/>
  <c r="A1" i="14"/>
  <c r="C41" i="15"/>
  <c r="C12" i="15"/>
  <c r="B43" i="19"/>
  <c r="D4" i="20"/>
  <c r="L5" i="21"/>
  <c r="D8" i="21" s="1"/>
  <c r="A1" i="5"/>
  <c r="B26" i="6"/>
  <c r="D11" i="6"/>
  <c r="A7" i="6"/>
  <c r="G22" i="7"/>
  <c r="B8" i="7"/>
  <c r="A1" i="7"/>
  <c r="E23" i="9"/>
  <c r="B10" i="9"/>
  <c r="E42" i="10"/>
  <c r="B11" i="10"/>
  <c r="A7" i="10"/>
  <c r="D27" i="11"/>
  <c r="B8" i="11"/>
  <c r="B28" i="12"/>
  <c r="B11" i="12"/>
  <c r="A7" i="12"/>
  <c r="J24" i="13"/>
  <c r="F8" i="13"/>
  <c r="B25" i="14"/>
  <c r="B9" i="14"/>
  <c r="A7" i="14"/>
  <c r="F42" i="15"/>
  <c r="F42" i="19"/>
  <c r="F36" i="20"/>
  <c r="F18" i="20" s="1"/>
  <c r="I25" i="20"/>
  <c r="A3" i="4"/>
  <c r="A3" i="6"/>
  <c r="B10" i="7"/>
  <c r="B1" i="3"/>
  <c r="J27" i="6"/>
  <c r="D10" i="6"/>
  <c r="G21" i="7"/>
  <c r="B11" i="7"/>
  <c r="A7" i="7"/>
  <c r="B23" i="9"/>
  <c r="A3" i="9"/>
  <c r="B42" i="10"/>
  <c r="B10" i="10"/>
  <c r="B11" i="11"/>
  <c r="A7" i="11"/>
  <c r="D30" i="12"/>
  <c r="B24" i="13"/>
  <c r="F11" i="13"/>
  <c r="B42" i="19"/>
  <c r="G24" i="20" l="1"/>
  <c r="G1" i="21" s="1"/>
  <c r="I18" i="15"/>
  <c r="J18" i="15" s="1"/>
  <c r="O18" i="15" s="1"/>
  <c r="D21" i="12" s="1"/>
  <c r="D15" i="11"/>
  <c r="D24" i="11" s="1"/>
  <c r="I33" i="15"/>
  <c r="I31" i="15"/>
  <c r="J31" i="15" s="1"/>
  <c r="F31" i="20"/>
  <c r="F32" i="20" s="1"/>
  <c r="F14" i="20" s="1"/>
  <c r="O19" i="15"/>
  <c r="T16" i="4" s="1"/>
  <c r="D7" i="20"/>
  <c r="F7" i="20" s="1"/>
  <c r="I2" i="21"/>
  <c r="D14" i="20"/>
  <c r="D36" i="10"/>
  <c r="K4" i="21"/>
  <c r="D7" i="21" s="1"/>
  <c r="B27" i="20"/>
  <c r="L24" i="20" l="1"/>
  <c r="D19" i="20"/>
  <c r="O3" i="14"/>
  <c r="O9" i="14" s="1"/>
  <c r="N17" i="14" s="1"/>
  <c r="O7" i="14"/>
  <c r="D6" i="20"/>
  <c r="D15" i="12" l="1"/>
  <c r="L15" i="6"/>
  <c r="D17" i="12"/>
  <c r="L16" i="13"/>
  <c r="L19" i="13" s="1"/>
  <c r="E19" i="14" s="1"/>
  <c r="F19" i="14" s="1"/>
  <c r="T15" i="4"/>
  <c r="L1" i="21"/>
  <c r="K24" i="20"/>
  <c r="F6" i="20"/>
  <c r="F10" i="20" s="1"/>
  <c r="D10" i="20"/>
  <c r="L17" i="13" l="1"/>
  <c r="E17" i="14" s="1"/>
  <c r="F17" i="14" s="1"/>
  <c r="L18" i="13"/>
  <c r="E18" i="14" s="1"/>
  <c r="F18" i="14" s="1"/>
  <c r="L20" i="13"/>
  <c r="E20" i="14" s="1"/>
  <c r="F20" i="14" s="1"/>
  <c r="D25" i="12"/>
  <c r="AB17" i="19" s="1"/>
  <c r="A1" i="22" s="1"/>
  <c r="C19" i="10"/>
  <c r="C24" i="10" s="1"/>
  <c r="C25" i="10" s="1"/>
  <c r="D22" i="10" s="1"/>
  <c r="K1" i="21"/>
  <c r="D4" i="21" s="1"/>
  <c r="B24" i="20"/>
  <c r="D20" i="20"/>
  <c r="F21" i="14" l="1"/>
  <c r="G22" i="5" s="1"/>
  <c r="G23" i="5" s="1"/>
  <c r="H11" i="20" s="1"/>
  <c r="D11" i="20" s="1"/>
  <c r="F11" i="20" s="1"/>
  <c r="F12" i="20" s="1"/>
  <c r="C20" i="10"/>
  <c r="D17" i="10" s="1"/>
  <c r="K17" i="10" s="1"/>
  <c r="D33" i="20"/>
  <c r="F33" i="20" s="1"/>
  <c r="F34" i="20" s="1"/>
  <c r="F37" i="20" s="1"/>
  <c r="F38" i="20" s="1"/>
  <c r="F17" i="20" s="1"/>
  <c r="D16" i="20"/>
  <c r="L26" i="20" s="1"/>
  <c r="K22" i="10"/>
  <c r="A7" i="22"/>
  <c r="B7" i="22" s="1"/>
  <c r="D7" i="22" s="1"/>
  <c r="A11" i="22"/>
  <c r="B11" i="22" s="1"/>
  <c r="D11" i="22" s="1"/>
  <c r="A10" i="22"/>
  <c r="B10" i="22" s="1"/>
  <c r="D10" i="22" s="1"/>
  <c r="A6" i="22"/>
  <c r="B6" i="22" s="1"/>
  <c r="A9" i="22"/>
  <c r="B9" i="22" s="1"/>
  <c r="D9" i="22" s="1"/>
  <c r="A8" i="22"/>
  <c r="B8" i="22" s="1"/>
  <c r="D8" i="22" s="1"/>
  <c r="D12" i="20" l="1"/>
  <c r="F15" i="20"/>
  <c r="F19" i="20" s="1"/>
  <c r="F20" i="20" s="1"/>
  <c r="D15" i="20"/>
  <c r="L25" i="20" s="1"/>
  <c r="K25" i="20" s="1"/>
  <c r="K2" i="21" s="1"/>
  <c r="F35" i="20"/>
  <c r="F16" i="20" s="1"/>
  <c r="A4" i="22"/>
  <c r="AC17" i="19" s="1"/>
  <c r="B17" i="19" s="1"/>
  <c r="L3" i="21"/>
  <c r="K26" i="20"/>
  <c r="B25" i="20" l="1"/>
  <c r="L2" i="21"/>
  <c r="D5" i="21" s="1"/>
  <c r="K3" i="21"/>
  <c r="D6" i="21" s="1"/>
  <c r="B26" i="20"/>
</calcChain>
</file>

<file path=xl/sharedStrings.xml><?xml version="1.0" encoding="utf-8"?>
<sst xmlns="http://schemas.openxmlformats.org/spreadsheetml/2006/main" count="843" uniqueCount="504">
  <si>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</si>
  <si>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</si>
  <si>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</si>
  <si>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</si>
  <si>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</si>
  <si>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</si>
  <si>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</si>
  <si>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</si>
  <si>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</si>
  <si>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</si>
  <si>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</si>
  <si>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</si>
  <si>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</si>
  <si>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</si>
  <si>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</si>
  <si>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</si>
  <si>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</si>
  <si>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</si>
  <si>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</si>
  <si>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</si>
  <si>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</si>
  <si>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</si>
  <si>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</si>
  <si>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</si>
  <si>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</si>
  <si>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</si>
  <si>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</si>
  <si>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</si>
  <si>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</si>
  <si>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</si>
  <si>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</si>
  <si>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</si>
  <si>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</si>
  <si>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</si>
  <si>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</si>
  <si>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</si>
  <si>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</si>
  <si>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</si>
  <si>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</si>
  <si>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</si>
  <si>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</si>
  <si>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</si>
  <si>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</si>
  <si>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</si>
  <si>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</si>
  <si>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</si>
  <si>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</si>
  <si>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</si>
  <si>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</si>
  <si>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</si>
  <si>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</si>
  <si>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</si>
  <si>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</si>
  <si>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</si>
  <si>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</si>
  <si>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</si>
  <si>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</si>
  <si>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</si>
  <si>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</si>
  <si>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</si>
  <si>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</si>
  <si>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</si>
  <si>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</si>
  <si>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</si>
  <si>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</si>
  <si>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</si>
  <si>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</si>
  <si>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</si>
  <si>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</si>
  <si>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</si>
  <si>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</si>
  <si>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</si>
  <si>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</si>
  <si>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</si>
  <si>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</si>
  <si>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</si>
  <si>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</si>
  <si>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</si>
  <si>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</si>
  <si>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</si>
  <si>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</si>
  <si>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</si>
  <si>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</si>
  <si>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</si>
  <si>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</si>
  <si>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</si>
  <si>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</si>
  <si>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</si>
  <si>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</si>
  <si>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</si>
  <si>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</si>
  <si>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</si>
  <si>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</si>
  <si>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</si>
  <si>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</si>
  <si>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</si>
  <si>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</si>
  <si>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</si>
  <si>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</si>
  <si>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</si>
  <si>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</si>
  <si>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</si>
  <si>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</si>
  <si>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</si>
  <si>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</si>
  <si>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</si>
  <si>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</si>
  <si>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</si>
  <si>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</si>
  <si>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</si>
  <si>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</si>
  <si>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</si>
  <si>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</si>
  <si>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</si>
  <si>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</si>
  <si>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</si>
  <si>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</si>
  <si>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</si>
  <si>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</si>
  <si>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</si>
  <si>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</si>
  <si>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</si>
  <si>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</si>
  <si>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</si>
  <si>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</si>
  <si>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</si>
  <si>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</si>
  <si>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Please consider this letter of discount as the integral part of our price bid.</t>
  </si>
  <si>
    <t>Letter of Discount</t>
  </si>
  <si>
    <t>After Discount</t>
  </si>
  <si>
    <t>Sales Tax</t>
  </si>
  <si>
    <t>Vat</t>
  </si>
  <si>
    <t>Discount Sche-7</t>
  </si>
  <si>
    <t>Enter following details of the bidder</t>
  </si>
  <si>
    <t xml:space="preserve">Printed Name </t>
  </si>
  <si>
    <t>Designation</t>
  </si>
  <si>
    <t xml:space="preserve">Date     </t>
  </si>
  <si>
    <t xml:space="preserve">Place     </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</si>
  <si>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</si>
  <si>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</si>
  <si>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</si>
  <si>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</si>
  <si>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</si>
  <si>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</si>
  <si>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</si>
  <si>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</si>
  <si>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</si>
  <si>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Name of Package</t>
  </si>
  <si>
    <t>Enter basic data here</t>
  </si>
  <si>
    <t>Package Code</t>
  </si>
  <si>
    <t>Specification No.</t>
  </si>
  <si>
    <t>Item Description</t>
  </si>
  <si>
    <t>Type Tests</t>
  </si>
  <si>
    <t>Nos of tests</t>
  </si>
  <si>
    <t>Quantity in km.</t>
  </si>
  <si>
    <t>(a)</t>
  </si>
  <si>
    <t>(b)</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</si>
  <si>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</si>
  <si>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</si>
  <si>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</si>
  <si>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Individual Firm</t>
  </si>
  <si>
    <t>Licensee of a Manufacturer</t>
  </si>
  <si>
    <t>Representative of a Manufacturer</t>
  </si>
  <si>
    <t>Address</t>
  </si>
  <si>
    <t xml:space="preserve">Address </t>
  </si>
  <si>
    <t>Bidder’s Name and Address</t>
  </si>
  <si>
    <t>Type &amp; Designation</t>
  </si>
  <si>
    <t>7 = 5 x 6</t>
  </si>
  <si>
    <t>(SCHEDULE OF RATES AND PRICES : SUPERVISION CHARGES)</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</si>
  <si>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</si>
  <si>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</si>
  <si>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</si>
  <si>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</si>
  <si>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</si>
  <si>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</si>
  <si>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</si>
  <si>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</si>
  <si>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</si>
  <si>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</si>
  <si>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</si>
  <si>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</si>
  <si>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</si>
  <si>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</si>
  <si>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</si>
  <si>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Sch-7</t>
  </si>
  <si>
    <t>As per Percent on Sch-7</t>
  </si>
  <si>
    <t>Unit</t>
  </si>
  <si>
    <t>All values are in Indian Rupees.</t>
  </si>
  <si>
    <t>SI. No.</t>
  </si>
  <si>
    <t>Qty.</t>
  </si>
  <si>
    <t>Unit Ex-works price</t>
  </si>
  <si>
    <t>Total Ex-works price</t>
  </si>
  <si>
    <t>Description</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</si>
  <si>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</si>
  <si>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</si>
  <si>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</si>
  <si>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</si>
  <si>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</si>
  <si>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</si>
  <si>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</si>
  <si>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</si>
  <si>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</si>
  <si>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</si>
  <si>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</si>
  <si>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</si>
  <si>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</si>
  <si>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5</t>
  </si>
  <si>
    <t>Taxes and Duties</t>
  </si>
  <si>
    <t>6</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</si>
  <si>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</si>
  <si>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</si>
  <si>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</si>
  <si>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</si>
  <si>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</si>
  <si>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</si>
  <si>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</si>
  <si>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</si>
  <si>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</si>
  <si>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</si>
  <si>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</si>
  <si>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</si>
  <si>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</si>
  <si>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</si>
  <si>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</si>
  <si>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</si>
  <si>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</si>
  <si>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</si>
  <si>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</si>
  <si>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</si>
  <si>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</si>
  <si>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</si>
  <si>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</si>
  <si>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</si>
  <si>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</si>
  <si>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</si>
  <si>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</si>
  <si>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</si>
  <si>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</si>
  <si>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</si>
  <si>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</si>
  <si>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</si>
  <si>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</si>
  <si>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</si>
  <si>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</si>
  <si>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</si>
  <si>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</si>
  <si>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</si>
  <si>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</si>
  <si>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</si>
  <si>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- 3</t>
  </si>
  <si>
    <t>Schedule - 5</t>
  </si>
  <si>
    <t>Schedule - 6</t>
  </si>
  <si>
    <t>SL. NO.</t>
  </si>
  <si>
    <t>Total Type Test charges: (A)+(B)+C)</t>
  </si>
  <si>
    <t>Not Applicable</t>
  </si>
  <si>
    <t>TOTAL OCTROI</t>
  </si>
  <si>
    <t>TOTAL ENTRY TAX</t>
  </si>
  <si>
    <t>Note       :</t>
  </si>
  <si>
    <r>
      <t xml:space="preserve">Type Test Charges 
</t>
    </r>
    <r>
      <rPr>
        <sz val="10"/>
        <rFont val="Book Antiqua"/>
        <family val="1"/>
      </rPr>
      <t>[Total of this Schedule is included in Schedule - 1 above.]</t>
    </r>
  </si>
  <si>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</si>
  <si>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</si>
  <si>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</si>
  <si>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</si>
  <si>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</si>
  <si>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</si>
  <si>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</si>
  <si>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</si>
  <si>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</si>
  <si>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</si>
  <si>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</si>
  <si>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</si>
  <si>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</si>
  <si>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</si>
  <si>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</si>
  <si>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</si>
  <si>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</si>
  <si>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</si>
  <si>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</si>
  <si>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</si>
  <si>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</si>
  <si>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</si>
  <si>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</si>
  <si>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</si>
  <si>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</si>
  <si>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</si>
  <si>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</si>
  <si>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</si>
  <si>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</si>
  <si>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</si>
  <si>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</si>
  <si>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</si>
  <si>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</si>
  <si>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</si>
  <si>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</si>
  <si>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</si>
  <si>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</si>
  <si>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</si>
  <si>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</si>
  <si>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</si>
  <si>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</si>
  <si>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</si>
  <si>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</si>
  <si>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</si>
  <si>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</si>
  <si>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</si>
  <si>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</si>
  <si>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</si>
  <si>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</si>
  <si>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</si>
  <si>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</si>
  <si>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</si>
  <si>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Goods to be supplied, including Type Test Charges.</t>
  </si>
  <si>
    <t>Supervision Charges.</t>
  </si>
  <si>
    <t>Taxes and Duties not included in Schedule 1 to 3</t>
  </si>
  <si>
    <t>Grand Summary [Schedule 1 to 4]</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</si>
  <si>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</si>
  <si>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ACSR ZEBRA Conductor</t>
  </si>
  <si>
    <t>Total Type Test charges as per Schedule-6</t>
  </si>
  <si>
    <t>Bought Out</t>
  </si>
  <si>
    <t xml:space="preserve">to be paid extra at actual </t>
  </si>
  <si>
    <t>Click here for details of Octroi</t>
  </si>
  <si>
    <t>Click here for details of Entry Taxes</t>
  </si>
  <si>
    <t>TOTAL SCHEDULE NO. 6</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</si>
  <si>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</si>
  <si>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t>Schedule-6 : Type Test Charges</t>
  </si>
  <si>
    <t>Eq Weightage of Rs/ %</t>
  </si>
  <si>
    <t>Final Discount Factor</t>
  </si>
  <si>
    <t>Schedule - 5 After Discount</t>
  </si>
  <si>
    <t>Specify type of Bidder            [Select from drop down menu]</t>
  </si>
  <si>
    <t>Sector-29,</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</si>
  <si>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</si>
  <si>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</si>
  <si>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</si>
  <si>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</si>
  <si>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</si>
  <si>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</si>
  <si>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</si>
  <si>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</si>
  <si>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</si>
  <si>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</si>
  <si>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</si>
  <si>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</si>
  <si>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</si>
  <si>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</si>
  <si>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</si>
  <si>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</si>
  <si>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</si>
  <si>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</si>
  <si>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</si>
  <si>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</si>
  <si>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</si>
  <si>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</si>
  <si>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</si>
  <si>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</si>
  <si>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</si>
  <si>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</si>
  <si>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</si>
  <si>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</si>
  <si>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</si>
  <si>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</si>
  <si>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</si>
  <si>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</si>
  <si>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</si>
  <si>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</si>
  <si>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</si>
  <si>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</si>
  <si>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</si>
  <si>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</si>
  <si>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</si>
  <si>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</si>
  <si>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</si>
  <si>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</si>
  <si>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</si>
  <si>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</si>
  <si>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</si>
  <si>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</si>
  <si>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</si>
  <si>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</si>
  <si>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</si>
  <si>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</si>
  <si>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</si>
  <si>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</si>
  <si>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</si>
  <si>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</si>
  <si>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</si>
  <si>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</si>
  <si>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</si>
  <si>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</si>
  <si>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</si>
  <si>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</si>
  <si>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</si>
  <si>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</si>
  <si>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</si>
  <si>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</si>
  <si>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</si>
  <si>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</si>
  <si>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</si>
  <si>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</si>
  <si>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</si>
  <si>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</si>
  <si>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</si>
  <si>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</si>
  <si>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</si>
  <si>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We hereby offer Multi-package discount as given below:</t>
  </si>
  <si>
    <t>Mode of Transaction (Direct)</t>
  </si>
  <si>
    <t>Total Type Test Charges for Tests to be conducted</t>
  </si>
  <si>
    <t>(d)</t>
  </si>
  <si>
    <t>(c)</t>
  </si>
  <si>
    <t>Supervision Charges</t>
  </si>
  <si>
    <t>(SCHEDULE OF RATES AND PRICES :  Type Test Charges for Tests to be Conducted)</t>
  </si>
  <si>
    <t>We also understand that, in case of award on us, you shall pay directly, if so required /reimburse to us octroi/entry tax as applicable for destination site/state on all items of supply. Further, Service Tax, if applicable, for the services to be rendered by us, the same is included in our bid price in this Second Envelope.</t>
  </si>
  <si>
    <t>Multipackage discount applicable on this package (CD03) only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&amp; Sch-6] IN Rs.</t>
  </si>
  <si>
    <t>Multipackage discount applicable on this package (CD03)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&amp; Sch-6] In Percent (%)</t>
  </si>
  <si>
    <t>Discount(s) offered at sl. No. 1 to 4 will automatically get displayed and accounted for in the respective items of the Schedules. Multi-Package Discount(s) offered at sl. No. 5 , 6 &amp; 7 will not get automatically accounted for in the respective items of the Schedules. The same shall be worked out saparately for evaluation, if becomes applicable.</t>
  </si>
  <si>
    <t>PR No</t>
  </si>
  <si>
    <t>PR Line Item No</t>
  </si>
  <si>
    <t>11 = 9 X 10</t>
  </si>
  <si>
    <t>Material Code</t>
  </si>
  <si>
    <t>10 = 8 X 9</t>
  </si>
  <si>
    <t>Line Item No</t>
  </si>
  <si>
    <t>Code</t>
  </si>
  <si>
    <t>9 = 7 X 8</t>
  </si>
  <si>
    <t>ACSR Zebra Conductor (for 765kV Line Only)-UTS</t>
  </si>
  <si>
    <t xml:space="preserve">EA </t>
  </si>
  <si>
    <t>ACSR Zebra Conductor (for 765kV Line Only)-D.C.Resistence Test</t>
  </si>
  <si>
    <t>ACSR Zebra Conductor (for 765kV Line Only)-Corona Extn.VoltageTest(Dry)</t>
  </si>
  <si>
    <t>ACSR Zebra Conductor (for 765kV Line Only)-RIV(Dry)</t>
  </si>
  <si>
    <t>Activity Description</t>
  </si>
  <si>
    <t>NOT APPLICABLE</t>
  </si>
  <si>
    <t>3A</t>
  </si>
  <si>
    <t xml:space="preserve">HSN Code </t>
  </si>
  <si>
    <t>Rate of GST applicable ( in %)</t>
  </si>
  <si>
    <t>4A</t>
  </si>
  <si>
    <t>4B</t>
  </si>
  <si>
    <t>4C</t>
  </si>
  <si>
    <t>4D</t>
  </si>
  <si>
    <t>Unit Ex-works price (excluding GST)</t>
  </si>
  <si>
    <t>Total Ex-works price (excluding GST)</t>
  </si>
  <si>
    <t># In case the bidder leaves the cell for confirmation of the HSN code and/or  GST rate  “blank”,  the HSN code and corresponding GST rate indicated by the Employer shall be deemed to be the one confirmed by the Bidder.</t>
  </si>
  <si>
    <r>
      <rPr>
        <b/>
        <sz val="18"/>
        <rFont val="Book Antiqua"/>
        <family val="1"/>
      </rPr>
      <t xml:space="preserve">* </t>
    </r>
    <r>
      <rPr>
        <b/>
        <sz val="10.5"/>
        <rFont val="Book Antiqua"/>
        <family val="1"/>
      </rPr>
      <t xml:space="preserve">Specify amount of GST on the transaction between the Supplier and the Purchaser separately in Schedule-4. </t>
    </r>
  </si>
  <si>
    <t>(SCHEDULE OF RATES AND PRICES : Local Transportation, In-transit Insurance and loading )</t>
  </si>
  <si>
    <t xml:space="preserve">Total Freight, In –transit Insurance &amp; loading Charges </t>
  </si>
  <si>
    <t>Total GST for Supply of Goods (inter-alia including Type Test Charges) between the Contractor and the Employer (identified in Schedule 1') which are not included in the Ex-works price as per the provision of the Bidding Documents, as applicable.</t>
  </si>
  <si>
    <t>TOTAL GST on Goods</t>
  </si>
  <si>
    <t>TOTAL GST on Services</t>
  </si>
  <si>
    <t>Total GST for Supervision Charges, if, any between the Contractor and the Employer (identified in Schedule 3') which are not included in the Supervision Charges as per the provision of the Bidding Documents, as applicable.</t>
  </si>
  <si>
    <t>Whether  rate of GST in column ‘4C’ is confirmed. If not,  indicate applicable rate of GST (in %) #</t>
  </si>
  <si>
    <t>GST on Item</t>
  </si>
  <si>
    <t xml:space="preserve">We confirm that we have also registered/we shall also get registered in the GST Network with a GSTIN, in all the states from which we shall make our supply of goods. </t>
  </si>
  <si>
    <t xml:space="preserve">Local Transportation, In-transit Insurance and loading </t>
  </si>
  <si>
    <t xml:space="preserve">Schedule-1 : Ex works prices </t>
  </si>
  <si>
    <t>Schedule-1 : Ex works prices</t>
  </si>
  <si>
    <t>Local Transportation, In-transit Insurance and loading.</t>
  </si>
  <si>
    <t>All the cells in Sch-4 and Sch-5 are auto filled, therefore no cell is required to be filled up there.</t>
  </si>
  <si>
    <t>Fill up only green shaded cells in Sch-1 and Sch-2</t>
  </si>
  <si>
    <t>Whether HSN in column ‘4A’ is confirmed. If not,  indicate applicable the HSN code #</t>
  </si>
  <si>
    <t>Schedule-2 : Local Transportation, In-transit Insurance and loading</t>
  </si>
  <si>
    <t>i</t>
  </si>
  <si>
    <t xml:space="preserve">Total for Local Transportation, In-transit Insurance and loading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</si>
  <si>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t>
  </si>
  <si>
    <r>
      <t>Discount on percent basis on total price quoted by us without Taxes &amp; Duties.</t>
    </r>
    <r>
      <rPr>
        <sz val="11"/>
        <rFont val="Book Antiqua"/>
        <family val="1"/>
      </rPr>
      <t xml:space="preserve"> [The discount shall be applicable on all the items of all the Schdules i.e. Sch-1 (without type test charges), Sch-2 &amp; Sch-6] </t>
    </r>
    <r>
      <rPr>
        <b/>
        <sz val="11"/>
        <rFont val="Book Antiqua"/>
        <family val="1"/>
      </rPr>
      <t>In Percent (%)</t>
    </r>
  </si>
  <si>
    <t>Ex-works price of Plant and Equipment including Type Test Charges &amp; Supervision charges</t>
  </si>
  <si>
    <t>Circuit Breaker Package -CB01 associated with Bulk Procurement of Substation.</t>
  </si>
  <si>
    <t>CC/NT/G-CB/DOM/A00/23/00546</t>
  </si>
  <si>
    <t>CB01</t>
  </si>
  <si>
    <t xml:space="preserve">SUPPLY BOQ                              </t>
  </si>
  <si>
    <t>765kV, 3150A, 50kA Circuit Breaker(3-Phase) with closing resistor (withsupport structure)</t>
  </si>
  <si>
    <t>765kV, 3150A, 50kA Circuit Breaker(3-Phase) without closing resistor(with support structure)</t>
  </si>
  <si>
    <t>420kV, 3150A, 63KA Circuit Breaker (3-Phase) with closing resistor with support structure</t>
  </si>
  <si>
    <t>420kV, 3150A, 63kA Circuit Breaker (3-Phase) without closing resistorand with Support Structure</t>
  </si>
  <si>
    <t>245kV, 1600A, 50KA Circuit Breaker(3-Phase) with support structure</t>
  </si>
  <si>
    <t>CONTROLLED SWITCHING DEVICE FOR  3-PH CIRCUIT BREAKER.</t>
  </si>
  <si>
    <t xml:space="preserve">Date  : </t>
  </si>
  <si>
    <t>Place:</t>
  </si>
  <si>
    <t>Goods to be supplied, including Type Test Charges for Tests to be conducted</t>
  </si>
  <si>
    <t>Activity Header</t>
  </si>
  <si>
    <t>PR Activity No</t>
  </si>
  <si>
    <t>Service Code</t>
  </si>
  <si>
    <t>SAC (Service Accounting Codes)</t>
  </si>
  <si>
    <t>Quantity</t>
  </si>
  <si>
    <t>Total GST as confirmed by Bidder</t>
  </si>
  <si>
    <t>Revaluation of J column</t>
  </si>
  <si>
    <t>Tax Calculation</t>
  </si>
  <si>
    <t xml:space="preserve"> Total Supervision Charges</t>
  </si>
  <si>
    <t>GRAND TOTAL [1+2]</t>
  </si>
  <si>
    <t># In case the bidder leaves the cell for confirmation of the SAC and/or  GST rate “blank”,  the SAC and corresponding GST rate indicated by the Employer shall be deemed to be the one confirmed by the Bidder.</t>
  </si>
  <si>
    <t>Whether SAC in column '4A’ is confirmed. If not  indicate applicable the SAC #</t>
  </si>
  <si>
    <t>Whether  rate of GST in column ‘4C’ is confirmed. If not  indicate applicable rate of GST #</t>
  </si>
  <si>
    <t>GRAND TOTAL [1+2+3+4]</t>
  </si>
  <si>
    <t>Schedule-3 : Supervision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</si>
  <si>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</si>
  <si>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r>
      <t>We further understand that notwithstanding 3.0 above, in case of award on us, you shall also bear and pay/reimburse to us,</t>
    </r>
    <r>
      <rPr>
        <b/>
        <sz val="12"/>
        <rFont val="Book Antiqua"/>
        <family val="1"/>
      </rPr>
      <t xml:space="preserve"> GST applicable on supplies by us to you</t>
    </r>
    <r>
      <rPr>
        <sz val="12"/>
        <rFont val="Book Antiqua"/>
        <family val="1"/>
      </rPr>
      <t xml:space="preserve">, imposed on the Goods </t>
    </r>
    <r>
      <rPr>
        <b/>
        <sz val="12"/>
        <rFont val="Book Antiqua"/>
        <family val="1"/>
      </rPr>
      <t xml:space="preserve">including  Type Test charges for Type test to be conducted </t>
    </r>
    <r>
      <rPr>
        <sz val="12"/>
        <rFont val="Book Antiqua"/>
        <family val="1"/>
      </rPr>
      <t xml:space="preserve">specified in Schedule No. 1 and </t>
    </r>
    <r>
      <rPr>
        <b/>
        <sz val="12"/>
        <rFont val="Book Antiqua"/>
        <family val="1"/>
      </rPr>
      <t>Supervision Charges</t>
    </r>
    <r>
      <rPr>
        <sz val="12"/>
        <rFont val="Book Antiqua"/>
        <family val="1"/>
      </rPr>
      <t xml:space="preserve"> specified in Schedule No. 3 </t>
    </r>
    <r>
      <rPr>
        <b/>
        <sz val="12"/>
        <rFont val="Book Antiqua"/>
        <family val="1"/>
      </rPr>
      <t>of</t>
    </r>
    <r>
      <rPr>
        <sz val="12"/>
        <rFont val="Book Antiqua"/>
        <family val="1"/>
      </rPr>
      <t xml:space="preserve"> the Price Schedule in this Second Envelope; by the Indian Laws.</t>
    </r>
  </si>
  <si>
    <t xml:space="preserve">SERVICE BOQ                             </t>
  </si>
  <si>
    <t>Supervision of Erection, Testing and comissioning of 220kV, 3-Phase Circuit Breaker</t>
  </si>
  <si>
    <t>Supervision of Erection, Testing and comissioning of 765 kV, Circuit Breaker (3-Phase) with closing resistor (with supportstructure)</t>
  </si>
  <si>
    <t>Supervision of Erection, Testing and comissioning of 765 kV, Circuit Breaker (3-Phase)  without closing resistor(with supportstructure)</t>
  </si>
  <si>
    <t>Supervision of Erection, Testing and comissioning of 400 kV, Circuit Breaker (3-Phase)with closing resistor (with support structure)</t>
  </si>
  <si>
    <t>Supervision of Erection, Testing and comissioning of 400 kV, Circuit Breaker (3-Phase)  without closing resistor(with supportstructure)</t>
  </si>
  <si>
    <t>Testing and comissioning  of Controlled switching device as per the TECHNICAL SPECIFICATION</t>
  </si>
  <si>
    <t>SET</t>
  </si>
  <si>
    <t>Unit Freight, In –transit Insurance &amp; loading Charges 
(per 500km)</t>
  </si>
  <si>
    <r>
      <t xml:space="preserve">100% of applicable Taxes and Duties, </t>
    </r>
    <r>
      <rPr>
        <b/>
        <sz val="12"/>
        <rFont val="Book Antiqua"/>
        <family val="1"/>
      </rPr>
      <t>i.e. GST</t>
    </r>
    <r>
      <rPr>
        <sz val="12"/>
        <rFont val="Book Antiqua"/>
        <family val="1"/>
      </rPr>
      <t xml:space="preserve"> which are payable by the Purchaser under the Contract, shall be reimbursed by the Purchaser  on production of satisfactory documentary evidence by the Supplier in accordance with the provisions of the Bidding Documents.</t>
    </r>
  </si>
  <si>
    <t>Unit Charges</t>
  </si>
  <si>
    <t>Total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</si>
</sst>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
    <numFmt numFmtId="166" formatCode="_(* #,##0_);_(* \(#,##0\);_(* \-??_);_(@_)"/>
    <numFmt numFmtId="167" formatCode="_(* #,##0.0_);_(* \(#,##0.0\);_(* \-??_);_(@_)"/>
    <numFmt numFmtId="168" formatCode="#,##0.0"/>
    <numFmt numFmtId="169" formatCode="_-&quot;£&quot;* #,##0.00_-;\-&quot;£&quot;* #,##0.00_-;_-&quot;£&quot;* &quot;-&quot;??_-;_-@_-"/>
    <numFmt numFmtId="170" formatCode="&quot;\&quot;#,##0.00;[Red]\-&quot;\&quot;#,##0.00"/>
    <numFmt numFmtId="171" formatCode="#,##0.000_);\(#,##0.000\)"/>
    <numFmt numFmtId="172" formatCode="0.0_)"/>
    <numFmt numFmtId="173" formatCode=";;"/>
    <numFmt numFmtId="174" formatCode="&quot; &quot;@"/>
    <numFmt numFmtId="175" formatCode="[$-409]dd\-mmm\-yy;@"/>
    <numFmt numFmtId="176" formatCode="_(* #,##0_);_(* \(#,##0\);_(* &quot;-&quot;??_);_(@_)"/>
    <numFmt numFmtId="177" formatCode="0.0000000000%"/>
  </numFmts>
  <fonts count="63">
    <font>
      <sz val="11"/>
      <name val="Book Antiqua"/>
      <family val="1"/>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b/>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b/>
      <sz val="11"/>
      <name val="Calibri"/>
      <family val="2"/>
    </font>
    <font>
      <b/>
      <sz val="10.5"/>
      <name val="Book Antiqua"/>
      <family val="1"/>
    </font>
    <font>
      <b/>
      <sz val="18"/>
      <name val="Book Antiqua"/>
      <family val="1"/>
    </font>
    <font>
      <sz val="11"/>
      <color rgb="FFFF0000"/>
      <name val="Cambria"/>
      <family val="1"/>
    </font>
    <font>
      <sz val="14"/>
      <name val="Book Antiqua"/>
      <family val="1"/>
    </font>
    <font>
      <b/>
      <sz val="14"/>
      <name val="Book Antiqua"/>
      <family val="1"/>
    </font>
    <font>
      <b/>
      <sz val="16"/>
      <name val="Book Antiqua"/>
      <family val="1"/>
    </font>
    <font>
      <b/>
      <sz val="12"/>
      <color indexed="9"/>
      <name val="Book Antiqua"/>
      <family val="1"/>
    </font>
    <font>
      <b/>
      <sz val="12"/>
      <name val="Calibri"/>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s>
  <cellStyleXfs count="41">
    <xf numFmtId="0" fontId="0" fillId="0" borderId="0"/>
    <xf numFmtId="9" fontId="7" fillId="0" borderId="0"/>
    <xf numFmtId="169"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8" fillId="0" borderId="0"/>
    <xf numFmtId="43" fontId="1" fillId="0" borderId="0" applyFont="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43" fontId="36" fillId="0" borderId="0" applyFont="0" applyFill="0" applyBorder="0" applyAlignment="0" applyProtection="0"/>
    <xf numFmtId="168"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5" fontId="1" fillId="0" borderId="0"/>
    <xf numFmtId="0" fontId="33" fillId="0" borderId="0"/>
    <xf numFmtId="0" fontId="16" fillId="0" borderId="0"/>
    <xf numFmtId="0" fontId="33"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36"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cellStyleXfs>
  <cellXfs count="758">
    <xf numFmtId="0" fontId="0" fillId="0" borderId="0" xfId="0"/>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5" fillId="0" borderId="4" xfId="0" applyFont="1" applyBorder="1" applyAlignment="1">
      <alignment horizontal="right"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9" fillId="0" borderId="0" xfId="31" applyFont="1" applyAlignment="1" applyProtection="1">
      <alignment vertical="center"/>
      <protection hidden="1"/>
    </xf>
    <xf numFmtId="0" fontId="4" fillId="0" borderId="0" xfId="31" applyFont="1" applyAlignment="1" applyProtection="1">
      <alignment vertical="center"/>
      <protection hidden="1"/>
    </xf>
    <xf numFmtId="0" fontId="20" fillId="0" borderId="0" xfId="31" applyFont="1" applyAlignment="1" applyProtection="1">
      <alignment vertical="center"/>
      <protection hidden="1"/>
    </xf>
    <xf numFmtId="0" fontId="20" fillId="0" borderId="0" xfId="31" applyFont="1" applyProtection="1">
      <protection hidden="1"/>
    </xf>
    <xf numFmtId="0" fontId="1" fillId="0" borderId="0" xfId="31" applyProtection="1">
      <protection hidden="1"/>
    </xf>
    <xf numFmtId="0" fontId="5" fillId="0" borderId="0" xfId="31" applyFont="1" applyAlignment="1" applyProtection="1">
      <alignment vertical="center"/>
      <protection hidden="1"/>
    </xf>
    <xf numFmtId="0" fontId="5" fillId="0" borderId="5" xfId="31" applyFont="1" applyBorder="1" applyAlignment="1" applyProtection="1">
      <alignment vertical="center"/>
      <protection hidden="1"/>
    </xf>
    <xf numFmtId="0" fontId="5" fillId="0" borderId="6" xfId="31" applyFont="1" applyBorder="1" applyAlignment="1" applyProtection="1">
      <alignment vertical="center"/>
      <protection hidden="1"/>
    </xf>
    <xf numFmtId="0" fontId="5" fillId="0" borderId="7" xfId="31" applyFont="1" applyBorder="1" applyAlignment="1" applyProtection="1">
      <alignment vertical="center"/>
      <protection hidden="1"/>
    </xf>
    <xf numFmtId="0" fontId="24" fillId="0" borderId="6" xfId="31" applyFont="1" applyBorder="1" applyAlignment="1" applyProtection="1">
      <alignment vertical="center"/>
      <protection hidden="1"/>
    </xf>
    <xf numFmtId="0" fontId="1" fillId="0" borderId="0" xfId="31" applyAlignment="1" applyProtection="1">
      <alignment vertical="center"/>
      <protection hidden="1"/>
    </xf>
    <xf numFmtId="0" fontId="19" fillId="0" borderId="6" xfId="31" applyFont="1" applyBorder="1" applyAlignment="1" applyProtection="1">
      <alignment vertical="center"/>
      <protection hidden="1"/>
    </xf>
    <xf numFmtId="0" fontId="26" fillId="0" borderId="5" xfId="31" applyFont="1" applyBorder="1" applyAlignment="1" applyProtection="1">
      <alignment vertical="center"/>
      <protection hidden="1"/>
    </xf>
    <xf numFmtId="0" fontId="26" fillId="0" borderId="0" xfId="31" applyFont="1" applyAlignment="1" applyProtection="1">
      <alignment vertical="center"/>
      <protection hidden="1"/>
    </xf>
    <xf numFmtId="0" fontId="19" fillId="0" borderId="7" xfId="31" applyFont="1" applyBorder="1" applyAlignment="1" applyProtection="1">
      <alignment vertical="center"/>
      <protection hidden="1"/>
    </xf>
    <xf numFmtId="0" fontId="5" fillId="0" borderId="8" xfId="31" applyFont="1" applyBorder="1" applyAlignment="1" applyProtection="1">
      <alignment vertical="center"/>
      <protection hidden="1"/>
    </xf>
    <xf numFmtId="0" fontId="15" fillId="0" borderId="0" xfId="32" applyFont="1" applyAlignment="1" applyProtection="1">
      <alignment vertical="center"/>
      <protection hidden="1"/>
    </xf>
    <xf numFmtId="0" fontId="16" fillId="0" borderId="0" xfId="32" applyAlignment="1" applyProtection="1">
      <alignment vertical="center"/>
      <protection hidden="1"/>
    </xf>
    <xf numFmtId="0" fontId="15" fillId="0" borderId="0" xfId="32" applyFont="1"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applyAlignment="1">
      <alignment horizontal="right" vertical="center"/>
    </xf>
    <xf numFmtId="0" fontId="5" fillId="0" borderId="0" xfId="31" applyFont="1" applyAlignment="1" applyProtection="1">
      <alignment vertical="top"/>
      <protection hidden="1"/>
    </xf>
    <xf numFmtId="0" fontId="27" fillId="0" borderId="0" xfId="31" applyFont="1" applyAlignment="1" applyProtection="1">
      <alignment horizontal="center" vertical="center"/>
      <protection hidden="1"/>
    </xf>
    <xf numFmtId="0" fontId="15" fillId="0" borderId="0" xfId="31" applyFont="1" applyAlignment="1" applyProtection="1">
      <alignment vertical="center"/>
      <protection hidden="1"/>
    </xf>
    <xf numFmtId="0" fontId="16" fillId="0" borderId="0" xfId="31" applyFont="1" applyAlignment="1" applyProtection="1">
      <alignment vertical="center"/>
      <protection hidden="1"/>
    </xf>
    <xf numFmtId="0" fontId="15" fillId="0" borderId="0" xfId="34" applyFont="1" applyAlignment="1" applyProtection="1">
      <alignment vertical="top"/>
      <protection hidden="1"/>
    </xf>
    <xf numFmtId="0" fontId="16" fillId="0" borderId="0" xfId="31" applyFont="1" applyAlignment="1" applyProtection="1">
      <alignment vertical="top"/>
      <protection hidden="1"/>
    </xf>
    <xf numFmtId="0" fontId="27" fillId="0" borderId="0" xfId="31" applyFont="1" applyAlignment="1" applyProtection="1">
      <alignment vertical="center"/>
      <protection hidden="1"/>
    </xf>
    <xf numFmtId="174" fontId="15" fillId="0" borderId="9" xfId="31" applyNumberFormat="1" applyFont="1" applyBorder="1" applyAlignment="1" applyProtection="1">
      <alignment horizontal="center" vertical="center"/>
      <protection hidden="1"/>
    </xf>
    <xf numFmtId="0" fontId="16" fillId="0" borderId="10" xfId="31" applyFont="1" applyBorder="1" applyAlignment="1" applyProtection="1">
      <alignment horizontal="center" vertical="center"/>
      <protection hidden="1"/>
    </xf>
    <xf numFmtId="0" fontId="16" fillId="0" borderId="11" xfId="31" applyFont="1" applyBorder="1" applyAlignment="1" applyProtection="1">
      <alignment horizontal="justify" vertical="center" wrapText="1"/>
      <protection hidden="1"/>
    </xf>
    <xf numFmtId="0" fontId="15" fillId="2" borderId="11" xfId="31" applyFont="1" applyFill="1" applyBorder="1" applyAlignment="1" applyProtection="1">
      <alignment vertical="center" wrapText="1"/>
      <protection hidden="1"/>
    </xf>
    <xf numFmtId="0" fontId="16" fillId="0" borderId="10" xfId="31" applyFont="1" applyBorder="1" applyAlignment="1" applyProtection="1">
      <alignment vertical="center"/>
      <protection hidden="1"/>
    </xf>
    <xf numFmtId="0" fontId="16" fillId="0" borderId="12" xfId="31" applyFont="1" applyBorder="1" applyAlignment="1" applyProtection="1">
      <alignment vertical="center"/>
      <protection hidden="1"/>
    </xf>
    <xf numFmtId="0" fontId="15" fillId="0" borderId="0" xfId="31" applyFont="1" applyAlignment="1" applyProtection="1">
      <alignment vertical="center" wrapText="1"/>
      <protection hidden="1"/>
    </xf>
    <xf numFmtId="4" fontId="15" fillId="0" borderId="0" xfId="31" applyNumberFormat="1" applyFont="1" applyAlignment="1" applyProtection="1">
      <alignment vertical="center"/>
      <protection hidden="1"/>
    </xf>
    <xf numFmtId="0" fontId="16" fillId="0" borderId="0" xfId="31" applyFont="1" applyAlignment="1" applyProtection="1">
      <alignment horizontal="left" vertical="center" wrapText="1"/>
      <protection hidden="1"/>
    </xf>
    <xf numFmtId="0" fontId="16" fillId="0" borderId="0" xfId="31" applyFont="1" applyAlignment="1" applyProtection="1">
      <alignment horizontal="right" vertical="center"/>
      <protection hidden="1"/>
    </xf>
    <xf numFmtId="0" fontId="16" fillId="0" borderId="0" xfId="31" applyFont="1" applyAlignment="1" applyProtection="1">
      <alignment horizontal="left" vertical="center"/>
      <protection hidden="1"/>
    </xf>
    <xf numFmtId="0" fontId="6" fillId="0" borderId="0" xfId="31" applyFont="1" applyAlignment="1" applyProtection="1">
      <alignment horizontal="center" vertical="top"/>
      <protection hidden="1"/>
    </xf>
    <xf numFmtId="0" fontId="15" fillId="0" borderId="4" xfId="31" applyFont="1" applyBorder="1" applyAlignment="1" applyProtection="1">
      <alignment vertical="top"/>
      <protection hidden="1"/>
    </xf>
    <xf numFmtId="0" fontId="15" fillId="0" borderId="9" xfId="31" applyFont="1" applyBorder="1" applyAlignment="1" applyProtection="1">
      <alignment horizontal="justify" vertical="top" wrapText="1"/>
      <protection hidden="1"/>
    </xf>
    <xf numFmtId="0" fontId="15" fillId="0" borderId="9" xfId="31" applyFont="1" applyBorder="1" applyAlignment="1" applyProtection="1">
      <alignment horizontal="right" vertical="center" wrapText="1" indent="5"/>
      <protection hidden="1"/>
    </xf>
    <xf numFmtId="0" fontId="16" fillId="0" borderId="12" xfId="31" applyFont="1" applyBorder="1" applyAlignment="1" applyProtection="1">
      <alignment horizontal="center" vertical="center"/>
      <protection hidden="1"/>
    </xf>
    <xf numFmtId="0" fontId="5" fillId="0" borderId="0" xfId="31" applyFont="1" applyAlignment="1" applyProtection="1">
      <alignment horizontal="right"/>
      <protection hidden="1"/>
    </xf>
    <xf numFmtId="0" fontId="15" fillId="0" borderId="4" xfId="0" applyFont="1" applyBorder="1" applyAlignment="1">
      <alignment horizontal="left" vertical="center"/>
    </xf>
    <xf numFmtId="0" fontId="15" fillId="0" borderId="4" xfId="0" applyFont="1" applyBorder="1" applyAlignment="1">
      <alignment horizontal="justify" vertical="center"/>
    </xf>
    <xf numFmtId="0" fontId="15" fillId="0" borderId="4" xfId="0" applyFont="1" applyBorder="1" applyAlignment="1">
      <alignment horizontal="center" vertical="center"/>
    </xf>
    <xf numFmtId="0" fontId="16" fillId="0" borderId="0" xfId="32"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31" applyFont="1" applyAlignment="1" applyProtection="1">
      <alignment horizontal="left" vertical="center" indent="1"/>
      <protection hidden="1"/>
    </xf>
    <xf numFmtId="0" fontId="16" fillId="0" borderId="0" xfId="34" applyFont="1" applyAlignment="1" applyProtection="1">
      <alignment horizontal="left" vertical="center" indent="1"/>
      <protection hidden="1"/>
    </xf>
    <xf numFmtId="0" fontId="16" fillId="0" borderId="0" xfId="0" applyFont="1" applyAlignment="1" applyProtection="1">
      <alignment horizontal="left" vertical="center"/>
      <protection hidden="1"/>
    </xf>
    <xf numFmtId="0" fontId="16" fillId="0" borderId="0" xfId="32" applyAlignment="1" applyProtection="1">
      <alignment horizontal="left" vertical="center"/>
      <protection hidden="1"/>
    </xf>
    <xf numFmtId="0" fontId="15" fillId="0" borderId="0" xfId="32" applyFont="1" applyAlignment="1" applyProtection="1">
      <alignment horizontal="left" vertical="center"/>
      <protection hidden="1"/>
    </xf>
    <xf numFmtId="0" fontId="15" fillId="0" borderId="6" xfId="31" applyFont="1" applyBorder="1" applyAlignment="1" applyProtection="1">
      <alignment horizontal="right" vertical="center" indent="5"/>
      <protection hidden="1"/>
    </xf>
    <xf numFmtId="4" fontId="15" fillId="0" borderId="9" xfId="31" applyNumberFormat="1" applyFont="1" applyBorder="1" applyAlignment="1" applyProtection="1">
      <alignment vertical="center"/>
      <protection hidden="1"/>
    </xf>
    <xf numFmtId="0" fontId="15" fillId="0" borderId="0" xfId="31" applyFont="1" applyAlignment="1" applyProtection="1">
      <alignment horizontal="left" vertical="top" wrapText="1"/>
      <protection hidden="1"/>
    </xf>
    <xf numFmtId="0" fontId="15" fillId="0" borderId="9" xfId="31" applyFont="1" applyBorder="1" applyAlignment="1" applyProtection="1">
      <alignment horizontal="center" vertical="center" wrapText="1"/>
      <protection hidden="1"/>
    </xf>
    <xf numFmtId="0" fontId="16" fillId="0" borderId="0" xfId="31" applyFont="1" applyAlignment="1" applyProtection="1">
      <alignment horizontal="center" vertical="center"/>
      <protection hidden="1"/>
    </xf>
    <xf numFmtId="0" fontId="15" fillId="0" borderId="12" xfId="31" applyFont="1" applyBorder="1" applyAlignment="1" applyProtection="1">
      <alignment horizontal="right" vertical="center" wrapText="1"/>
      <protection hidden="1"/>
    </xf>
    <xf numFmtId="0" fontId="15" fillId="0" borderId="0" xfId="31" applyFont="1" applyAlignment="1" applyProtection="1">
      <alignment horizontal="left" vertical="center" wrapText="1"/>
      <protection hidden="1"/>
    </xf>
    <xf numFmtId="0" fontId="15" fillId="0" borderId="0" xfId="31" applyFont="1" applyAlignment="1" applyProtection="1">
      <alignment horizontal="right" vertical="center" wrapText="1"/>
      <protection hidden="1"/>
    </xf>
    <xf numFmtId="0" fontId="0" fillId="0" borderId="0" xfId="0" applyProtection="1">
      <protection hidden="1"/>
    </xf>
    <xf numFmtId="0" fontId="15" fillId="0" borderId="4" xfId="0" applyFont="1" applyBorder="1" applyAlignment="1" applyProtection="1">
      <alignment horizontal="left" vertical="center"/>
      <protection hidden="1"/>
    </xf>
    <xf numFmtId="0" fontId="15" fillId="0" borderId="4" xfId="0" applyFont="1" applyBorder="1" applyAlignment="1" applyProtection="1">
      <alignment horizontal="justify"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15" fillId="0" borderId="4" xfId="0" applyFont="1" applyBorder="1" applyAlignment="1" applyProtection="1">
      <alignment horizontal="right" vertical="center"/>
      <protection hidden="1"/>
    </xf>
    <xf numFmtId="0" fontId="1" fillId="0" borderId="0" xfId="30"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8" applyNumberFormat="1" applyFill="1" applyBorder="1" applyAlignment="1" applyProtection="1">
      <alignment vertical="center"/>
      <protection hidden="1"/>
    </xf>
    <xf numFmtId="0" fontId="16" fillId="0" borderId="0" xfId="28" applyNumberFormat="1" applyFill="1" applyBorder="1" applyAlignment="1" applyProtection="1">
      <alignment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5" fillId="0" borderId="0" xfId="0" applyFont="1" applyAlignment="1" applyProtection="1">
      <alignment horizontal="left" vertical="center"/>
      <protection hidden="1"/>
    </xf>
    <xf numFmtId="0" fontId="15" fillId="0" borderId="0" xfId="0" applyFont="1" applyAlignment="1">
      <alignment horizontal="left" vertical="center" indent="1"/>
    </xf>
    <xf numFmtId="0" fontId="15" fillId="0" borderId="0" xfId="31" applyFont="1" applyAlignment="1" applyProtection="1">
      <alignment horizontal="left" vertical="center" indent="1"/>
      <protection hidden="1"/>
    </xf>
    <xf numFmtId="0" fontId="0" fillId="0" borderId="0" xfId="0" applyAlignment="1" applyProtection="1">
      <alignment vertical="center"/>
      <protection hidden="1"/>
    </xf>
    <xf numFmtId="0" fontId="15" fillId="0" borderId="0" xfId="32" applyFont="1" applyAlignment="1" applyProtection="1">
      <alignment horizontal="center" vertical="center"/>
      <protection hidden="1"/>
    </xf>
    <xf numFmtId="0" fontId="15" fillId="0" borderId="0" xfId="32" applyFont="1" applyAlignment="1" applyProtection="1">
      <alignment horizontal="left" vertical="center" indent="1"/>
      <protection hidden="1"/>
    </xf>
    <xf numFmtId="0" fontId="15" fillId="0" borderId="11" xfId="0" applyFont="1" applyBorder="1" applyAlignment="1" applyProtection="1">
      <alignment horizontal="left" vertical="center" wrapText="1"/>
      <protection hidden="1"/>
    </xf>
    <xf numFmtId="0" fontId="15" fillId="0" borderId="11" xfId="0" applyFont="1" applyBorder="1" applyAlignment="1" applyProtection="1">
      <alignment horizontal="center" vertical="center" wrapText="1"/>
      <protection hidden="1"/>
    </xf>
    <xf numFmtId="0" fontId="15" fillId="0" borderId="11" xfId="32" applyFont="1" applyBorder="1" applyAlignment="1" applyProtection="1">
      <alignment horizontal="center" vertical="center"/>
      <protection hidden="1"/>
    </xf>
    <xf numFmtId="0" fontId="16" fillId="0" borderId="11" xfId="32" applyBorder="1" applyAlignment="1" applyProtection="1">
      <alignment horizontal="left" vertical="center" wrapText="1"/>
      <protection hidden="1"/>
    </xf>
    <xf numFmtId="0" fontId="16" fillId="0" borderId="0" xfId="32" applyAlignment="1" applyProtection="1">
      <alignment horizontal="left" vertical="center" wrapText="1"/>
      <protection hidden="1"/>
    </xf>
    <xf numFmtId="0" fontId="15" fillId="0" borderId="0" xfId="0" applyFont="1" applyAlignment="1" applyProtection="1">
      <alignment vertical="center" wrapText="1"/>
      <protection hidden="1"/>
    </xf>
    <xf numFmtId="0" fontId="15" fillId="0" borderId="0" xfId="0" applyFont="1" applyAlignment="1" applyProtection="1">
      <alignment horizontal="left" vertical="center" indent="1"/>
      <protection hidden="1"/>
    </xf>
    <xf numFmtId="0" fontId="15" fillId="0" borderId="4" xfId="24" applyFont="1" applyBorder="1" applyAlignment="1" applyProtection="1">
      <alignment vertical="center"/>
      <protection hidden="1"/>
    </xf>
    <xf numFmtId="0" fontId="16" fillId="0" borderId="4" xfId="24" applyFont="1" applyBorder="1" applyAlignment="1" applyProtection="1">
      <alignment vertical="center"/>
      <protection hidden="1"/>
    </xf>
    <xf numFmtId="0" fontId="33" fillId="0" borderId="0" xfId="24" applyAlignment="1" applyProtection="1">
      <alignment vertical="center"/>
      <protection hidden="1"/>
    </xf>
    <xf numFmtId="0" fontId="33" fillId="0" borderId="0" xfId="24" applyProtection="1">
      <protection hidden="1"/>
    </xf>
    <xf numFmtId="0" fontId="16" fillId="0" borderId="0" xfId="24" applyFont="1" applyAlignment="1" applyProtection="1">
      <alignment vertical="center"/>
      <protection hidden="1"/>
    </xf>
    <xf numFmtId="0" fontId="15" fillId="0" borderId="0" xfId="25" applyFont="1" applyAlignment="1" applyProtection="1">
      <alignment horizontal="left" vertical="center"/>
      <protection hidden="1"/>
    </xf>
    <xf numFmtId="0" fontId="16" fillId="0" borderId="0" xfId="33" applyAlignment="1" applyProtection="1">
      <alignment horizontal="left" vertical="center"/>
      <protection hidden="1"/>
    </xf>
    <xf numFmtId="0" fontId="16" fillId="0" borderId="0" xfId="24" applyFont="1" applyAlignment="1" applyProtection="1">
      <alignment horizontal="left" vertical="center"/>
      <protection hidden="1"/>
    </xf>
    <xf numFmtId="0" fontId="16" fillId="0" borderId="0" xfId="24" applyFont="1" applyAlignment="1" applyProtection="1">
      <alignment horizontal="justify" vertical="center"/>
      <protection hidden="1"/>
    </xf>
    <xf numFmtId="0" fontId="15" fillId="0" borderId="0" xfId="24" applyFont="1" applyAlignment="1" applyProtection="1">
      <alignment horizontal="right" vertical="center"/>
      <protection hidden="1"/>
    </xf>
    <xf numFmtId="0" fontId="15" fillId="0" borderId="4" xfId="24" applyFont="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164" fontId="16" fillId="0" borderId="0" xfId="0" applyNumberFormat="1" applyFont="1" applyAlignment="1" applyProtection="1">
      <alignment horizontal="center" vertical="center"/>
      <protection hidden="1"/>
    </xf>
    <xf numFmtId="175" fontId="15" fillId="0" borderId="0" xfId="0" applyNumberFormat="1" applyFont="1" applyAlignment="1">
      <alignment horizontal="left" vertical="center" indent="1"/>
    </xf>
    <xf numFmtId="175" fontId="15" fillId="0" borderId="0" xfId="0" applyNumberFormat="1" applyFont="1" applyAlignment="1" applyProtection="1">
      <alignment horizontal="justify" vertical="center"/>
      <protection hidden="1"/>
    </xf>
    <xf numFmtId="175" fontId="15" fillId="0" borderId="0" xfId="0" applyNumberFormat="1" applyFont="1" applyAlignment="1" applyProtection="1">
      <alignment horizontal="left" vertical="center" indent="1"/>
      <protection hidden="1"/>
    </xf>
    <xf numFmtId="175" fontId="15" fillId="0" borderId="0" xfId="24" applyNumberFormat="1" applyFont="1" applyAlignment="1" applyProtection="1">
      <alignment vertical="center"/>
      <protection hidden="1"/>
    </xf>
    <xf numFmtId="0" fontId="15" fillId="0" borderId="0" xfId="24" applyFont="1" applyAlignment="1" applyProtection="1">
      <alignment horizontal="left" vertical="center" indent="1"/>
      <protection hidden="1"/>
    </xf>
    <xf numFmtId="0" fontId="16" fillId="0" borderId="0" xfId="24" applyFont="1" applyAlignment="1" applyProtection="1">
      <alignment horizontal="left" vertical="center" indent="1"/>
      <protection hidden="1"/>
    </xf>
    <xf numFmtId="164" fontId="5" fillId="0" borderId="0" xfId="24" applyNumberFormat="1" applyFont="1" applyAlignment="1" applyProtection="1">
      <alignment horizontal="center" vertical="top"/>
      <protection hidden="1"/>
    </xf>
    <xf numFmtId="164" fontId="5" fillId="0" borderId="0" xfId="24" applyNumberFormat="1" applyFont="1" applyAlignment="1" applyProtection="1">
      <alignment horizontal="center" vertical="center"/>
      <protection hidden="1"/>
    </xf>
    <xf numFmtId="0" fontId="5" fillId="0" borderId="0" xfId="24" applyFont="1" applyAlignment="1" applyProtection="1">
      <alignment horizontal="center" vertical="top"/>
      <protection hidden="1"/>
    </xf>
    <xf numFmtId="0" fontId="5" fillId="0" borderId="0" xfId="24" applyFont="1" applyAlignment="1" applyProtection="1">
      <alignment horizontal="left" vertical="center"/>
      <protection hidden="1"/>
    </xf>
    <xf numFmtId="0" fontId="36" fillId="0" borderId="0" xfId="27" applyFont="1" applyAlignment="1" applyProtection="1">
      <alignment horizontal="center" vertical="center"/>
      <protection hidden="1"/>
    </xf>
    <xf numFmtId="0" fontId="36" fillId="0" borderId="0" xfId="27" applyFont="1" applyAlignment="1" applyProtection="1">
      <alignment horizontal="left" vertical="center"/>
      <protection hidden="1"/>
    </xf>
    <xf numFmtId="0" fontId="1" fillId="0" borderId="0" xfId="27" applyAlignment="1" applyProtection="1">
      <alignment vertical="center"/>
      <protection hidden="1"/>
    </xf>
    <xf numFmtId="0" fontId="36" fillId="0" borderId="0" xfId="27" applyFont="1" applyAlignment="1" applyProtection="1">
      <alignment vertical="center"/>
      <protection hidden="1"/>
    </xf>
    <xf numFmtId="0" fontId="1" fillId="0" borderId="0" xfId="27" applyProtection="1">
      <protection hidden="1"/>
    </xf>
    <xf numFmtId="0" fontId="1" fillId="0" borderId="0" xfId="27" applyAlignment="1" applyProtection="1">
      <alignment horizontal="left"/>
      <protection hidden="1"/>
    </xf>
    <xf numFmtId="0" fontId="1" fillId="0" borderId="0" xfId="27" applyAlignment="1" applyProtection="1">
      <alignment horizontal="center"/>
      <protection hidden="1"/>
    </xf>
    <xf numFmtId="0" fontId="1" fillId="0" borderId="0" xfId="37" applyAlignment="1" applyProtection="1">
      <alignment horizontal="center"/>
      <protection hidden="1"/>
    </xf>
    <xf numFmtId="0" fontId="1" fillId="0" borderId="0" xfId="37" applyProtection="1">
      <protection hidden="1"/>
    </xf>
    <xf numFmtId="0" fontId="16" fillId="0" borderId="0" xfId="0" applyFont="1" applyAlignment="1" applyProtection="1">
      <alignment horizontal="left" vertical="center" indent="2"/>
      <protection hidden="1"/>
    </xf>
    <xf numFmtId="0" fontId="16" fillId="0" borderId="13" xfId="0" applyFont="1" applyBorder="1" applyAlignment="1" applyProtection="1">
      <alignment horizontal="left" vertical="center"/>
      <protection hidden="1"/>
    </xf>
    <xf numFmtId="0" fontId="37" fillId="0" borderId="0" xfId="30" applyNumberFormat="1" applyFont="1" applyFill="1" applyBorder="1" applyAlignment="1" applyProtection="1">
      <alignment horizontal="center" vertical="top"/>
      <protection hidden="1"/>
    </xf>
    <xf numFmtId="0" fontId="15" fillId="0" borderId="0" xfId="30" applyFont="1" applyAlignment="1" applyProtection="1">
      <alignment horizontal="center" vertical="center" wrapText="1"/>
      <protection hidden="1"/>
    </xf>
    <xf numFmtId="0" fontId="38" fillId="0" borderId="0" xfId="30" applyNumberFormat="1" applyFont="1" applyFill="1" applyBorder="1" applyAlignment="1" applyProtection="1">
      <alignment vertical="top"/>
      <protection hidden="1"/>
    </xf>
    <xf numFmtId="0" fontId="16" fillId="0" borderId="0" xfId="30" applyNumberFormat="1" applyFont="1" applyFill="1" applyBorder="1" applyAlignment="1" applyProtection="1">
      <alignment vertical="center" wrapText="1"/>
      <protection hidden="1"/>
    </xf>
    <xf numFmtId="0" fontId="16" fillId="0" borderId="0" xfId="30" applyFont="1" applyAlignment="1" applyProtection="1">
      <alignment vertical="center"/>
      <protection hidden="1"/>
    </xf>
    <xf numFmtId="0" fontId="39" fillId="0" borderId="0" xfId="0" applyFont="1" applyAlignment="1" applyProtection="1">
      <alignment horizontal="left" vertical="center"/>
      <protection hidden="1"/>
    </xf>
    <xf numFmtId="0" fontId="39" fillId="0" borderId="0" xfId="0" applyFont="1" applyAlignment="1" applyProtection="1">
      <alignment horizontal="justify" vertical="center"/>
      <protection hidden="1"/>
    </xf>
    <xf numFmtId="0" fontId="39" fillId="0" borderId="0" xfId="0" applyFont="1" applyAlignment="1" applyProtection="1">
      <alignment horizontal="center" vertical="center"/>
      <protection hidden="1"/>
    </xf>
    <xf numFmtId="0" fontId="39" fillId="0" borderId="0" xfId="0" applyFont="1" applyAlignment="1" applyProtection="1">
      <alignment vertical="center"/>
      <protection hidden="1"/>
    </xf>
    <xf numFmtId="0" fontId="39" fillId="0" borderId="0" xfId="0" applyFont="1" applyAlignment="1" applyProtection="1">
      <alignment horizontal="left" vertical="center" indent="1"/>
      <protection hidden="1"/>
    </xf>
    <xf numFmtId="0" fontId="39" fillId="0" borderId="0" xfId="32" applyFont="1" applyAlignment="1" applyProtection="1">
      <alignment horizontal="left" vertical="center" indent="1"/>
      <protection hidden="1"/>
    </xf>
    <xf numFmtId="0" fontId="39" fillId="0" borderId="0" xfId="30" applyFont="1" applyAlignment="1" applyProtection="1">
      <alignment vertical="center"/>
      <protection hidden="1"/>
    </xf>
    <xf numFmtId="0" fontId="39" fillId="0" borderId="0" xfId="30" applyFont="1" applyAlignment="1" applyProtection="1">
      <alignment vertical="center" wrapText="1"/>
      <protection hidden="1"/>
    </xf>
    <xf numFmtId="0" fontId="39" fillId="0" borderId="0" xfId="30" applyNumberFormat="1" applyFont="1" applyFill="1" applyBorder="1" applyAlignment="1" applyProtection="1">
      <alignment vertical="center"/>
      <protection hidden="1"/>
    </xf>
    <xf numFmtId="0" fontId="16" fillId="0" borderId="0" xfId="30" applyNumberFormat="1" applyFont="1" applyFill="1" applyBorder="1" applyAlignment="1" applyProtection="1">
      <alignment horizontal="left" vertical="center" indent="6"/>
      <protection hidden="1"/>
    </xf>
    <xf numFmtId="0" fontId="38" fillId="0" borderId="14" xfId="30" applyNumberFormat="1" applyFont="1" applyFill="1" applyBorder="1" applyAlignment="1" applyProtection="1">
      <alignment vertical="top"/>
      <protection hidden="1"/>
    </xf>
    <xf numFmtId="0" fontId="38" fillId="0" borderId="15" xfId="30" applyNumberFormat="1" applyFont="1" applyFill="1" applyBorder="1" applyAlignment="1" applyProtection="1">
      <alignment vertical="top"/>
      <protection hidden="1"/>
    </xf>
    <xf numFmtId="0" fontId="15" fillId="0" borderId="10" xfId="30" applyFont="1" applyBorder="1" applyAlignment="1" applyProtection="1">
      <alignment horizontal="center" vertical="center" wrapText="1"/>
      <protection hidden="1"/>
    </xf>
    <xf numFmtId="0" fontId="15" fillId="0" borderId="12" xfId="30" applyFont="1" applyBorder="1" applyAlignment="1" applyProtection="1">
      <alignment horizontal="center" vertical="center" wrapText="1"/>
      <protection hidden="1"/>
    </xf>
    <xf numFmtId="0" fontId="16" fillId="0" borderId="11" xfId="30" applyFont="1" applyBorder="1" applyAlignment="1" applyProtection="1">
      <alignment horizontal="center" vertical="top"/>
      <protection hidden="1"/>
    </xf>
    <xf numFmtId="0" fontId="16" fillId="0" borderId="9" xfId="30" applyFont="1" applyBorder="1" applyAlignment="1" applyProtection="1">
      <alignment horizontal="center" vertical="top"/>
      <protection hidden="1"/>
    </xf>
    <xf numFmtId="0" fontId="15" fillId="0" borderId="0" xfId="30" applyFont="1" applyBorder="1" applyAlignment="1" applyProtection="1">
      <alignment horizontal="center" vertical="center" wrapText="1"/>
      <protection hidden="1"/>
    </xf>
    <xf numFmtId="0" fontId="16" fillId="0" borderId="0" xfId="30" applyFont="1" applyBorder="1" applyAlignment="1" applyProtection="1">
      <alignment horizontal="justify" vertical="center"/>
      <protection hidden="1"/>
    </xf>
    <xf numFmtId="0" fontId="38" fillId="0" borderId="16" xfId="30" applyNumberFormat="1" applyFont="1" applyFill="1" applyBorder="1" applyAlignment="1" applyProtection="1">
      <alignment horizontal="right" vertical="top"/>
      <protection hidden="1"/>
    </xf>
    <xf numFmtId="0" fontId="16" fillId="0" borderId="14" xfId="30" applyFont="1" applyBorder="1" applyAlignment="1" applyProtection="1">
      <alignment horizontal="center" vertical="center"/>
      <protection hidden="1"/>
    </xf>
    <xf numFmtId="10" fontId="16" fillId="3" borderId="11" xfId="30" applyNumberFormat="1" applyFont="1" applyFill="1" applyBorder="1" applyAlignment="1" applyProtection="1">
      <alignment horizontal="right" vertical="center"/>
      <protection locked="0"/>
    </xf>
    <xf numFmtId="166" fontId="15" fillId="0" borderId="0" xfId="0" applyNumberFormat="1" applyFont="1" applyAlignment="1" applyProtection="1">
      <alignment horizontal="center" vertical="center" wrapText="1"/>
      <protection hidden="1"/>
    </xf>
    <xf numFmtId="0" fontId="33" fillId="0" borderId="0" xfId="26" applyProtection="1">
      <protection hidden="1"/>
    </xf>
    <xf numFmtId="0" fontId="41" fillId="0" borderId="0" xfId="26" applyFont="1" applyAlignment="1" applyProtection="1">
      <alignment vertical="center" wrapText="1"/>
      <protection hidden="1"/>
    </xf>
    <xf numFmtId="0" fontId="41" fillId="0" borderId="0" xfId="26" applyFont="1" applyAlignment="1" applyProtection="1">
      <alignment horizontal="center" vertical="center" wrapText="1"/>
      <protection hidden="1"/>
    </xf>
    <xf numFmtId="0" fontId="15" fillId="0" borderId="0" xfId="26" applyFont="1" applyAlignment="1" applyProtection="1">
      <alignment vertical="center"/>
      <protection hidden="1"/>
    </xf>
    <xf numFmtId="0" fontId="16" fillId="0" borderId="0" xfId="26" applyFont="1" applyAlignment="1" applyProtection="1">
      <alignment vertical="center"/>
      <protection hidden="1"/>
    </xf>
    <xf numFmtId="0" fontId="15" fillId="0" borderId="0" xfId="26" applyFont="1" applyAlignment="1" applyProtection="1">
      <alignment horizontal="center" vertical="center"/>
      <protection hidden="1"/>
    </xf>
    <xf numFmtId="0" fontId="16" fillId="0" borderId="0" xfId="26" applyFont="1" applyAlignment="1" applyProtection="1">
      <alignment horizontal="justify" vertical="center"/>
      <protection hidden="1"/>
    </xf>
    <xf numFmtId="0" fontId="33" fillId="0" borderId="0" xfId="26" applyAlignment="1" applyProtection="1">
      <alignment vertical="center"/>
      <protection hidden="1"/>
    </xf>
    <xf numFmtId="0" fontId="16" fillId="0" borderId="17" xfId="26" applyFont="1" applyBorder="1" applyAlignment="1" applyProtection="1">
      <alignment vertical="center" wrapText="1"/>
      <protection hidden="1"/>
    </xf>
    <xf numFmtId="0" fontId="16" fillId="0" borderId="0" xfId="26" applyFont="1" applyAlignment="1" applyProtection="1">
      <alignment horizontal="center" vertical="center"/>
      <protection hidden="1"/>
    </xf>
    <xf numFmtId="0" fontId="16" fillId="0" borderId="0" xfId="26" applyFont="1" applyProtection="1">
      <protection hidden="1"/>
    </xf>
    <xf numFmtId="0" fontId="16" fillId="0" borderId="0" xfId="26" applyFont="1" applyAlignment="1" applyProtection="1">
      <alignment vertical="center" wrapText="1"/>
      <protection hidden="1"/>
    </xf>
    <xf numFmtId="0" fontId="16" fillId="0" borderId="18" xfId="26" applyFont="1" applyBorder="1" applyAlignment="1" applyProtection="1">
      <alignment vertical="center"/>
      <protection hidden="1"/>
    </xf>
    <xf numFmtId="0" fontId="16" fillId="0" borderId="19" xfId="26" applyFont="1" applyBorder="1" applyAlignment="1" applyProtection="1">
      <alignment vertical="center"/>
      <protection hidden="1"/>
    </xf>
    <xf numFmtId="0" fontId="16" fillId="0" borderId="20" xfId="26" applyFont="1" applyBorder="1" applyAlignment="1" applyProtection="1">
      <alignment vertical="center"/>
      <protection hidden="1"/>
    </xf>
    <xf numFmtId="0" fontId="16" fillId="0" borderId="21" xfId="26" applyFont="1" applyBorder="1" applyAlignment="1" applyProtection="1">
      <alignment vertical="center"/>
      <protection hidden="1"/>
    </xf>
    <xf numFmtId="0" fontId="16" fillId="0" borderId="22" xfId="26" applyFont="1" applyBorder="1" applyAlignment="1" applyProtection="1">
      <alignment vertical="center"/>
      <protection hidden="1"/>
    </xf>
    <xf numFmtId="0" fontId="16" fillId="0" borderId="23" xfId="26" applyFont="1" applyBorder="1" applyAlignment="1" applyProtection="1">
      <alignment vertical="center"/>
      <protection hidden="1"/>
    </xf>
    <xf numFmtId="0" fontId="16" fillId="0" borderId="24" xfId="26" applyFont="1" applyBorder="1" applyAlignment="1" applyProtection="1">
      <alignment vertical="center"/>
      <protection hidden="1"/>
    </xf>
    <xf numFmtId="0" fontId="16" fillId="0" borderId="7" xfId="26" applyFont="1" applyBorder="1" applyAlignment="1" applyProtection="1">
      <alignment vertical="center"/>
      <protection hidden="1"/>
    </xf>
    <xf numFmtId="0" fontId="16" fillId="0" borderId="25" xfId="26" applyFont="1" applyBorder="1" applyAlignment="1" applyProtection="1">
      <alignment horizontal="left" vertical="center"/>
      <protection hidden="1"/>
    </xf>
    <xf numFmtId="0" fontId="16" fillId="0" borderId="17" xfId="26" applyFont="1" applyBorder="1" applyAlignment="1" applyProtection="1">
      <alignment horizontal="left" vertical="center"/>
      <protection hidden="1"/>
    </xf>
    <xf numFmtId="0" fontId="16" fillId="0" borderId="0" xfId="26" applyFont="1" applyAlignment="1" applyProtection="1">
      <alignment horizontal="left" vertical="center"/>
      <protection hidden="1"/>
    </xf>
    <xf numFmtId="0" fontId="15" fillId="0" borderId="0" xfId="28" applyNumberFormat="1" applyFont="1" applyFill="1" applyBorder="1" applyAlignment="1" applyProtection="1">
      <alignment horizontal="left" vertical="center"/>
    </xf>
    <xf numFmtId="0" fontId="15" fillId="0" borderId="0" xfId="31" applyFont="1" applyAlignment="1" applyProtection="1">
      <alignment vertical="top"/>
      <protection hidden="1"/>
    </xf>
    <xf numFmtId="0" fontId="42" fillId="0" borderId="0" xfId="24" applyFont="1" applyAlignment="1" applyProtection="1">
      <alignment vertical="center"/>
      <protection hidden="1"/>
    </xf>
    <xf numFmtId="0" fontId="16" fillId="0" borderId="20" xfId="30" applyNumberFormat="1" applyFont="1" applyFill="1" applyBorder="1" applyAlignment="1" applyProtection="1">
      <alignment horizontal="left" vertical="center" indent="3"/>
      <protection hidden="1"/>
    </xf>
    <xf numFmtId="0" fontId="16" fillId="0" borderId="14" xfId="30" applyFont="1" applyBorder="1" applyAlignment="1" applyProtection="1">
      <alignment horizontal="right" vertical="center"/>
      <protection hidden="1"/>
    </xf>
    <xf numFmtId="0" fontId="16" fillId="0" borderId="21" xfId="30" applyFont="1" applyBorder="1" applyAlignment="1" applyProtection="1">
      <alignment horizontal="right" vertical="center"/>
      <protection hidden="1"/>
    </xf>
    <xf numFmtId="0" fontId="16" fillId="0" borderId="26" xfId="30" applyFont="1" applyBorder="1" applyAlignment="1" applyProtection="1">
      <alignment horizontal="right" vertical="center"/>
      <protection hidden="1"/>
    </xf>
    <xf numFmtId="0" fontId="16" fillId="0" borderId="15" xfId="30" applyFont="1" applyBorder="1" applyAlignment="1" applyProtection="1">
      <alignment horizontal="right" vertical="center"/>
      <protection hidden="1"/>
    </xf>
    <xf numFmtId="0" fontId="43" fillId="0" borderId="20" xfId="31" applyFont="1" applyBorder="1" applyAlignment="1" applyProtection="1">
      <alignment horizontal="center" vertical="center"/>
      <protection hidden="1"/>
    </xf>
    <xf numFmtId="0" fontId="43" fillId="0" borderId="20" xfId="31" applyFont="1" applyBorder="1" applyAlignment="1" applyProtection="1">
      <alignment horizontal="center" vertical="top"/>
      <protection hidden="1"/>
    </xf>
    <xf numFmtId="0" fontId="15" fillId="0" borderId="0" xfId="26" applyFont="1" applyAlignment="1" applyProtection="1">
      <alignment horizontal="left" vertical="center"/>
      <protection hidden="1"/>
    </xf>
    <xf numFmtId="10" fontId="16" fillId="3" borderId="27" xfId="30" applyNumberFormat="1" applyFont="1" applyFill="1" applyBorder="1" applyAlignment="1" applyProtection="1">
      <alignment horizontal="right" vertical="center" wrapText="1"/>
      <protection locked="0"/>
    </xf>
    <xf numFmtId="0" fontId="15" fillId="0" borderId="0" xfId="0" applyFont="1" applyAlignment="1" applyProtection="1">
      <alignment horizontal="center" vertical="center" wrapText="1"/>
      <protection hidden="1"/>
    </xf>
    <xf numFmtId="0" fontId="44" fillId="0" borderId="0" xfId="26" applyFont="1" applyAlignment="1" applyProtection="1">
      <alignment vertical="center"/>
      <protection hidden="1"/>
    </xf>
    <xf numFmtId="0" fontId="44" fillId="0" borderId="0" xfId="26" applyFont="1" applyProtection="1">
      <protection hidden="1"/>
    </xf>
    <xf numFmtId="0" fontId="44" fillId="0" borderId="0" xfId="26" applyFont="1" applyAlignment="1" applyProtection="1">
      <alignment horizontal="center"/>
      <protection hidden="1"/>
    </xf>
    <xf numFmtId="0" fontId="27" fillId="0" borderId="0" xfId="0" applyFont="1" applyAlignment="1" applyProtection="1">
      <alignment horizontal="center" vertical="center"/>
      <protection hidden="1"/>
    </xf>
    <xf numFmtId="0" fontId="27" fillId="0" borderId="0" xfId="28" applyNumberFormat="1" applyFont="1" applyFill="1" applyBorder="1" applyAlignment="1" applyProtection="1">
      <alignment horizontal="center" vertical="center" wrapText="1"/>
      <protection hidden="1"/>
    </xf>
    <xf numFmtId="2" fontId="32" fillId="0" borderId="0" xfId="28" applyNumberFormat="1" applyFont="1" applyFill="1" applyBorder="1" applyAlignment="1" applyProtection="1">
      <alignment horizontal="right" vertical="center"/>
      <protection hidden="1"/>
    </xf>
    <xf numFmtId="2" fontId="27" fillId="0" borderId="0" xfId="28" applyNumberFormat="1" applyFont="1" applyFill="1" applyBorder="1" applyAlignment="1" applyProtection="1">
      <alignment horizontal="right" vertical="center"/>
      <protection hidden="1"/>
    </xf>
    <xf numFmtId="0" fontId="40" fillId="0" borderId="0" xfId="31" applyFont="1" applyAlignment="1" applyProtection="1">
      <alignment vertical="top"/>
      <protection hidden="1"/>
    </xf>
    <xf numFmtId="2" fontId="40" fillId="0" borderId="0" xfId="31" applyNumberFormat="1" applyFont="1" applyAlignment="1" applyProtection="1">
      <alignment vertical="top"/>
      <protection hidden="1"/>
    </xf>
    <xf numFmtId="0" fontId="32" fillId="0" borderId="0" xfId="0" applyFont="1" applyProtection="1">
      <protection hidden="1"/>
    </xf>
    <xf numFmtId="2" fontId="32" fillId="0" borderId="0" xfId="32" applyNumberFormat="1" applyFont="1" applyAlignment="1" applyProtection="1">
      <alignment vertical="center"/>
      <protection hidden="1"/>
    </xf>
    <xf numFmtId="0" fontId="32" fillId="0" borderId="0" xfId="0" applyFont="1" applyAlignment="1" applyProtection="1">
      <alignment horizontal="right"/>
      <protection hidden="1"/>
    </xf>
    <xf numFmtId="2" fontId="32" fillId="0" borderId="0" xfId="0" applyNumberFormat="1" applyFont="1" applyProtection="1">
      <protection hidden="1"/>
    </xf>
    <xf numFmtId="0" fontId="44" fillId="0" borderId="0" xfId="24" applyFont="1" applyProtection="1">
      <protection hidden="1"/>
    </xf>
    <xf numFmtId="0" fontId="44" fillId="0" borderId="0" xfId="24" applyFont="1" applyAlignment="1" applyProtection="1">
      <alignment horizontal="center" vertical="center"/>
      <protection hidden="1"/>
    </xf>
    <xf numFmtId="0" fontId="44" fillId="0" borderId="0" xfId="24" applyFont="1" applyAlignment="1" applyProtection="1">
      <alignment horizontal="center"/>
      <protection hidden="1"/>
    </xf>
    <xf numFmtId="0" fontId="44" fillId="0" borderId="0" xfId="24" applyFont="1" applyAlignment="1" applyProtection="1">
      <alignment horizontal="justify"/>
      <protection hidden="1"/>
    </xf>
    <xf numFmtId="0" fontId="44" fillId="0" borderId="0" xfId="24" quotePrefix="1" applyFont="1" applyAlignment="1" applyProtection="1">
      <alignment horizontal="justify"/>
      <protection hidden="1"/>
    </xf>
    <xf numFmtId="4" fontId="45" fillId="0" borderId="0" xfId="24" applyNumberFormat="1" applyFont="1" applyAlignment="1" applyProtection="1">
      <alignment vertical="center"/>
      <protection hidden="1"/>
    </xf>
    <xf numFmtId="0" fontId="45" fillId="0" borderId="0" xfId="24" applyFont="1" applyAlignment="1" applyProtection="1">
      <alignment horizontal="justify" vertical="center"/>
      <protection hidden="1"/>
    </xf>
    <xf numFmtId="0" fontId="44" fillId="0" borderId="0" xfId="24" applyFont="1" applyAlignment="1" applyProtection="1">
      <alignment vertical="center"/>
      <protection hidden="1"/>
    </xf>
    <xf numFmtId="0" fontId="15" fillId="0" borderId="0" xfId="0" applyFont="1" applyAlignment="1" applyProtection="1">
      <alignment horizontal="center" vertical="center"/>
      <protection hidden="1"/>
    </xf>
    <xf numFmtId="0" fontId="49" fillId="0" borderId="0" xfId="26" applyFont="1" applyAlignment="1" applyProtection="1">
      <alignment horizontal="center" vertical="center"/>
      <protection hidden="1"/>
    </xf>
    <xf numFmtId="0" fontId="32" fillId="0" borderId="0" xfId="0" applyFont="1" applyAlignment="1" applyProtection="1">
      <alignment horizontal="left" vertical="center"/>
      <protection hidden="1"/>
    </xf>
    <xf numFmtId="10" fontId="32" fillId="0" borderId="0" xfId="0" applyNumberFormat="1" applyFont="1" applyAlignment="1" applyProtection="1">
      <alignment horizontal="center" vertical="center"/>
      <protection hidden="1"/>
    </xf>
    <xf numFmtId="0" fontId="28" fillId="0" borderId="0" xfId="28" applyNumberFormat="1" applyFont="1" applyFill="1" applyBorder="1" applyAlignment="1" applyProtection="1">
      <alignment vertical="center"/>
      <protection hidden="1"/>
    </xf>
    <xf numFmtId="0" fontId="28" fillId="0" borderId="0" xfId="28" applyNumberFormat="1" applyFont="1" applyFill="1" applyBorder="1" applyAlignment="1" applyProtection="1">
      <alignment vertical="center" wrapText="1"/>
      <protection hidden="1"/>
    </xf>
    <xf numFmtId="0" fontId="15" fillId="0" borderId="0" xfId="28" applyNumberFormat="1" applyFont="1" applyFill="1" applyBorder="1" applyAlignment="1" applyProtection="1">
      <alignment horizontal="left" vertical="center"/>
      <protection hidden="1"/>
    </xf>
    <xf numFmtId="0" fontId="15" fillId="0" borderId="11" xfId="0" applyFont="1" applyBorder="1" applyAlignment="1" applyProtection="1">
      <alignment horizontal="center" vertical="center"/>
      <protection hidden="1"/>
    </xf>
    <xf numFmtId="0" fontId="16" fillId="0" borderId="0" xfId="0" applyFont="1" applyProtection="1">
      <protection hidden="1"/>
    </xf>
    <xf numFmtId="0" fontId="16" fillId="0" borderId="0" xfId="28" applyNumberFormat="1" applyFill="1" applyBorder="1" applyAlignment="1" applyProtection="1">
      <alignment horizontal="center" vertical="center"/>
      <protection hidden="1"/>
    </xf>
    <xf numFmtId="4" fontId="16" fillId="0" borderId="0" xfId="28" applyNumberFormat="1" applyFill="1" applyBorder="1" applyAlignment="1" applyProtection="1">
      <alignment vertical="center"/>
      <protection hidden="1"/>
    </xf>
    <xf numFmtId="0" fontId="15" fillId="0" borderId="0" xfId="28" applyNumberFormat="1" applyFont="1" applyFill="1" applyBorder="1" applyAlignment="1" applyProtection="1">
      <alignment vertical="center" wrapText="1"/>
      <protection hidden="1"/>
    </xf>
    <xf numFmtId="175" fontId="15" fillId="0" borderId="0" xfId="0" applyNumberFormat="1" applyFont="1" applyAlignment="1" applyProtection="1">
      <alignment horizontal="left" vertical="center"/>
      <protection hidden="1"/>
    </xf>
    <xf numFmtId="0" fontId="0" fillId="0" borderId="0" xfId="0" applyAlignment="1" applyProtection="1">
      <alignment horizontal="center"/>
      <protection hidden="1"/>
    </xf>
    <xf numFmtId="0" fontId="32" fillId="0" borderId="0" xfId="0" applyFont="1" applyAlignment="1" applyProtection="1">
      <alignment horizontal="center"/>
      <protection hidden="1"/>
    </xf>
    <xf numFmtId="0" fontId="39" fillId="0" borderId="0" xfId="32" applyFont="1" applyAlignment="1" applyProtection="1">
      <alignment vertical="center"/>
      <protection hidden="1"/>
    </xf>
    <xf numFmtId="0" fontId="39" fillId="0" borderId="0" xfId="0" applyFont="1" applyProtection="1">
      <protection hidden="1"/>
    </xf>
    <xf numFmtId="0" fontId="39" fillId="0" borderId="11" xfId="0" applyFont="1" applyBorder="1" applyAlignment="1" applyProtection="1">
      <alignment vertical="center" wrapText="1"/>
      <protection hidden="1"/>
    </xf>
    <xf numFmtId="0" fontId="16" fillId="0" borderId="0" xfId="0" applyFont="1" applyAlignment="1" applyProtection="1">
      <alignment horizontal="justify" vertical="center" wrapText="1"/>
      <protection hidden="1"/>
    </xf>
    <xf numFmtId="164" fontId="16" fillId="0" borderId="11" xfId="32" applyNumberFormat="1" applyBorder="1" applyAlignment="1" applyProtection="1">
      <alignment horizontal="center" vertical="center"/>
      <protection hidden="1"/>
    </xf>
    <xf numFmtId="2" fontId="16" fillId="2" borderId="11" xfId="32" applyNumberFormat="1" applyFill="1" applyBorder="1" applyAlignment="1" applyProtection="1">
      <alignment vertical="center"/>
      <protection hidden="1"/>
    </xf>
    <xf numFmtId="166" fontId="15" fillId="0" borderId="11" xfId="0" applyNumberFormat="1" applyFont="1" applyBorder="1" applyAlignment="1" applyProtection="1">
      <alignment vertical="center" wrapText="1"/>
      <protection hidden="1"/>
    </xf>
    <xf numFmtId="0" fontId="16" fillId="0" borderId="11" xfId="32" applyBorder="1" applyAlignment="1" applyProtection="1">
      <alignment vertical="center"/>
      <protection hidden="1"/>
    </xf>
    <xf numFmtId="0" fontId="16" fillId="0" borderId="4" xfId="0" applyFont="1" applyBorder="1" applyAlignment="1" applyProtection="1">
      <alignment horizontal="left" vertical="center"/>
      <protection hidden="1"/>
    </xf>
    <xf numFmtId="0" fontId="28"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164" fontId="16" fillId="0" borderId="11" xfId="36" applyNumberFormat="1"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protection hidden="1"/>
    </xf>
    <xf numFmtId="2" fontId="16" fillId="0" borderId="27" xfId="0" applyNumberFormat="1" applyFont="1" applyBorder="1" applyAlignment="1" applyProtection="1">
      <alignment vertical="center"/>
      <protection hidden="1"/>
    </xf>
    <xf numFmtId="0" fontId="18" fillId="0" borderId="11" xfId="36" applyFont="1" applyFill="1" applyBorder="1" applyAlignment="1" applyProtection="1">
      <alignment horizontal="center" vertical="center" wrapText="1"/>
      <protection hidden="1"/>
    </xf>
    <xf numFmtId="2" fontId="16" fillId="0" borderId="11" xfId="0" applyNumberFormat="1" applyFont="1" applyBorder="1" applyAlignment="1" applyProtection="1">
      <alignment vertical="center"/>
      <protection hidden="1"/>
    </xf>
    <xf numFmtId="0" fontId="16" fillId="0" borderId="11" xfId="0" applyFont="1" applyBorder="1" applyAlignment="1" applyProtection="1">
      <alignment vertical="center"/>
      <protection hidden="1"/>
    </xf>
    <xf numFmtId="0" fontId="16" fillId="0" borderId="11" xfId="36" applyNumberFormat="1" applyFont="1" applyFill="1" applyBorder="1" applyAlignment="1" applyProtection="1">
      <alignment horizontal="center" vertical="center"/>
      <protection hidden="1"/>
    </xf>
    <xf numFmtId="0" fontId="16" fillId="0" borderId="8" xfId="36" applyNumberFormat="1" applyFont="1" applyFill="1" applyBorder="1" applyAlignment="1" applyProtection="1">
      <alignment horizontal="center" vertical="center"/>
      <protection hidden="1"/>
    </xf>
    <xf numFmtId="0" fontId="15" fillId="0" borderId="8" xfId="36" applyNumberFormat="1" applyFont="1" applyFill="1" applyBorder="1" applyAlignment="1" applyProtection="1">
      <alignment horizontal="left" vertical="center" wrapText="1"/>
      <protection hidden="1"/>
    </xf>
    <xf numFmtId="0" fontId="16" fillId="0" borderId="8" xfId="0" applyFont="1" applyBorder="1" applyAlignment="1" applyProtection="1">
      <alignment horizontal="center" vertical="center"/>
      <protection hidden="1"/>
    </xf>
    <xf numFmtId="1" fontId="16" fillId="0" borderId="8" xfId="0" applyNumberFormat="1" applyFont="1" applyBorder="1" applyAlignment="1" applyProtection="1">
      <alignment vertical="center"/>
      <protection hidden="1"/>
    </xf>
    <xf numFmtId="0" fontId="16" fillId="0" borderId="8" xfId="0" applyFont="1" applyBorder="1" applyAlignment="1" applyProtection="1">
      <alignment vertical="center"/>
      <protection hidden="1"/>
    </xf>
    <xf numFmtId="0" fontId="29" fillId="0" borderId="0" xfId="0" applyFont="1" applyAlignment="1" applyProtection="1">
      <alignment vertical="center" wrapText="1"/>
      <protection hidden="1"/>
    </xf>
    <xf numFmtId="0" fontId="15" fillId="0" borderId="0" xfId="0" applyFont="1" applyAlignment="1" applyProtection="1">
      <alignment horizontal="left" vertical="top"/>
      <protection hidden="1"/>
    </xf>
    <xf numFmtId="0" fontId="28" fillId="0" borderId="0" xfId="0" applyFont="1" applyAlignment="1" applyProtection="1">
      <alignment horizontal="justify" vertical="center" wrapText="1"/>
      <protection hidden="1"/>
    </xf>
    <xf numFmtId="0" fontId="28" fillId="0" borderId="0" xfId="0" applyFont="1" applyAlignment="1" applyProtection="1">
      <alignment horizontal="justify" vertical="center"/>
      <protection hidden="1"/>
    </xf>
    <xf numFmtId="0" fontId="27" fillId="0" borderId="0" xfId="0" applyFont="1" applyAlignment="1" applyProtection="1">
      <alignment vertical="center"/>
      <protection hidden="1"/>
    </xf>
    <xf numFmtId="0" fontId="28" fillId="0" borderId="0" xfId="28" applyNumberFormat="1" applyFont="1" applyFill="1" applyBorder="1" applyAlignment="1" applyProtection="1">
      <alignment horizontal="center" vertical="center"/>
      <protection hidden="1"/>
    </xf>
    <xf numFmtId="0" fontId="28" fillId="0" borderId="0" xfId="0" applyFont="1" applyAlignment="1" applyProtection="1">
      <alignment vertical="center"/>
      <protection hidden="1"/>
    </xf>
    <xf numFmtId="164" fontId="16" fillId="0" borderId="11" xfId="36" quotePrefix="1" applyNumberFormat="1" applyFont="1" applyFill="1" applyBorder="1" applyAlignment="1" applyProtection="1">
      <alignment horizontal="center" vertical="center" wrapText="1"/>
      <protection hidden="1"/>
    </xf>
    <xf numFmtId="2" fontId="16" fillId="0" borderId="11" xfId="28" applyNumberFormat="1" applyFill="1" applyBorder="1" applyAlignment="1" applyProtection="1">
      <alignment horizontal="right" vertical="center"/>
      <protection hidden="1"/>
    </xf>
    <xf numFmtId="0" fontId="15" fillId="0" borderId="11" xfId="29" applyNumberFormat="1" applyFont="1" applyFill="1" applyBorder="1" applyAlignment="1" applyProtection="1">
      <alignment vertical="center" wrapText="1"/>
      <protection hidden="1"/>
    </xf>
    <xf numFmtId="3" fontId="17" fillId="0" borderId="11" xfId="36" applyNumberFormat="1" applyFont="1" applyBorder="1" applyAlignment="1" applyProtection="1">
      <alignment horizontal="center" vertical="center" wrapText="1"/>
      <protection hidden="1"/>
    </xf>
    <xf numFmtId="3" fontId="18" fillId="0" borderId="11" xfId="36" applyNumberFormat="1" applyFont="1" applyFill="1" applyBorder="1" applyAlignment="1" applyProtection="1">
      <alignment horizontal="center" vertical="center" wrapText="1"/>
      <protection hidden="1"/>
    </xf>
    <xf numFmtId="2" fontId="18" fillId="0" borderId="11" xfId="28" applyNumberFormat="1" applyFont="1" applyFill="1" applyBorder="1" applyAlignment="1" applyProtection="1">
      <alignment horizontal="right" vertical="center"/>
      <protection hidden="1"/>
    </xf>
    <xf numFmtId="2" fontId="15" fillId="0" borderId="11" xfId="28" applyNumberFormat="1" applyFont="1" applyFill="1" applyBorder="1" applyAlignment="1" applyProtection="1">
      <alignment horizontal="right" vertical="center"/>
      <protection hidden="1"/>
    </xf>
    <xf numFmtId="0" fontId="18" fillId="0" borderId="0" xfId="28" applyNumberFormat="1" applyFont="1" applyFill="1" applyBorder="1" applyAlignment="1" applyProtection="1">
      <alignment horizontal="center" vertical="center"/>
      <protection hidden="1"/>
    </xf>
    <xf numFmtId="2" fontId="32" fillId="0" borderId="0" xfId="0" applyNumberFormat="1" applyFont="1" applyAlignment="1" applyProtection="1">
      <alignment vertical="center"/>
      <protection hidden="1"/>
    </xf>
    <xf numFmtId="0" fontId="6" fillId="0" borderId="11" xfId="0" applyFont="1" applyBorder="1" applyAlignment="1" applyProtection="1">
      <alignment horizontal="center" vertical="top" wrapText="1"/>
      <protection hidden="1"/>
    </xf>
    <xf numFmtId="0" fontId="5" fillId="0" borderId="11" xfId="0" applyFont="1" applyBorder="1" applyAlignment="1" applyProtection="1">
      <alignment vertical="top" wrapText="1"/>
      <protection hidden="1"/>
    </xf>
    <xf numFmtId="0" fontId="5" fillId="0" borderId="0" xfId="0" applyFont="1" applyAlignment="1" applyProtection="1">
      <alignment vertical="top" wrapText="1"/>
      <protection hidden="1"/>
    </xf>
    <xf numFmtId="1" fontId="39" fillId="0" borderId="11" xfId="32" applyNumberFormat="1" applyFont="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16" fillId="4" borderId="0" xfId="0" applyFont="1" applyFill="1" applyAlignment="1" applyProtection="1">
      <alignment vertical="center"/>
      <protection hidden="1"/>
    </xf>
    <xf numFmtId="0" fontId="0" fillId="4" borderId="0" xfId="0" applyFill="1" applyProtection="1">
      <protection hidden="1"/>
    </xf>
    <xf numFmtId="0" fontId="15" fillId="4" borderId="0" xfId="0" applyFont="1" applyFill="1" applyAlignment="1" applyProtection="1">
      <alignment horizontal="center" vertical="center"/>
      <protection hidden="1"/>
    </xf>
    <xf numFmtId="0" fontId="46" fillId="4" borderId="0" xfId="0" applyFont="1" applyFill="1" applyAlignment="1" applyProtection="1">
      <alignment vertical="center"/>
      <protection hidden="1"/>
    </xf>
    <xf numFmtId="0" fontId="15" fillId="4" borderId="0" xfId="0" applyFont="1" applyFill="1" applyAlignment="1" applyProtection="1">
      <alignment horizontal="center" vertical="top"/>
      <protection hidden="1"/>
    </xf>
    <xf numFmtId="0" fontId="15" fillId="4" borderId="0" xfId="0" applyFont="1" applyFill="1" applyAlignment="1" applyProtection="1">
      <alignment vertical="top"/>
      <protection hidden="1"/>
    </xf>
    <xf numFmtId="0" fontId="15" fillId="4" borderId="0" xfId="0" applyFont="1" applyFill="1" applyAlignment="1" applyProtection="1">
      <alignment vertical="center"/>
      <protection hidden="1"/>
    </xf>
    <xf numFmtId="0" fontId="47" fillId="4" borderId="0" xfId="0" applyFont="1" applyFill="1" applyAlignment="1" applyProtection="1">
      <alignment vertical="center"/>
      <protection hidden="1"/>
    </xf>
    <xf numFmtId="0" fontId="15" fillId="4" borderId="30" xfId="0" applyFont="1" applyFill="1" applyBorder="1" applyAlignment="1" applyProtection="1">
      <alignment vertical="center"/>
      <protection hidden="1"/>
    </xf>
    <xf numFmtId="0" fontId="47" fillId="0" borderId="31" xfId="0" applyFont="1" applyBorder="1" applyAlignment="1" applyProtection="1">
      <alignment horizontal="center" vertical="center"/>
      <protection locked="0"/>
    </xf>
    <xf numFmtId="0" fontId="47" fillId="0" borderId="32" xfId="0" applyFont="1" applyBorder="1" applyAlignment="1" applyProtection="1">
      <alignment vertical="center"/>
      <protection locked="0"/>
    </xf>
    <xf numFmtId="0" fontId="47" fillId="0" borderId="3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35" xfId="0" applyFont="1" applyBorder="1" applyAlignment="1" applyProtection="1">
      <alignment vertical="center"/>
      <protection locked="0"/>
    </xf>
    <xf numFmtId="0" fontId="47" fillId="0" borderId="36"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0" fontId="47" fillId="0" borderId="38" xfId="0" applyFont="1" applyBorder="1" applyAlignment="1" applyProtection="1">
      <alignment vertical="center"/>
      <protection locked="0"/>
    </xf>
    <xf numFmtId="0" fontId="47" fillId="0" borderId="39" xfId="0" applyFont="1" applyBorder="1" applyAlignment="1" applyProtection="1">
      <alignment horizontal="center" vertical="center"/>
      <protection locked="0"/>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1" xfId="0" applyFont="1" applyBorder="1" applyAlignment="1" applyProtection="1">
      <alignment vertical="center" wrapText="1"/>
      <protection hidden="1"/>
    </xf>
    <xf numFmtId="0" fontId="15"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5" fillId="0" borderId="11"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15" fillId="0" borderId="0" xfId="0" quotePrefix="1" applyFont="1" applyAlignment="1" applyProtection="1">
      <alignment horizontal="center" vertical="center"/>
      <protection hidden="1"/>
    </xf>
    <xf numFmtId="0" fontId="18" fillId="0" borderId="0" xfId="29" applyNumberFormat="1" applyFont="1" applyFill="1" applyBorder="1" applyAlignment="1" applyProtection="1">
      <alignment vertical="center" wrapText="1"/>
      <protection hidden="1"/>
    </xf>
    <xf numFmtId="0" fontId="15" fillId="0" borderId="0" xfId="29" applyNumberFormat="1" applyFont="1" applyFill="1" applyBorder="1" applyAlignment="1" applyProtection="1">
      <alignment vertical="center" wrapText="1"/>
      <protection hidden="1"/>
    </xf>
    <xf numFmtId="3" fontId="17" fillId="0" borderId="0" xfId="36" applyNumberFormat="1" applyFont="1" applyBorder="1" applyAlignment="1" applyProtection="1">
      <alignment horizontal="center" vertical="center" wrapText="1"/>
      <protection hidden="1"/>
    </xf>
    <xf numFmtId="3" fontId="18" fillId="0" borderId="0" xfId="36" applyNumberFormat="1" applyFont="1" applyFill="1" applyBorder="1" applyAlignment="1" applyProtection="1">
      <alignment horizontal="center" vertical="center" wrapText="1"/>
      <protection hidden="1"/>
    </xf>
    <xf numFmtId="2" fontId="18" fillId="0" borderId="0" xfId="28" applyNumberFormat="1" applyFont="1" applyFill="1" applyBorder="1" applyAlignment="1" applyProtection="1">
      <alignment horizontal="right" vertical="center"/>
      <protection hidden="1"/>
    </xf>
    <xf numFmtId="2" fontId="15" fillId="0" borderId="0" xfId="28" applyNumberFormat="1" applyFont="1" applyFill="1" applyBorder="1" applyAlignment="1" applyProtection="1">
      <alignment horizontal="right" vertical="center"/>
      <protection hidden="1"/>
    </xf>
    <xf numFmtId="3" fontId="16" fillId="0" borderId="11" xfId="0" applyNumberFormat="1" applyFont="1" applyBorder="1" applyAlignment="1" applyProtection="1">
      <alignment horizontal="center" vertical="center"/>
      <protection hidden="1"/>
    </xf>
    <xf numFmtId="2" fontId="16" fillId="0" borderId="27" xfId="0" applyNumberFormat="1" applyFont="1" applyBorder="1" applyAlignment="1" applyProtection="1">
      <alignment horizontal="right" vertical="center"/>
      <protection hidden="1"/>
    </xf>
    <xf numFmtId="2" fontId="15" fillId="2" borderId="11" xfId="32" applyNumberFormat="1" applyFont="1" applyFill="1" applyBorder="1" applyAlignment="1" applyProtection="1">
      <alignment vertical="center"/>
      <protection hidden="1"/>
    </xf>
    <xf numFmtId="0" fontId="36" fillId="3" borderId="0" xfId="20" applyFont="1" applyFill="1" applyAlignment="1" applyProtection="1">
      <alignment horizontal="center" vertical="center" wrapText="1"/>
    </xf>
    <xf numFmtId="0" fontId="0" fillId="3" borderId="0" xfId="0" applyFill="1" applyAlignment="1">
      <alignment horizontal="center" vertical="center" wrapText="1"/>
    </xf>
    <xf numFmtId="0" fontId="0" fillId="0" borderId="40" xfId="30" applyNumberFormat="1" applyFont="1" applyFill="1" applyBorder="1" applyAlignment="1" applyProtection="1">
      <alignment horizontal="left" vertical="center" indent="3"/>
      <protection hidden="1"/>
    </xf>
    <xf numFmtId="0" fontId="50" fillId="0" borderId="0" xfId="30" applyNumberFormat="1" applyFont="1" applyFill="1" applyBorder="1" applyAlignment="1" applyProtection="1">
      <alignment horizontal="center" vertical="center"/>
      <protection hidden="1"/>
    </xf>
    <xf numFmtId="0" fontId="51" fillId="0" borderId="0" xfId="30" applyNumberFormat="1" applyFont="1" applyFill="1" applyBorder="1" applyAlignment="1" applyProtection="1">
      <alignment horizontal="center" vertical="top"/>
      <protection hidden="1"/>
    </xf>
    <xf numFmtId="0" fontId="52" fillId="0" borderId="0" xfId="30" applyNumberFormat="1" applyFont="1" applyFill="1" applyBorder="1" applyAlignment="1" applyProtection="1">
      <alignment vertical="center"/>
      <protection hidden="1"/>
    </xf>
    <xf numFmtId="0" fontId="53" fillId="0" borderId="0" xfId="30" applyNumberFormat="1" applyFont="1" applyFill="1" applyBorder="1" applyAlignment="1" applyProtection="1">
      <alignment vertical="top"/>
      <protection hidden="1"/>
    </xf>
    <xf numFmtId="0" fontId="52" fillId="0" borderId="0" xfId="30" applyNumberFormat="1" applyFont="1" applyFill="1" applyBorder="1" applyAlignment="1" applyProtection="1">
      <alignment vertical="top"/>
      <protection hidden="1"/>
    </xf>
    <xf numFmtId="0" fontId="52" fillId="0" borderId="0" xfId="0" applyFont="1" applyAlignment="1" applyProtection="1">
      <alignment horizontal="justify" vertical="center"/>
      <protection hidden="1"/>
    </xf>
    <xf numFmtId="0" fontId="52" fillId="0" borderId="0" xfId="24" applyFont="1" applyAlignment="1" applyProtection="1">
      <alignment horizontal="left" vertical="center"/>
      <protection hidden="1"/>
    </xf>
    <xf numFmtId="0" fontId="52" fillId="0" borderId="0" xfId="24" applyFont="1" applyAlignment="1" applyProtection="1">
      <alignment vertical="center"/>
      <protection hidden="1"/>
    </xf>
    <xf numFmtId="4" fontId="16" fillId="3" borderId="11" xfId="30" applyNumberFormat="1" applyFont="1" applyFill="1" applyBorder="1" applyAlignment="1" applyProtection="1">
      <alignment horizontal="right" vertical="center"/>
      <protection locked="0"/>
    </xf>
    <xf numFmtId="4" fontId="16" fillId="3" borderId="27" xfId="30" applyNumberFormat="1" applyFont="1" applyFill="1" applyBorder="1" applyAlignment="1" applyProtection="1">
      <alignment horizontal="right" vertical="center" wrapText="1"/>
      <protection locked="0"/>
    </xf>
    <xf numFmtId="10" fontId="53" fillId="0" borderId="0" xfId="30" applyNumberFormat="1" applyFont="1" applyFill="1" applyBorder="1" applyAlignment="1" applyProtection="1">
      <alignment vertical="top"/>
      <protection hidden="1"/>
    </xf>
    <xf numFmtId="10" fontId="52" fillId="0" borderId="0" xfId="30" applyNumberFormat="1" applyFont="1" applyFill="1" applyBorder="1" applyAlignment="1" applyProtection="1">
      <alignment vertical="top"/>
      <protection hidden="1"/>
    </xf>
    <xf numFmtId="0" fontId="53" fillId="0" borderId="0" xfId="30" applyNumberFormat="1" applyFont="1" applyFill="1" applyBorder="1" applyAlignment="1" applyProtection="1">
      <alignment vertical="top" wrapText="1"/>
      <protection hidden="1"/>
    </xf>
    <xf numFmtId="0" fontId="16" fillId="0" borderId="11" xfId="0" applyFont="1" applyBorder="1" applyAlignment="1">
      <alignment horizontal="center" vertical="center"/>
    </xf>
    <xf numFmtId="2" fontId="39" fillId="3" borderId="11" xfId="32" applyNumberFormat="1" applyFont="1" applyFill="1" applyBorder="1" applyAlignment="1">
      <alignment vertical="center"/>
    </xf>
    <xf numFmtId="1" fontId="16" fillId="0" borderId="11" xfId="36" quotePrefix="1" applyNumberFormat="1" applyFont="1" applyFill="1" applyBorder="1" applyAlignment="1" applyProtection="1">
      <alignment horizontal="center" vertical="center" wrapText="1"/>
      <protection hidden="1"/>
    </xf>
    <xf numFmtId="0" fontId="16" fillId="0" borderId="11" xfId="36" quotePrefix="1" applyNumberFormat="1" applyFont="1" applyFill="1" applyBorder="1" applyAlignment="1" applyProtection="1">
      <alignment horizontal="center" vertical="center" wrapText="1"/>
      <protection hidden="1"/>
    </xf>
    <xf numFmtId="164" fontId="16" fillId="0" borderId="11" xfId="32" applyNumberFormat="1" applyBorder="1" applyAlignment="1" applyProtection="1">
      <alignment horizontal="left" vertical="center"/>
      <protection hidden="1"/>
    </xf>
    <xf numFmtId="0" fontId="16" fillId="0" borderId="11" xfId="36" applyNumberFormat="1" applyFont="1" applyFill="1" applyBorder="1" applyAlignment="1" applyProtection="1">
      <alignment horizontal="center" vertical="center" wrapText="1"/>
      <protection hidden="1"/>
    </xf>
    <xf numFmtId="10" fontId="15" fillId="3" borderId="11" xfId="31" applyNumberFormat="1" applyFont="1" applyFill="1" applyBorder="1" applyAlignment="1" applyProtection="1">
      <alignment horizontal="center" vertical="center" wrapText="1"/>
      <protection hidden="1"/>
    </xf>
    <xf numFmtId="0" fontId="15" fillId="3" borderId="11" xfId="31" applyFont="1" applyFill="1" applyBorder="1" applyAlignment="1" applyProtection="1">
      <alignment horizontal="center" vertical="center" wrapText="1"/>
      <protection hidden="1"/>
    </xf>
    <xf numFmtId="0" fontId="0" fillId="0" borderId="25" xfId="26" applyFont="1" applyBorder="1" applyAlignment="1" applyProtection="1">
      <alignment vertical="center" wrapText="1"/>
      <protection hidden="1"/>
    </xf>
    <xf numFmtId="0" fontId="16" fillId="0" borderId="7" xfId="31" applyFont="1" applyBorder="1" applyAlignment="1" applyProtection="1">
      <alignment horizontal="justify" vertical="center" wrapText="1"/>
      <protection hidden="1"/>
    </xf>
    <xf numFmtId="0" fontId="5" fillId="0" borderId="0" xfId="24" applyFont="1" applyAlignment="1" applyProtection="1">
      <alignment vertical="top"/>
      <protection hidden="1"/>
    </xf>
    <xf numFmtId="0" fontId="16" fillId="0" borderId="0" xfId="24" applyFont="1" applyAlignment="1" applyProtection="1">
      <alignment vertical="top"/>
      <protection hidden="1"/>
    </xf>
    <xf numFmtId="0" fontId="0" fillId="0" borderId="0" xfId="24" applyFont="1" applyAlignment="1" applyProtection="1">
      <alignment vertical="top"/>
      <protection hidden="1"/>
    </xf>
    <xf numFmtId="0" fontId="33" fillId="0" borderId="0" xfId="24" applyAlignment="1" applyProtection="1">
      <alignment vertical="top"/>
      <protection hidden="1"/>
    </xf>
    <xf numFmtId="0" fontId="0" fillId="0" borderId="20" xfId="30" applyNumberFormat="1" applyFont="1" applyFill="1" applyBorder="1" applyAlignment="1" applyProtection="1">
      <alignment horizontal="left" vertical="center" indent="3"/>
      <protection hidden="1"/>
    </xf>
    <xf numFmtId="0" fontId="0" fillId="3" borderId="16" xfId="26" applyFont="1" applyFill="1" applyBorder="1" applyAlignment="1" applyProtection="1">
      <alignment vertical="center" wrapText="1"/>
      <protection locked="0"/>
    </xf>
    <xf numFmtId="177" fontId="52" fillId="0" borderId="0" xfId="30" applyNumberFormat="1" applyFont="1" applyFill="1" applyBorder="1" applyAlignment="1" applyProtection="1">
      <alignment vertical="top"/>
      <protection hidden="1"/>
    </xf>
    <xf numFmtId="4" fontId="5" fillId="0" borderId="0" xfId="31" applyNumberFormat="1" applyFont="1" applyAlignment="1" applyProtection="1">
      <alignment vertical="top"/>
      <protection hidden="1"/>
    </xf>
    <xf numFmtId="177" fontId="52" fillId="0" borderId="0" xfId="30" applyNumberFormat="1" applyFont="1" applyFill="1" applyBorder="1" applyAlignment="1" applyProtection="1">
      <alignment vertical="center"/>
      <protection hidden="1"/>
    </xf>
    <xf numFmtId="2" fontId="16" fillId="0" borderId="11" xfId="31" applyNumberFormat="1" applyFont="1" applyBorder="1" applyAlignment="1" applyProtection="1">
      <alignment horizontal="justify" vertical="center" wrapText="1"/>
      <protection hidden="1"/>
    </xf>
    <xf numFmtId="1" fontId="16" fillId="0" borderId="0" xfId="35" applyNumberFormat="1" applyFont="1" applyAlignment="1" applyProtection="1">
      <alignment vertical="center" wrapText="1"/>
      <protection hidden="1"/>
    </xf>
    <xf numFmtId="1" fontId="15" fillId="0" borderId="0" xfId="35" applyNumberFormat="1" applyFont="1" applyAlignment="1" applyProtection="1">
      <alignment horizontal="center" vertical="center" wrapText="1"/>
      <protection hidden="1"/>
    </xf>
    <xf numFmtId="0" fontId="15" fillId="0" borderId="0" xfId="35" applyFont="1" applyAlignment="1" applyProtection="1">
      <alignment horizontal="center" vertical="center" wrapText="1"/>
      <protection hidden="1"/>
    </xf>
    <xf numFmtId="0" fontId="36" fillId="0" borderId="0" xfId="35" applyProtection="1">
      <protection hidden="1"/>
    </xf>
    <xf numFmtId="4" fontId="15" fillId="0" borderId="0" xfId="35" applyNumberFormat="1" applyFont="1" applyAlignment="1" applyProtection="1">
      <alignment horizontal="center" vertical="center" wrapText="1"/>
      <protection hidden="1"/>
    </xf>
    <xf numFmtId="0" fontId="19" fillId="0" borderId="0" xfId="35" applyFont="1" applyProtection="1">
      <protection hidden="1"/>
    </xf>
    <xf numFmtId="4" fontId="15" fillId="0" borderId="11" xfId="35" applyNumberFormat="1" applyFont="1" applyBorder="1" applyAlignment="1" applyProtection="1">
      <alignment horizontal="center" vertical="center" wrapText="1"/>
      <protection hidden="1"/>
    </xf>
    <xf numFmtId="1" fontId="15" fillId="0" borderId="11" xfId="35" applyNumberFormat="1" applyFont="1" applyBorder="1" applyAlignment="1" applyProtection="1">
      <alignment vertical="center" wrapText="1"/>
      <protection hidden="1"/>
    </xf>
    <xf numFmtId="4" fontId="15" fillId="0" borderId="11" xfId="35" applyNumberFormat="1" applyFont="1" applyBorder="1" applyAlignment="1" applyProtection="1">
      <alignment horizontal="right" vertical="center" wrapText="1"/>
      <protection hidden="1"/>
    </xf>
    <xf numFmtId="4" fontId="15" fillId="0" borderId="25" xfId="35" applyNumberFormat="1" applyFont="1" applyBorder="1" applyAlignment="1" applyProtection="1">
      <alignment horizontal="right" vertical="center" wrapText="1"/>
      <protection hidden="1"/>
    </xf>
    <xf numFmtId="4" fontId="16" fillId="0" borderId="17" xfId="35" applyNumberFormat="1" applyFont="1" applyBorder="1" applyAlignment="1" applyProtection="1">
      <alignment horizontal="right" vertical="center" wrapText="1"/>
      <protection hidden="1"/>
    </xf>
    <xf numFmtId="0" fontId="19" fillId="0" borderId="0" xfId="35" applyFont="1" applyAlignment="1" applyProtection="1">
      <alignment vertical="center"/>
      <protection hidden="1"/>
    </xf>
    <xf numFmtId="1" fontId="16" fillId="0" borderId="11" xfId="35" applyNumberFormat="1" applyFont="1" applyBorder="1" applyAlignment="1" applyProtection="1">
      <alignment horizontal="center" vertical="center" wrapText="1"/>
      <protection hidden="1"/>
    </xf>
    <xf numFmtId="0" fontId="15" fillId="0" borderId="25" xfId="35" applyFont="1" applyBorder="1" applyAlignment="1" applyProtection="1">
      <alignment vertical="center" wrapText="1"/>
      <protection hidden="1"/>
    </xf>
    <xf numFmtId="0" fontId="15" fillId="0" borderId="17" xfId="35" applyFont="1" applyBorder="1" applyAlignment="1" applyProtection="1">
      <alignment vertical="center" wrapText="1"/>
      <protection hidden="1"/>
    </xf>
    <xf numFmtId="4" fontId="16" fillId="0" borderId="11" xfId="35" applyNumberFormat="1" applyFont="1" applyBorder="1" applyAlignment="1" applyProtection="1">
      <alignment vertical="center" wrapText="1"/>
      <protection hidden="1"/>
    </xf>
    <xf numFmtId="4" fontId="15" fillId="0" borderId="25" xfId="35" applyNumberFormat="1" applyFont="1" applyBorder="1" applyAlignment="1" applyProtection="1">
      <alignment vertical="center" wrapText="1"/>
      <protection hidden="1"/>
    </xf>
    <xf numFmtId="4" fontId="16" fillId="0" borderId="17" xfId="35" applyNumberFormat="1" applyFont="1" applyBorder="1" applyAlignment="1" applyProtection="1">
      <alignment vertical="center" wrapText="1"/>
      <protection hidden="1"/>
    </xf>
    <xf numFmtId="3" fontId="19" fillId="0" borderId="0" xfId="35" applyNumberFormat="1" applyFont="1" applyProtection="1">
      <protection hidden="1"/>
    </xf>
    <xf numFmtId="4" fontId="16" fillId="0" borderId="11" xfId="35" applyNumberFormat="1" applyFont="1" applyBorder="1" applyAlignment="1" applyProtection="1">
      <alignment horizontal="right" vertical="center" wrapText="1"/>
      <protection hidden="1"/>
    </xf>
    <xf numFmtId="4" fontId="15" fillId="0" borderId="11" xfId="35" applyNumberFormat="1" applyFont="1" applyBorder="1" applyAlignment="1" applyProtection="1">
      <alignment vertical="center" wrapText="1"/>
      <protection hidden="1"/>
    </xf>
    <xf numFmtId="4" fontId="15" fillId="0" borderId="17" xfId="35" applyNumberFormat="1" applyFont="1" applyBorder="1" applyAlignment="1" applyProtection="1">
      <alignment vertical="center" wrapText="1"/>
      <protection hidden="1"/>
    </xf>
    <xf numFmtId="0" fontId="15" fillId="5" borderId="25" xfId="35" applyFont="1" applyFill="1" applyBorder="1" applyAlignment="1" applyProtection="1">
      <alignment vertical="center" wrapText="1"/>
      <protection hidden="1"/>
    </xf>
    <xf numFmtId="0" fontId="16" fillId="0" borderId="17" xfId="35" applyFont="1" applyBorder="1" applyAlignment="1" applyProtection="1">
      <alignment vertical="center" wrapText="1"/>
      <protection hidden="1"/>
    </xf>
    <xf numFmtId="4" fontId="16" fillId="0" borderId="25" xfId="35" applyNumberFormat="1" applyFont="1" applyBorder="1" applyAlignment="1" applyProtection="1">
      <alignment vertical="center" wrapText="1"/>
      <protection hidden="1"/>
    </xf>
    <xf numFmtId="2" fontId="19" fillId="0" borderId="0" xfId="35" applyNumberFormat="1" applyFont="1" applyProtection="1">
      <protection hidden="1"/>
    </xf>
    <xf numFmtId="176" fontId="19" fillId="0" borderId="0" xfId="35" applyNumberFormat="1" applyFont="1" applyProtection="1">
      <protection hidden="1"/>
    </xf>
    <xf numFmtId="0" fontId="16" fillId="0" borderId="17" xfId="35" applyFont="1" applyBorder="1" applyAlignment="1" applyProtection="1">
      <alignment horizontal="center" vertical="center" wrapText="1"/>
      <protection hidden="1"/>
    </xf>
    <xf numFmtId="3" fontId="16" fillId="0" borderId="11" xfId="35" applyNumberFormat="1" applyFont="1" applyBorder="1" applyAlignment="1" applyProtection="1">
      <alignment horizontal="right" vertical="center" wrapText="1"/>
      <protection hidden="1"/>
    </xf>
    <xf numFmtId="3" fontId="16" fillId="0" borderId="25" xfId="35" applyNumberFormat="1" applyFont="1" applyBorder="1" applyAlignment="1" applyProtection="1">
      <alignment horizontal="right" vertical="center" wrapText="1"/>
      <protection hidden="1"/>
    </xf>
    <xf numFmtId="3" fontId="15" fillId="0" borderId="25" xfId="35" applyNumberFormat="1" applyFont="1" applyBorder="1" applyAlignment="1" applyProtection="1">
      <alignment horizontal="right" vertical="center" wrapText="1"/>
      <protection hidden="1"/>
    </xf>
    <xf numFmtId="4" fontId="15" fillId="0" borderId="17" xfId="16" applyNumberFormat="1" applyFont="1" applyBorder="1" applyAlignment="1" applyProtection="1">
      <alignment horizontal="right" vertical="center" wrapText="1"/>
      <protection hidden="1"/>
    </xf>
    <xf numFmtId="3" fontId="15" fillId="0" borderId="11" xfId="16" applyNumberFormat="1" applyFont="1" applyBorder="1" applyAlignment="1" applyProtection="1">
      <alignment horizontal="right" vertical="center" wrapText="1"/>
      <protection hidden="1"/>
    </xf>
    <xf numFmtId="4" fontId="15" fillId="0" borderId="25" xfId="16" applyNumberFormat="1" applyFont="1" applyBorder="1" applyAlignment="1" applyProtection="1">
      <alignment horizontal="right" vertical="center" wrapText="1"/>
      <protection hidden="1"/>
    </xf>
    <xf numFmtId="4" fontId="15" fillId="0" borderId="25" xfId="35" applyNumberFormat="1" applyFont="1" applyBorder="1" applyAlignment="1" applyProtection="1">
      <alignment horizontal="center" vertical="center" wrapText="1"/>
      <protection hidden="1"/>
    </xf>
    <xf numFmtId="4" fontId="15" fillId="0" borderId="17" xfId="35" applyNumberFormat="1" applyFont="1" applyBorder="1" applyAlignment="1" applyProtection="1">
      <alignment horizontal="right" vertical="center" wrapText="1"/>
      <protection hidden="1"/>
    </xf>
    <xf numFmtId="1" fontId="16" fillId="0" borderId="28" xfId="35" applyNumberFormat="1" applyFont="1" applyBorder="1" applyAlignment="1" applyProtection="1">
      <alignment horizontal="center" vertical="center" wrapText="1"/>
      <protection hidden="1"/>
    </xf>
    <xf numFmtId="0" fontId="15" fillId="0" borderId="8" xfId="35" applyFont="1" applyBorder="1" applyAlignment="1" applyProtection="1">
      <alignment vertical="center" wrapText="1"/>
      <protection hidden="1"/>
    </xf>
    <xf numFmtId="4" fontId="16" fillId="0" borderId="8" xfId="35" applyNumberFormat="1" applyFont="1" applyBorder="1" applyAlignment="1" applyProtection="1">
      <alignment vertical="center" wrapText="1"/>
      <protection hidden="1"/>
    </xf>
    <xf numFmtId="4" fontId="15" fillId="0" borderId="8" xfId="35" applyNumberFormat="1" applyFont="1" applyBorder="1" applyAlignment="1" applyProtection="1">
      <alignment vertical="center" wrapText="1"/>
      <protection hidden="1"/>
    </xf>
    <xf numFmtId="4" fontId="16" fillId="0" borderId="29" xfId="35" applyNumberFormat="1" applyFont="1" applyBorder="1" applyAlignment="1" applyProtection="1">
      <alignment vertical="center" wrapText="1"/>
      <protection hidden="1"/>
    </xf>
    <xf numFmtId="1" fontId="15" fillId="0" borderId="5" xfId="35" applyNumberFormat="1" applyFont="1" applyBorder="1" applyAlignment="1" applyProtection="1">
      <alignment horizontal="center" vertical="center" wrapText="1"/>
      <protection hidden="1"/>
    </xf>
    <xf numFmtId="0" fontId="16" fillId="0" borderId="0" xfId="35" applyFont="1" applyAlignment="1" applyProtection="1">
      <alignment horizontal="justify" vertical="center" wrapText="1"/>
      <protection hidden="1"/>
    </xf>
    <xf numFmtId="2" fontId="0" fillId="0" borderId="5" xfId="35" applyNumberFormat="1" applyFont="1" applyBorder="1" applyAlignment="1" applyProtection="1">
      <alignment horizontal="left" vertical="center" wrapText="1" indent="3"/>
      <protection hidden="1"/>
    </xf>
    <xf numFmtId="0" fontId="0" fillId="0" borderId="0" xfId="35" applyFont="1" applyAlignment="1" applyProtection="1">
      <alignment vertical="center" wrapText="1"/>
      <protection hidden="1"/>
    </xf>
    <xf numFmtId="2" fontId="16" fillId="0" borderId="0" xfId="35" applyNumberFormat="1" applyFont="1" applyAlignment="1" applyProtection="1">
      <alignment horizontal="left" vertical="center" wrapText="1"/>
      <protection hidden="1"/>
    </xf>
    <xf numFmtId="0" fontId="0" fillId="0" borderId="0" xfId="35" applyFont="1" applyAlignment="1" applyProtection="1">
      <alignment horizontal="justify" vertical="center" wrapText="1"/>
      <protection hidden="1"/>
    </xf>
    <xf numFmtId="3" fontId="16" fillId="0" borderId="6" xfId="35" applyNumberFormat="1" applyFont="1" applyBorder="1" applyAlignment="1" applyProtection="1">
      <alignment horizontal="right" vertical="center" wrapText="1"/>
      <protection hidden="1"/>
    </xf>
    <xf numFmtId="10" fontId="16" fillId="0" borderId="0" xfId="35" applyNumberFormat="1" applyFont="1" applyAlignment="1" applyProtection="1">
      <alignment horizontal="left" vertical="center" wrapText="1"/>
      <protection hidden="1"/>
    </xf>
    <xf numFmtId="4" fontId="16" fillId="0" borderId="6" xfId="35" applyNumberFormat="1" applyFont="1" applyBorder="1" applyAlignment="1" applyProtection="1">
      <alignment horizontal="right" vertical="center" wrapText="1"/>
      <protection hidden="1"/>
    </xf>
    <xf numFmtId="1" fontId="15" fillId="0" borderId="5" xfId="35" applyNumberFormat="1" applyFont="1" applyBorder="1" applyAlignment="1" applyProtection="1">
      <alignment horizontal="center" vertical="top" wrapText="1"/>
      <protection hidden="1"/>
    </xf>
    <xf numFmtId="1" fontId="16" fillId="0" borderId="5" xfId="35" applyNumberFormat="1" applyFont="1" applyBorder="1" applyAlignment="1" applyProtection="1">
      <alignment horizontal="left" vertical="center" wrapText="1" indent="3"/>
      <protection hidden="1"/>
    </xf>
    <xf numFmtId="0" fontId="16" fillId="0" borderId="0" xfId="35" applyFont="1" applyAlignment="1" applyProtection="1">
      <alignment vertical="center" wrapText="1"/>
      <protection hidden="1"/>
    </xf>
    <xf numFmtId="10" fontId="15" fillId="6" borderId="0" xfId="35" applyNumberFormat="1" applyFont="1" applyFill="1" applyAlignment="1" applyProtection="1">
      <alignment vertical="center" wrapText="1"/>
      <protection locked="0" hidden="1"/>
    </xf>
    <xf numFmtId="1" fontId="0" fillId="0" borderId="5" xfId="35" applyNumberFormat="1" applyFont="1" applyBorder="1" applyAlignment="1" applyProtection="1">
      <alignment horizontal="left" vertical="center" wrapText="1" indent="3"/>
      <protection hidden="1"/>
    </xf>
    <xf numFmtId="2" fontId="15" fillId="0" borderId="0" xfId="35" applyNumberFormat="1" applyFont="1" applyAlignment="1" applyProtection="1">
      <alignment vertical="center" wrapText="1"/>
      <protection hidden="1"/>
    </xf>
    <xf numFmtId="4" fontId="16" fillId="6" borderId="6" xfId="35" applyNumberFormat="1" applyFont="1" applyFill="1" applyBorder="1" applyAlignment="1" applyProtection="1">
      <alignment horizontal="right" vertical="center" wrapText="1"/>
      <protection locked="0" hidden="1"/>
    </xf>
    <xf numFmtId="3" fontId="16" fillId="6" borderId="6" xfId="35" applyNumberFormat="1" applyFont="1" applyFill="1" applyBorder="1" applyAlignment="1" applyProtection="1">
      <alignment horizontal="right" vertical="center" wrapText="1"/>
      <protection locked="0" hidden="1"/>
    </xf>
    <xf numFmtId="4" fontId="16" fillId="0" borderId="6" xfId="35" applyNumberFormat="1" applyFont="1" applyBorder="1" applyAlignment="1" applyProtection="1">
      <alignment horizontal="justify" vertical="center" wrapText="1"/>
      <protection hidden="1"/>
    </xf>
    <xf numFmtId="1" fontId="0" fillId="0" borderId="0" xfId="35" applyNumberFormat="1" applyFont="1" applyAlignment="1" applyProtection="1">
      <alignment vertical="center" wrapText="1"/>
      <protection hidden="1"/>
    </xf>
    <xf numFmtId="4" fontId="16" fillId="0" borderId="0" xfId="35" applyNumberFormat="1" applyFont="1" applyAlignment="1" applyProtection="1">
      <alignment vertical="center" wrapText="1"/>
      <protection hidden="1"/>
    </xf>
    <xf numFmtId="0" fontId="0" fillId="0" borderId="0" xfId="0" applyAlignment="1">
      <alignment vertical="top"/>
    </xf>
    <xf numFmtId="9" fontId="0" fillId="0" borderId="5" xfId="35"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19" fillId="0" borderId="10" xfId="0" applyFont="1" applyBorder="1" applyAlignment="1">
      <alignment vertical="top"/>
    </xf>
    <xf numFmtId="0" fontId="0" fillId="0" borderId="10" xfId="0" applyBorder="1"/>
    <xf numFmtId="0" fontId="19" fillId="0" borderId="10" xfId="0" applyFont="1" applyBorder="1" applyAlignment="1">
      <alignment vertical="top" wrapText="1"/>
    </xf>
    <xf numFmtId="0" fontId="0" fillId="0" borderId="12" xfId="0" applyBorder="1" applyAlignment="1">
      <alignment horizontal="center" vertical="top"/>
    </xf>
    <xf numFmtId="0" fontId="0" fillId="0" borderId="12" xfId="0" applyBorder="1" applyAlignment="1">
      <alignment vertical="top" wrapText="1"/>
    </xf>
    <xf numFmtId="0" fontId="19"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0" fontId="16" fillId="0" borderId="24" xfId="31" applyFont="1" applyBorder="1" applyAlignment="1" applyProtection="1">
      <alignment horizontal="justify" vertical="center" wrapText="1"/>
      <protection hidden="1"/>
    </xf>
    <xf numFmtId="2" fontId="0" fillId="0" borderId="11" xfId="0" applyNumberFormat="1" applyBorder="1" applyAlignment="1" applyProtection="1">
      <alignment horizontal="right" vertical="center"/>
      <protection hidden="1"/>
    </xf>
    <xf numFmtId="14" fontId="0" fillId="0" borderId="0" xfId="0" applyNumberFormat="1" applyAlignment="1" applyProtection="1">
      <alignment horizontal="left" vertical="center"/>
      <protection hidden="1"/>
    </xf>
    <xf numFmtId="0" fontId="0" fillId="0" borderId="0" xfId="31" applyFont="1" applyAlignment="1" applyProtection="1">
      <alignment vertical="center"/>
      <protection hidden="1"/>
    </xf>
    <xf numFmtId="0" fontId="0" fillId="0" borderId="0" xfId="0" applyAlignment="1" applyProtection="1">
      <alignment horizontal="justify" vertical="center"/>
      <protection hidden="1"/>
    </xf>
    <xf numFmtId="0" fontId="36" fillId="0" borderId="0" xfId="30" applyNumberFormat="1" applyFont="1" applyFill="1" applyBorder="1" applyAlignment="1" applyProtection="1">
      <alignment vertical="top"/>
      <protection hidden="1"/>
    </xf>
    <xf numFmtId="0" fontId="19" fillId="0" borderId="0" xfId="24" applyFont="1" applyProtection="1">
      <protection hidden="1"/>
    </xf>
    <xf numFmtId="0" fontId="0" fillId="0" borderId="11" xfId="30" applyFont="1" applyBorder="1" applyAlignment="1" applyProtection="1">
      <alignment horizontal="center" vertical="top" wrapText="1"/>
      <protection hidden="1"/>
    </xf>
    <xf numFmtId="2" fontId="15" fillId="0" borderId="11" xfId="32" applyNumberFormat="1" applyFont="1" applyBorder="1" applyAlignment="1" applyProtection="1">
      <alignment horizontal="right" vertical="center"/>
      <protection hidden="1"/>
    </xf>
    <xf numFmtId="2" fontId="5" fillId="0" borderId="0" xfId="31" applyNumberFormat="1" applyFont="1" applyAlignment="1" applyProtection="1">
      <alignment vertical="top"/>
      <protection hidden="1"/>
    </xf>
    <xf numFmtId="43" fontId="5" fillId="0" borderId="0" xfId="31" applyNumberFormat="1" applyFont="1" applyAlignment="1" applyProtection="1">
      <alignment vertical="top"/>
      <protection hidden="1"/>
    </xf>
    <xf numFmtId="43" fontId="53" fillId="0" borderId="0" xfId="7" applyFont="1" applyFill="1" applyBorder="1" applyAlignment="1" applyProtection="1">
      <alignment vertical="center"/>
      <protection hidden="1"/>
    </xf>
    <xf numFmtId="43" fontId="5" fillId="0" borderId="0" xfId="7" applyFont="1" applyAlignment="1" applyProtection="1">
      <alignment vertical="top"/>
      <protection hidden="1"/>
    </xf>
    <xf numFmtId="167" fontId="39" fillId="0" borderId="11" xfId="7" applyNumberFormat="1" applyFont="1" applyFill="1" applyBorder="1" applyAlignment="1" applyProtection="1">
      <alignment horizontal="center" vertical="center" wrapText="1"/>
      <protection hidden="1"/>
    </xf>
    <xf numFmtId="0" fontId="15" fillId="0" borderId="0" xfId="24" applyFont="1" applyAlignment="1" applyProtection="1">
      <alignment vertical="top"/>
      <protection hidden="1"/>
    </xf>
    <xf numFmtId="167" fontId="0" fillId="0" borderId="11" xfId="7" applyNumberFormat="1" applyFont="1" applyFill="1" applyBorder="1" applyAlignment="1" applyProtection="1">
      <alignment horizontal="center" vertical="center" wrapText="1"/>
      <protection hidden="1"/>
    </xf>
    <xf numFmtId="0" fontId="15" fillId="0" borderId="0" xfId="30" applyFont="1" applyAlignment="1" applyProtection="1">
      <alignment vertical="top"/>
      <protection hidden="1"/>
    </xf>
    <xf numFmtId="0" fontId="0" fillId="0" borderId="11" xfId="0" applyBorder="1" applyAlignment="1" applyProtection="1">
      <alignment vertical="center" wrapText="1"/>
      <protection hidden="1"/>
    </xf>
    <xf numFmtId="14" fontId="0" fillId="3" borderId="16" xfId="26" applyNumberFormat="1" applyFont="1" applyFill="1" applyBorder="1" applyAlignment="1" applyProtection="1">
      <alignment horizontal="left" vertical="center" wrapText="1"/>
      <protection locked="0"/>
    </xf>
    <xf numFmtId="0" fontId="0" fillId="3" borderId="16" xfId="26" applyFont="1" applyFill="1" applyBorder="1" applyAlignment="1" applyProtection="1">
      <alignment horizontal="left" vertical="center" wrapText="1"/>
      <protection locked="0"/>
    </xf>
    <xf numFmtId="175" fontId="15" fillId="0" borderId="0" xfId="24" applyNumberFormat="1" applyFont="1" applyAlignment="1" applyProtection="1">
      <alignment horizontal="left" vertical="center"/>
      <protection hidden="1"/>
    </xf>
    <xf numFmtId="0" fontId="15" fillId="0" borderId="25"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protection hidden="1"/>
    </xf>
    <xf numFmtId="0" fontId="15" fillId="0" borderId="25" xfId="31" applyFont="1" applyBorder="1" applyAlignment="1" applyProtection="1">
      <alignment vertical="center" wrapText="1"/>
      <protection hidden="1"/>
    </xf>
    <xf numFmtId="0" fontId="15" fillId="0" borderId="17" xfId="31" applyFont="1" applyBorder="1" applyAlignment="1" applyProtection="1">
      <alignment vertical="center" wrapText="1"/>
      <protection hidden="1"/>
    </xf>
    <xf numFmtId="4" fontId="15" fillId="0" borderId="11" xfId="31" applyNumberFormat="1" applyFont="1" applyBorder="1" applyAlignment="1" applyProtection="1">
      <alignment vertical="center"/>
      <protection hidden="1"/>
    </xf>
    <xf numFmtId="0" fontId="0" fillId="0" borderId="11" xfId="0" applyBorder="1" applyProtection="1">
      <protection hidden="1"/>
    </xf>
    <xf numFmtId="0" fontId="15" fillId="0" borderId="11" xfId="0" applyFont="1" applyBorder="1" applyProtection="1">
      <protection hidden="1"/>
    </xf>
    <xf numFmtId="177" fontId="57" fillId="0" borderId="0" xfId="30" applyNumberFormat="1" applyFont="1" applyFill="1" applyBorder="1" applyAlignment="1" applyProtection="1">
      <alignment vertical="top"/>
      <protection hidden="1"/>
    </xf>
    <xf numFmtId="0" fontId="15" fillId="0" borderId="0" xfId="0" applyFont="1" applyAlignment="1" applyProtection="1">
      <alignment vertical="center"/>
      <protection hidden="1"/>
    </xf>
    <xf numFmtId="0" fontId="16" fillId="0" borderId="25" xfId="31" applyFont="1" applyBorder="1" applyAlignment="1" applyProtection="1">
      <alignment horizontal="center" vertical="center"/>
      <protection hidden="1"/>
    </xf>
    <xf numFmtId="0" fontId="15" fillId="0" borderId="3" xfId="31" applyFont="1" applyBorder="1" applyAlignment="1" applyProtection="1">
      <alignment horizontal="left" vertical="center" wrapText="1"/>
      <protection hidden="1"/>
    </xf>
    <xf numFmtId="1" fontId="58" fillId="0" borderId="11" xfId="36" applyNumberFormat="1" applyFont="1" applyFill="1" applyBorder="1" applyAlignment="1" applyProtection="1">
      <alignment horizontal="center" vertical="top" wrapText="1"/>
      <protection hidden="1"/>
    </xf>
    <xf numFmtId="0" fontId="58" fillId="3" borderId="11" xfId="0" applyFont="1" applyFill="1" applyBorder="1" applyAlignment="1" applyProtection="1">
      <alignment horizontal="center" vertical="top" wrapText="1"/>
      <protection locked="0"/>
    </xf>
    <xf numFmtId="0" fontId="58" fillId="0" borderId="11" xfId="0" applyFont="1" applyBorder="1" applyAlignment="1" applyProtection="1">
      <alignment horizontal="center" vertical="top"/>
      <protection hidden="1"/>
    </xf>
    <xf numFmtId="0" fontId="6" fillId="0" borderId="3" xfId="0" applyFont="1" applyBorder="1" applyAlignment="1" applyProtection="1">
      <alignment vertical="center"/>
      <protection hidden="1"/>
    </xf>
    <xf numFmtId="0" fontId="6" fillId="0" borderId="17" xfId="0" applyFont="1" applyBorder="1" applyAlignment="1" applyProtection="1">
      <alignment vertical="center"/>
      <protection hidden="1"/>
    </xf>
    <xf numFmtId="2" fontId="15" fillId="0" borderId="9" xfId="31" applyNumberFormat="1" applyFont="1" applyBorder="1" applyAlignment="1" applyProtection="1">
      <alignment horizontal="right" vertical="center"/>
      <protection hidden="1"/>
    </xf>
    <xf numFmtId="43" fontId="15" fillId="0" borderId="6" xfId="7" applyFont="1" applyFill="1" applyBorder="1" applyAlignment="1" applyProtection="1">
      <alignment horizontal="right" vertical="center"/>
      <protection hidden="1"/>
    </xf>
    <xf numFmtId="0" fontId="6" fillId="0" borderId="4" xfId="0" applyFont="1" applyBorder="1" applyAlignment="1" applyProtection="1">
      <alignment horizontal="left" vertical="center"/>
      <protection hidden="1"/>
    </xf>
    <xf numFmtId="0" fontId="5" fillId="0" borderId="4" xfId="0" applyFont="1" applyBorder="1" applyAlignment="1" applyProtection="1">
      <alignment horizontal="left" vertical="center"/>
      <protection hidden="1"/>
    </xf>
    <xf numFmtId="0" fontId="6" fillId="0" borderId="4" xfId="0" applyFont="1" applyBorder="1" applyAlignment="1" applyProtection="1">
      <alignment vertical="center"/>
      <protection hidden="1"/>
    </xf>
    <xf numFmtId="0" fontId="6" fillId="0" borderId="4" xfId="0" applyFont="1" applyBorder="1" applyAlignment="1" applyProtection="1">
      <alignment horizontal="right" vertical="center"/>
      <protection hidden="1"/>
    </xf>
    <xf numFmtId="0" fontId="5" fillId="0" borderId="0" xfId="0" applyFont="1" applyProtection="1">
      <protection hidden="1"/>
    </xf>
    <xf numFmtId="0" fontId="5" fillId="0" borderId="0" xfId="0" applyFont="1" applyAlignment="1" applyProtection="1">
      <alignment horizontal="lef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6" fillId="0" borderId="0" xfId="32" applyFont="1" applyAlignment="1" applyProtection="1">
      <alignment vertical="center"/>
      <protection hidden="1"/>
    </xf>
    <xf numFmtId="0" fontId="5" fillId="0" borderId="0" xfId="32" applyFont="1" applyAlignment="1" applyProtection="1">
      <alignment vertical="center"/>
      <protection hidden="1"/>
    </xf>
    <xf numFmtId="0" fontId="5" fillId="0" borderId="0" xfId="0" applyFont="1" applyAlignment="1" applyProtection="1">
      <alignment horizontal="left" vertical="center" indent="1"/>
      <protection hidden="1"/>
    </xf>
    <xf numFmtId="0" fontId="5" fillId="0" borderId="0" xfId="32" applyFont="1" applyAlignment="1" applyProtection="1">
      <alignment horizontal="left" vertical="center" indent="1"/>
      <protection hidden="1"/>
    </xf>
    <xf numFmtId="0" fontId="6" fillId="0" borderId="0" xfId="32" applyFont="1" applyAlignment="1" applyProtection="1">
      <alignment vertical="top"/>
      <protection hidden="1"/>
    </xf>
    <xf numFmtId="0" fontId="16" fillId="0" borderId="0" xfId="32" applyAlignment="1" applyProtection="1">
      <alignment horizontal="center" vertical="center"/>
      <protection hidden="1"/>
    </xf>
    <xf numFmtId="0" fontId="15" fillId="0" borderId="0" xfId="32" applyFont="1" applyAlignment="1" applyProtection="1">
      <alignment horizontal="center" vertical="top"/>
      <protection hidden="1"/>
    </xf>
    <xf numFmtId="14" fontId="0" fillId="0" borderId="0" xfId="0" applyNumberFormat="1" applyAlignment="1" applyProtection="1">
      <alignment horizontal="center" vertical="center"/>
      <protection hidden="1"/>
    </xf>
    <xf numFmtId="0" fontId="6" fillId="0" borderId="11"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40" fillId="0" borderId="0" xfId="0" applyFont="1" applyProtection="1">
      <protection hidden="1"/>
    </xf>
    <xf numFmtId="0" fontId="61" fillId="0" borderId="0" xfId="28" applyNumberFormat="1" applyFont="1" applyFill="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61" fillId="0" borderId="0" xfId="0" applyFont="1" applyAlignment="1" applyProtection="1">
      <alignment horizontal="center" vertical="center"/>
      <protection hidden="1"/>
    </xf>
    <xf numFmtId="0" fontId="6" fillId="0" borderId="25" xfId="0" applyFont="1" applyBorder="1" applyAlignment="1" applyProtection="1">
      <alignment vertical="center"/>
      <protection hidden="1"/>
    </xf>
    <xf numFmtId="1" fontId="5" fillId="0" borderId="11" xfId="36" applyNumberFormat="1" applyFont="1" applyFill="1" applyBorder="1" applyAlignment="1" applyProtection="1">
      <alignment horizontal="center" vertical="top" wrapText="1"/>
      <protection hidden="1"/>
    </xf>
    <xf numFmtId="43" fontId="5" fillId="0" borderId="11" xfId="7" applyFont="1" applyFill="1" applyBorder="1" applyAlignment="1" applyProtection="1">
      <alignment horizontal="right" vertical="top"/>
      <protection hidden="1"/>
    </xf>
    <xf numFmtId="0" fontId="5" fillId="0" borderId="11" xfId="29" applyNumberFormat="1" applyFont="1" applyFill="1" applyBorder="1" applyAlignment="1" applyProtection="1">
      <alignment vertical="center" wrapText="1"/>
      <protection hidden="1"/>
    </xf>
    <xf numFmtId="2" fontId="40" fillId="0" borderId="0" xfId="28" applyNumberFormat="1" applyFont="1" applyFill="1" applyBorder="1" applyAlignment="1" applyProtection="1">
      <alignment horizontal="right" vertical="center"/>
      <protection hidden="1"/>
    </xf>
    <xf numFmtId="2" fontId="61" fillId="0" borderId="0" xfId="28" applyNumberFormat="1" applyFont="1" applyFill="1" applyBorder="1" applyAlignment="1" applyProtection="1">
      <alignment horizontal="right" vertical="center"/>
      <protection hidden="1"/>
    </xf>
    <xf numFmtId="43" fontId="58" fillId="0" borderId="11" xfId="7" applyFont="1" applyFill="1" applyBorder="1" applyAlignment="1" applyProtection="1">
      <alignment horizontal="right" vertical="top"/>
      <protection hidden="1"/>
    </xf>
    <xf numFmtId="0" fontId="58" fillId="0" borderId="11" xfId="0" applyFont="1" applyBorder="1" applyAlignment="1" applyProtection="1">
      <alignment horizontal="center" vertical="center"/>
      <protection hidden="1"/>
    </xf>
    <xf numFmtId="0" fontId="58" fillId="0" borderId="0" xfId="0" applyFont="1" applyAlignment="1" applyProtection="1">
      <alignment vertical="center"/>
      <protection hidden="1"/>
    </xf>
    <xf numFmtId="0" fontId="58" fillId="0" borderId="11" xfId="0" applyFont="1" applyBorder="1" applyAlignment="1" applyProtection="1">
      <alignment vertical="center"/>
      <protection hidden="1"/>
    </xf>
    <xf numFmtId="0" fontId="58" fillId="0" borderId="0" xfId="0" applyFont="1" applyProtection="1">
      <protection hidden="1"/>
    </xf>
    <xf numFmtId="0" fontId="58" fillId="0" borderId="11" xfId="36" applyNumberFormat="1" applyFont="1" applyFill="1" applyBorder="1" applyAlignment="1" applyProtection="1">
      <alignment horizontal="center" vertical="center"/>
      <protection hidden="1"/>
    </xf>
    <xf numFmtId="43" fontId="58" fillId="0" borderId="11" xfId="7" applyFont="1" applyFill="1" applyBorder="1" applyAlignment="1" applyProtection="1">
      <alignment vertical="center"/>
      <protection hidden="1"/>
    </xf>
    <xf numFmtId="43" fontId="59" fillId="0" borderId="11" xfId="7" applyFont="1" applyFill="1" applyBorder="1" applyAlignment="1" applyProtection="1">
      <alignment vertical="center"/>
      <protection hidden="1"/>
    </xf>
    <xf numFmtId="43" fontId="58" fillId="0" borderId="11" xfId="7" applyFont="1" applyBorder="1" applyAlignment="1" applyProtection="1">
      <alignment horizontal="center" vertical="center"/>
      <protection hidden="1"/>
    </xf>
    <xf numFmtId="43" fontId="58" fillId="3" borderId="11" xfId="7" applyFont="1" applyFill="1" applyBorder="1" applyAlignment="1" applyProtection="1">
      <alignment horizontal="center" vertical="top"/>
      <protection locked="0"/>
    </xf>
    <xf numFmtId="0" fontId="6" fillId="0" borderId="0" xfId="32" applyFont="1" applyAlignment="1" applyProtection="1">
      <alignment horizontal="left" vertical="center" wrapText="1"/>
      <protection hidden="1"/>
    </xf>
    <xf numFmtId="0" fontId="15" fillId="0" borderId="0" xfId="32" applyFont="1" applyAlignment="1" applyProtection="1">
      <alignment horizontal="left" vertical="center" wrapText="1"/>
      <protection hidden="1"/>
    </xf>
    <xf numFmtId="0" fontId="16" fillId="0" borderId="11" xfId="31" applyFont="1" applyBorder="1" applyAlignment="1" applyProtection="1">
      <alignment horizontal="center" vertical="center"/>
      <protection hidden="1"/>
    </xf>
    <xf numFmtId="0" fontId="15" fillId="0" borderId="0" xfId="24" applyFont="1" applyAlignment="1" applyProtection="1">
      <alignment horizontal="left" vertical="center" indent="2"/>
      <protection hidden="1"/>
    </xf>
    <xf numFmtId="0" fontId="15" fillId="0" borderId="0" xfId="24" applyFont="1" applyAlignment="1" applyProtection="1">
      <alignment horizontal="center" vertical="center"/>
      <protection hidden="1"/>
    </xf>
    <xf numFmtId="175" fontId="16" fillId="0" borderId="0" xfId="24" applyNumberFormat="1" applyFont="1" applyAlignment="1" applyProtection="1">
      <alignment horizontal="left" vertical="center"/>
      <protection hidden="1"/>
    </xf>
    <xf numFmtId="0" fontId="16" fillId="3" borderId="14" xfId="0" applyFont="1" applyFill="1" applyBorder="1" applyAlignment="1" applyProtection="1">
      <alignment horizontal="left" vertical="center"/>
      <protection locked="0"/>
    </xf>
    <xf numFmtId="43" fontId="58" fillId="0" borderId="0" xfId="7" applyFont="1" applyAlignment="1" applyProtection="1">
      <alignment vertical="center"/>
      <protection hidden="1"/>
    </xf>
    <xf numFmtId="43" fontId="58" fillId="0" borderId="0" xfId="7" applyFont="1" applyBorder="1" applyAlignment="1" applyProtection="1">
      <alignment vertical="center"/>
      <protection hidden="1"/>
    </xf>
    <xf numFmtId="43" fontId="58" fillId="0" borderId="11" xfId="0" applyNumberFormat="1" applyFont="1" applyBorder="1" applyAlignment="1" applyProtection="1">
      <alignment horizontal="center" vertical="center"/>
      <protection hidden="1"/>
    </xf>
    <xf numFmtId="43" fontId="51" fillId="0" borderId="0" xfId="7" applyFont="1" applyFill="1" applyBorder="1" applyAlignment="1" applyProtection="1">
      <alignment horizontal="center" vertical="center"/>
      <protection hidden="1"/>
    </xf>
    <xf numFmtId="43" fontId="52" fillId="0" borderId="0" xfId="7" applyFont="1" applyFill="1" applyBorder="1" applyAlignment="1" applyProtection="1">
      <alignment vertical="center"/>
      <protection hidden="1"/>
    </xf>
    <xf numFmtId="0" fontId="16" fillId="0" borderId="40" xfId="30" applyNumberFormat="1" applyFont="1" applyFill="1" applyBorder="1" applyAlignment="1" applyProtection="1">
      <alignment horizontal="left" vertical="center" indent="3"/>
      <protection hidden="1"/>
    </xf>
    <xf numFmtId="43" fontId="15" fillId="0" borderId="12" xfId="7" applyFont="1" applyFill="1" applyBorder="1" applyAlignment="1" applyProtection="1">
      <alignment horizontal="right" vertical="center" wrapText="1"/>
      <protection hidden="1"/>
    </xf>
    <xf numFmtId="0" fontId="5" fillId="3" borderId="11" xfId="26" applyFont="1" applyFill="1" applyBorder="1" applyAlignment="1" applyProtection="1">
      <alignment horizontal="left" vertical="center"/>
      <protection hidden="1"/>
    </xf>
    <xf numFmtId="0" fontId="0" fillId="3" borderId="16" xfId="26" applyFont="1" applyFill="1" applyBorder="1" applyAlignment="1" applyProtection="1">
      <alignment vertical="center" wrapText="1"/>
      <protection hidden="1"/>
    </xf>
    <xf numFmtId="0" fontId="54" fillId="0" borderId="11" xfId="0" applyFont="1" applyBorder="1" applyAlignment="1" applyProtection="1">
      <alignment vertical="center" wrapText="1"/>
      <protection hidden="1"/>
    </xf>
    <xf numFmtId="0" fontId="54" fillId="0" borderId="11" xfId="0" applyFont="1" applyBorder="1" applyAlignment="1" applyProtection="1">
      <alignment horizontal="center" vertical="center" wrapText="1"/>
      <protection hidden="1"/>
    </xf>
    <xf numFmtId="0" fontId="58" fillId="10" borderId="11" xfId="0" applyFont="1" applyFill="1" applyBorder="1" applyAlignment="1" applyProtection="1">
      <alignment horizontal="center" vertical="top"/>
      <protection hidden="1"/>
    </xf>
    <xf numFmtId="0" fontId="58" fillId="10" borderId="11" xfId="0" applyFont="1" applyFill="1" applyBorder="1" applyAlignment="1" applyProtection="1">
      <alignment horizontal="center" vertical="top" wrapText="1"/>
      <protection hidden="1"/>
    </xf>
    <xf numFmtId="0" fontId="58" fillId="10" borderId="11" xfId="0" applyFont="1" applyFill="1" applyBorder="1" applyAlignment="1" applyProtection="1">
      <alignment horizontal="justify" vertical="top" wrapText="1"/>
      <protection hidden="1"/>
    </xf>
    <xf numFmtId="0" fontId="6" fillId="0" borderId="41" xfId="0" applyFont="1" applyBorder="1" applyAlignment="1" applyProtection="1">
      <alignment horizontal="center" vertical="center" wrapText="1"/>
      <protection hidden="1"/>
    </xf>
    <xf numFmtId="0" fontId="62" fillId="0" borderId="0" xfId="0" applyFont="1" applyProtection="1">
      <protection hidden="1"/>
    </xf>
    <xf numFmtId="0" fontId="5" fillId="10" borderId="11" xfId="0" applyFont="1" applyFill="1" applyBorder="1" applyAlignment="1" applyProtection="1">
      <alignment horizontal="justify" vertical="top" wrapText="1"/>
      <protection hidden="1"/>
    </xf>
    <xf numFmtId="0" fontId="5" fillId="10" borderId="11" xfId="0" applyFont="1" applyFill="1" applyBorder="1" applyAlignment="1" applyProtection="1">
      <alignment horizontal="center" vertical="top" wrapText="1"/>
      <protection hidden="1"/>
    </xf>
    <xf numFmtId="43" fontId="5" fillId="3" borderId="11" xfId="7" applyFont="1" applyFill="1" applyBorder="1" applyAlignment="1" applyProtection="1">
      <alignment horizontal="right" vertical="top"/>
      <protection locked="0"/>
    </xf>
    <xf numFmtId="43" fontId="5" fillId="3" borderId="17" xfId="7" applyFont="1" applyFill="1" applyBorder="1" applyAlignment="1" applyProtection="1">
      <alignment horizontal="right" vertical="top"/>
      <protection locked="0"/>
    </xf>
    <xf numFmtId="0" fontId="59" fillId="0" borderId="11" xfId="36" applyFont="1" applyFill="1" applyBorder="1" applyAlignment="1" applyProtection="1">
      <alignment horizontal="center" vertical="center" wrapText="1"/>
      <protection hidden="1"/>
    </xf>
    <xf numFmtId="0" fontId="59" fillId="0" borderId="11" xfId="0" applyFont="1" applyBorder="1" applyAlignment="1" applyProtection="1">
      <alignment horizontal="center" vertical="center"/>
      <protection hidden="1"/>
    </xf>
    <xf numFmtId="43" fontId="59" fillId="0" borderId="11" xfId="7" applyFont="1" applyFill="1" applyBorder="1" applyAlignment="1" applyProtection="1">
      <alignment horizontal="right" vertical="center"/>
      <protection hidden="1"/>
    </xf>
    <xf numFmtId="0" fontId="59" fillId="0" borderId="0" xfId="0" applyFont="1" applyAlignment="1" applyProtection="1">
      <alignment vertical="center"/>
      <protection hidden="1"/>
    </xf>
    <xf numFmtId="0" fontId="59" fillId="0" borderId="0" xfId="0" applyFont="1" applyProtection="1">
      <protection hidden="1"/>
    </xf>
    <xf numFmtId="0" fontId="0" fillId="0" borderId="11" xfId="0" applyBorder="1" applyAlignment="1" applyProtection="1">
      <alignment horizontal="center"/>
      <protection hidden="1"/>
    </xf>
    <xf numFmtId="2" fontId="39" fillId="3" borderId="11" xfId="32" applyNumberFormat="1" applyFont="1" applyFill="1" applyBorder="1" applyAlignment="1" applyProtection="1">
      <alignment vertical="center"/>
      <protection hidden="1"/>
    </xf>
    <xf numFmtId="10" fontId="16" fillId="3" borderId="12" xfId="30" applyNumberFormat="1" applyFont="1" applyFill="1" applyBorder="1" applyAlignment="1" applyProtection="1">
      <alignment horizontal="right" vertical="center" wrapText="1"/>
      <protection hidden="1"/>
    </xf>
    <xf numFmtId="0" fontId="16" fillId="3" borderId="14" xfId="0" applyFont="1" applyFill="1" applyBorder="1" applyAlignment="1" applyProtection="1">
      <alignment horizontal="left" vertical="center"/>
      <protection hidden="1"/>
    </xf>
    <xf numFmtId="2" fontId="15" fillId="0" borderId="12" xfId="7" applyNumberFormat="1" applyFont="1" applyFill="1" applyBorder="1" applyAlignment="1" applyProtection="1">
      <alignment vertical="center"/>
      <protection hidden="1"/>
    </xf>
    <xf numFmtId="2" fontId="15" fillId="0" borderId="9" xfId="7" applyNumberFormat="1" applyFont="1" applyFill="1" applyBorder="1" applyAlignment="1" applyProtection="1">
      <alignment vertical="center"/>
      <protection hidden="1"/>
    </xf>
    <xf numFmtId="2" fontId="15" fillId="0" borderId="12" xfId="7" applyNumberFormat="1" applyFont="1" applyFill="1" applyBorder="1" applyAlignment="1" applyProtection="1">
      <alignment horizontal="right" vertical="center"/>
      <protection hidden="1"/>
    </xf>
    <xf numFmtId="2" fontId="15" fillId="0" borderId="10" xfId="7" applyNumberFormat="1" applyFont="1" applyFill="1" applyBorder="1" applyAlignment="1" applyProtection="1">
      <alignment horizontal="right" vertical="center"/>
      <protection hidden="1"/>
    </xf>
    <xf numFmtId="2" fontId="15" fillId="0" borderId="11" xfId="7" applyNumberFormat="1" applyFont="1" applyFill="1" applyBorder="1" applyAlignment="1" applyProtection="1">
      <alignment horizontal="right" vertical="center" wrapText="1"/>
      <protection hidden="1"/>
    </xf>
    <xf numFmtId="2" fontId="58" fillId="0" borderId="11" xfId="7" applyNumberFormat="1" applyFont="1" applyFill="1" applyBorder="1" applyAlignment="1" applyProtection="1">
      <alignment vertical="center"/>
      <protection hidden="1"/>
    </xf>
    <xf numFmtId="2" fontId="59" fillId="0" borderId="11" xfId="7" applyNumberFormat="1" applyFont="1" applyFill="1" applyBorder="1" applyAlignment="1" applyProtection="1">
      <alignment vertical="center"/>
      <protection hidden="1"/>
    </xf>
    <xf numFmtId="0" fontId="59" fillId="0" borderId="11" xfId="36" applyNumberFormat="1" applyFont="1" applyFill="1" applyBorder="1" applyAlignment="1" applyProtection="1">
      <alignment horizontal="center" vertical="center"/>
      <protection hidden="1"/>
    </xf>
    <xf numFmtId="0" fontId="59" fillId="0" borderId="11" xfId="0" applyFont="1" applyBorder="1" applyAlignment="1" applyProtection="1">
      <alignment vertical="center"/>
      <protection hidden="1"/>
    </xf>
    <xf numFmtId="2" fontId="59" fillId="0" borderId="11" xfId="7" applyNumberFormat="1" applyFont="1" applyFill="1" applyBorder="1" applyAlignment="1" applyProtection="1">
      <alignment horizontal="right" vertical="center"/>
      <protection hidden="1"/>
    </xf>
    <xf numFmtId="43" fontId="59" fillId="0" borderId="11" xfId="7" applyFont="1" applyBorder="1" applyAlignment="1" applyProtection="1">
      <alignment horizontal="center" vertical="center"/>
      <protection hidden="1"/>
    </xf>
    <xf numFmtId="2" fontId="6" fillId="0" borderId="11" xfId="7" applyNumberFormat="1" applyFont="1" applyFill="1" applyBorder="1" applyAlignment="1" applyProtection="1">
      <alignment horizontal="right" vertical="center"/>
      <protection hidden="1"/>
    </xf>
    <xf numFmtId="2" fontId="15" fillId="0" borderId="9" xfId="7" applyNumberFormat="1" applyFont="1" applyFill="1" applyBorder="1" applyAlignment="1" applyProtection="1">
      <alignment vertical="center" wrapText="1"/>
      <protection hidden="1"/>
    </xf>
    <xf numFmtId="4" fontId="58" fillId="0" borderId="11" xfId="0" applyNumberFormat="1" applyFont="1" applyBorder="1" applyAlignment="1" applyProtection="1">
      <alignment horizontal="center" vertical="top"/>
      <protection hidden="1"/>
    </xf>
    <xf numFmtId="2" fontId="5" fillId="10" borderId="11" xfId="0" applyNumberFormat="1" applyFont="1" applyFill="1" applyBorder="1" applyAlignment="1" applyProtection="1">
      <alignment horizontal="center" vertical="top" wrapText="1"/>
      <protection hidden="1"/>
    </xf>
    <xf numFmtId="0" fontId="31" fillId="7" borderId="0" xfId="0" applyFont="1" applyFill="1" applyAlignment="1" applyProtection="1">
      <alignment horizontal="center" vertical="center"/>
      <protection hidden="1"/>
    </xf>
    <xf numFmtId="0" fontId="5" fillId="0" borderId="43" xfId="31" applyFont="1" applyBorder="1" applyAlignment="1" applyProtection="1">
      <alignment horizontal="justify" vertical="top" wrapText="1"/>
      <protection locked="0"/>
    </xf>
    <xf numFmtId="0" fontId="5" fillId="0" borderId="14" xfId="31" applyFont="1" applyBorder="1" applyAlignment="1" applyProtection="1">
      <alignment horizontal="justify" vertical="top" wrapText="1"/>
      <protection locked="0"/>
    </xf>
    <xf numFmtId="0" fontId="5" fillId="0" borderId="44" xfId="31" applyFont="1" applyBorder="1" applyAlignment="1" applyProtection="1">
      <alignment horizontal="justify" vertical="top" wrapText="1"/>
      <protection locked="0"/>
    </xf>
    <xf numFmtId="0" fontId="15" fillId="4" borderId="0" xfId="0" applyFont="1" applyFill="1" applyAlignment="1" applyProtection="1">
      <alignment horizontal="center" vertical="center"/>
      <protection hidden="1"/>
    </xf>
    <xf numFmtId="0" fontId="15" fillId="4" borderId="25" xfId="0" applyFont="1" applyFill="1" applyBorder="1" applyAlignment="1" applyProtection="1">
      <alignment horizontal="center" vertical="center"/>
      <protection hidden="1"/>
    </xf>
    <xf numFmtId="0" fontId="15" fillId="4" borderId="42" xfId="0" applyFont="1" applyFill="1" applyBorder="1" applyAlignment="1" applyProtection="1">
      <alignment horizontal="center" vertical="center"/>
      <protection hidden="1"/>
    </xf>
    <xf numFmtId="0" fontId="0" fillId="0" borderId="43" xfId="0" applyBorder="1" applyAlignment="1" applyProtection="1">
      <alignment horizontal="left" vertical="center"/>
      <protection locked="0"/>
    </xf>
    <xf numFmtId="0" fontId="47" fillId="0" borderId="14" xfId="0" applyFont="1" applyBorder="1" applyAlignment="1" applyProtection="1">
      <alignment horizontal="left" vertical="center"/>
      <protection locked="0"/>
    </xf>
    <xf numFmtId="0" fontId="47" fillId="0" borderId="44" xfId="0" applyFont="1" applyBorder="1" applyAlignment="1" applyProtection="1">
      <alignment horizontal="left" vertical="center"/>
      <protection locked="0"/>
    </xf>
    <xf numFmtId="0" fontId="47" fillId="0" borderId="43" xfId="0" applyFont="1" applyBorder="1" applyAlignment="1" applyProtection="1">
      <alignment horizontal="left" vertical="center"/>
      <protection locked="0"/>
    </xf>
    <xf numFmtId="0" fontId="23" fillId="0" borderId="5" xfId="31" applyFont="1" applyBorder="1" applyAlignment="1" applyProtection="1">
      <alignment horizontal="right" vertical="center"/>
      <protection hidden="1"/>
    </xf>
    <xf numFmtId="0" fontId="23" fillId="0" borderId="0" xfId="31" applyFont="1" applyAlignment="1" applyProtection="1">
      <alignment horizontal="right" vertical="center"/>
      <protection hidden="1"/>
    </xf>
    <xf numFmtId="0" fontId="25" fillId="0" borderId="24" xfId="31" applyFont="1" applyBorder="1" applyAlignment="1" applyProtection="1">
      <alignment horizontal="right" vertical="center"/>
      <protection hidden="1"/>
    </xf>
    <xf numFmtId="0" fontId="25" fillId="0" borderId="4" xfId="31" applyFont="1" applyBorder="1" applyAlignment="1" applyProtection="1">
      <alignment horizontal="right" vertical="center"/>
      <protection hidden="1"/>
    </xf>
    <xf numFmtId="0" fontId="6" fillId="8" borderId="25" xfId="31" applyFont="1" applyFill="1" applyBorder="1" applyAlignment="1" applyProtection="1">
      <alignment horizontal="center" vertical="center"/>
      <protection hidden="1"/>
    </xf>
    <xf numFmtId="0" fontId="6" fillId="8" borderId="3" xfId="31" applyFont="1" applyFill="1" applyBorder="1" applyAlignment="1" applyProtection="1">
      <alignment horizontal="center" vertical="center"/>
      <protection hidden="1"/>
    </xf>
    <xf numFmtId="0" fontId="6" fillId="8" borderId="17" xfId="31" applyFont="1" applyFill="1" applyBorder="1" applyAlignment="1" applyProtection="1">
      <alignment horizontal="center" vertical="center"/>
      <protection hidden="1"/>
    </xf>
    <xf numFmtId="0" fontId="43" fillId="0" borderId="14" xfId="31" applyFont="1" applyBorder="1" applyAlignment="1" applyProtection="1">
      <alignment horizontal="justify" vertical="center"/>
      <protection hidden="1"/>
    </xf>
    <xf numFmtId="0" fontId="43" fillId="0" borderId="21" xfId="31" applyFont="1" applyBorder="1" applyAlignment="1" applyProtection="1">
      <alignment horizontal="justify" vertical="center"/>
      <protection hidden="1"/>
    </xf>
    <xf numFmtId="0" fontId="21" fillId="0" borderId="5" xfId="31" applyFont="1" applyBorder="1" applyAlignment="1" applyProtection="1">
      <alignment horizontal="center" vertical="center" wrapText="1"/>
      <protection hidden="1"/>
    </xf>
    <xf numFmtId="0" fontId="21" fillId="0" borderId="0" xfId="31" applyFont="1" applyAlignment="1" applyProtection="1">
      <alignment horizontal="center" vertical="center" wrapText="1"/>
      <protection hidden="1"/>
    </xf>
    <xf numFmtId="0" fontId="21" fillId="0" borderId="6" xfId="31" applyFont="1" applyBorder="1" applyAlignment="1" applyProtection="1">
      <alignment horizontal="center" vertical="center" wrapText="1"/>
      <protection hidden="1"/>
    </xf>
    <xf numFmtId="0" fontId="22" fillId="0" borderId="5" xfId="31" applyFont="1" applyBorder="1" applyAlignment="1" applyProtection="1">
      <alignment horizontal="center" vertical="center"/>
      <protection hidden="1"/>
    </xf>
    <xf numFmtId="0" fontId="22" fillId="0" borderId="0" xfId="31" applyFont="1" applyAlignment="1" applyProtection="1">
      <alignment horizontal="center" vertical="center"/>
      <protection hidden="1"/>
    </xf>
    <xf numFmtId="0" fontId="22" fillId="0" borderId="6" xfId="31" applyFont="1" applyBorder="1" applyAlignment="1" applyProtection="1">
      <alignment horizontal="center" vertical="center"/>
      <protection hidden="1"/>
    </xf>
    <xf numFmtId="0" fontId="1" fillId="0" borderId="5" xfId="31" applyBorder="1" applyProtection="1">
      <protection hidden="1"/>
    </xf>
    <xf numFmtId="0" fontId="1" fillId="0" borderId="0" xfId="31" applyProtection="1">
      <protection hidden="1"/>
    </xf>
    <xf numFmtId="0" fontId="1" fillId="0" borderId="6" xfId="31" applyBorder="1" applyProtection="1">
      <protection hidden="1"/>
    </xf>
    <xf numFmtId="0" fontId="25" fillId="0" borderId="5" xfId="31" applyFont="1" applyBorder="1" applyAlignment="1" applyProtection="1">
      <alignment horizontal="right" vertical="center"/>
      <protection hidden="1"/>
    </xf>
    <xf numFmtId="0" fontId="25" fillId="0" borderId="0" xfId="31" applyFont="1" applyAlignment="1" applyProtection="1">
      <alignment horizontal="right" vertical="center"/>
      <protection hidden="1"/>
    </xf>
    <xf numFmtId="0" fontId="27" fillId="7" borderId="0" xfId="26" applyFont="1" applyFill="1" applyAlignment="1" applyProtection="1">
      <alignment horizontal="center" vertical="center"/>
      <protection hidden="1"/>
    </xf>
    <xf numFmtId="0" fontId="41" fillId="0" borderId="4" xfId="26" applyFont="1" applyBorder="1" applyAlignment="1" applyProtection="1">
      <alignment horizontal="center" vertical="center" wrapText="1"/>
      <protection hidden="1"/>
    </xf>
    <xf numFmtId="0" fontId="15" fillId="0" borderId="3" xfId="26" applyFont="1" applyBorder="1" applyAlignment="1" applyProtection="1">
      <alignment horizontal="center" vertical="center"/>
      <protection hidden="1"/>
    </xf>
    <xf numFmtId="0" fontId="58" fillId="0" borderId="11" xfId="36" applyNumberFormat="1" applyFont="1" applyFill="1" applyBorder="1" applyAlignment="1" applyProtection="1">
      <alignment horizontal="right" vertical="center"/>
      <protection hidden="1"/>
    </xf>
    <xf numFmtId="0" fontId="16" fillId="0" borderId="0" xfId="0" applyFont="1" applyAlignment="1" applyProtection="1">
      <alignment horizontal="left" vertical="center"/>
      <protection hidden="1"/>
    </xf>
    <xf numFmtId="0" fontId="59" fillId="0" borderId="0" xfId="0" applyFont="1" applyAlignment="1" applyProtection="1">
      <alignment horizontal="justify" vertical="center" wrapText="1"/>
      <protection hidden="1"/>
    </xf>
    <xf numFmtId="0" fontId="59" fillId="0" borderId="11" xfId="36" applyFont="1" applyFill="1" applyBorder="1" applyAlignment="1" applyProtection="1">
      <alignment horizontal="right" vertical="center" wrapText="1"/>
      <protection hidden="1"/>
    </xf>
    <xf numFmtId="0" fontId="59" fillId="0" borderId="11" xfId="36" applyNumberFormat="1" applyFont="1" applyFill="1" applyBorder="1" applyAlignment="1" applyProtection="1">
      <alignment horizontal="right" vertical="center" wrapText="1"/>
      <protection hidden="1"/>
    </xf>
    <xf numFmtId="0" fontId="29" fillId="0" borderId="0" xfId="0" applyFont="1" applyAlignment="1" applyProtection="1">
      <alignment horizontal="justify" vertical="center" wrapText="1"/>
      <protection hidden="1"/>
    </xf>
    <xf numFmtId="0" fontId="55" fillId="0" borderId="0" xfId="0" applyFont="1" applyAlignment="1" applyProtection="1">
      <alignment horizontal="left" vertical="top" wrapText="1"/>
      <protection hidden="1"/>
    </xf>
    <xf numFmtId="0" fontId="15" fillId="0" borderId="0" xfId="0" applyFont="1" applyAlignment="1" applyProtection="1">
      <alignment horizontal="left" vertical="center" wrapText="1"/>
      <protection hidden="1"/>
    </xf>
    <xf numFmtId="0" fontId="6" fillId="0" borderId="0" xfId="32" applyFont="1" applyAlignment="1" applyProtection="1">
      <alignment horizontal="left" vertical="center" wrapText="1"/>
      <protection hidden="1"/>
    </xf>
    <xf numFmtId="0" fontId="60" fillId="0" borderId="0" xfId="0" applyFont="1" applyAlignment="1" applyProtection="1">
      <alignment horizontal="center" vertical="center" wrapText="1"/>
      <protection hidden="1"/>
    </xf>
    <xf numFmtId="0" fontId="61" fillId="7" borderId="0" xfId="0" applyFont="1" applyFill="1" applyAlignment="1" applyProtection="1">
      <alignment horizontal="center" vertical="center"/>
      <protection hidden="1"/>
    </xf>
    <xf numFmtId="0" fontId="16" fillId="0" borderId="0" xfId="0" applyFont="1" applyAlignment="1" applyProtection="1">
      <alignment horizontal="justify" vertical="center" wrapText="1"/>
      <protection hidden="1"/>
    </xf>
    <xf numFmtId="0" fontId="15" fillId="0" borderId="11" xfId="36" applyFont="1" applyFill="1" applyBorder="1" applyAlignment="1" applyProtection="1">
      <alignment horizontal="left" vertical="center" wrapText="1"/>
      <protection hidden="1"/>
    </xf>
    <xf numFmtId="0" fontId="15" fillId="0" borderId="0" xfId="0" applyFont="1" applyAlignment="1" applyProtection="1">
      <alignment horizontal="center" vertical="center" wrapText="1"/>
      <protection hidden="1"/>
    </xf>
    <xf numFmtId="0" fontId="27" fillId="7" borderId="0" xfId="0" applyFont="1" applyFill="1" applyAlignment="1" applyProtection="1">
      <alignment horizontal="center" vertical="center"/>
      <protection hidden="1"/>
    </xf>
    <xf numFmtId="0" fontId="15" fillId="0" borderId="0" xfId="32" applyFont="1" applyAlignment="1" applyProtection="1">
      <alignment horizontal="left" vertical="center"/>
      <protection hidden="1"/>
    </xf>
    <xf numFmtId="0" fontId="15" fillId="0" borderId="0" xfId="0" applyFont="1" applyAlignment="1" applyProtection="1">
      <alignment horizontal="left" vertical="center"/>
      <protection hidden="1"/>
    </xf>
    <xf numFmtId="0" fontId="15" fillId="0" borderId="11" xfId="36" applyNumberFormat="1" applyFont="1" applyFill="1" applyBorder="1" applyAlignment="1" applyProtection="1">
      <alignment horizontal="left" vertical="center"/>
      <protection hidden="1"/>
    </xf>
    <xf numFmtId="0" fontId="15" fillId="0" borderId="11" xfId="36" applyNumberFormat="1" applyFont="1" applyFill="1" applyBorder="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6" fillId="0" borderId="0" xfId="0" applyFont="1" applyAlignment="1" applyProtection="1">
      <alignment vertical="center"/>
      <protection hidden="1"/>
    </xf>
    <xf numFmtId="0" fontId="59" fillId="0" borderId="0" xfId="0" applyFont="1" applyAlignment="1" applyProtection="1">
      <alignment horizontal="center" vertical="center" wrapText="1"/>
      <protection hidden="1"/>
    </xf>
    <xf numFmtId="0" fontId="15" fillId="0" borderId="0" xfId="32" applyFont="1" applyAlignment="1" applyProtection="1">
      <alignment horizontal="left" vertical="center" wrapText="1"/>
      <protection hidden="1"/>
    </xf>
    <xf numFmtId="0" fontId="5" fillId="0" borderId="25" xfId="29" applyNumberFormat="1" applyFont="1" applyFill="1" applyBorder="1" applyAlignment="1" applyProtection="1">
      <alignment horizontal="right" vertical="center" wrapText="1"/>
      <protection hidden="1"/>
    </xf>
    <xf numFmtId="0" fontId="5" fillId="0" borderId="3" xfId="29" applyNumberFormat="1" applyFont="1" applyFill="1" applyBorder="1" applyAlignment="1" applyProtection="1">
      <alignment horizontal="right" vertical="center" wrapText="1"/>
      <protection hidden="1"/>
    </xf>
    <xf numFmtId="0" fontId="5" fillId="0" borderId="17" xfId="29" applyNumberFormat="1" applyFont="1" applyFill="1" applyBorder="1" applyAlignment="1" applyProtection="1">
      <alignment horizontal="right" vertical="center" wrapText="1"/>
      <protection hidden="1"/>
    </xf>
    <xf numFmtId="0" fontId="58" fillId="0" borderId="11" xfId="36" applyNumberFormat="1" applyFont="1" applyFill="1" applyBorder="1" applyAlignment="1" applyProtection="1">
      <alignment horizontal="right" vertical="center" wrapText="1"/>
      <protection hidden="1"/>
    </xf>
    <xf numFmtId="0" fontId="0" fillId="0" borderId="11" xfId="31" applyFont="1" applyBorder="1" applyAlignment="1" applyProtection="1">
      <alignment horizontal="left" vertical="top" wrapText="1"/>
      <protection hidden="1"/>
    </xf>
    <xf numFmtId="0" fontId="16" fillId="0" borderId="11" xfId="31" applyFont="1" applyBorder="1" applyAlignment="1" applyProtection="1">
      <alignment horizontal="left" vertical="top" wrapText="1"/>
      <protection hidden="1"/>
    </xf>
    <xf numFmtId="0" fontId="15" fillId="2" borderId="25" xfId="31" applyFont="1" applyFill="1" applyBorder="1" applyAlignment="1" applyProtection="1">
      <alignment horizontal="left" vertical="center" wrapText="1"/>
      <protection hidden="1"/>
    </xf>
    <xf numFmtId="0" fontId="15" fillId="2" borderId="3" xfId="31" applyFont="1" applyFill="1" applyBorder="1" applyAlignment="1" applyProtection="1">
      <alignment horizontal="left" vertical="center" wrapText="1"/>
      <protection hidden="1"/>
    </xf>
    <xf numFmtId="0" fontId="15" fillId="2" borderId="17" xfId="31" applyFont="1" applyFill="1" applyBorder="1" applyAlignment="1" applyProtection="1">
      <alignment horizontal="left" vertical="center" wrapText="1"/>
      <protection hidden="1"/>
    </xf>
    <xf numFmtId="0" fontId="0" fillId="0" borderId="0" xfId="31" applyFont="1" applyAlignment="1" applyProtection="1">
      <alignment horizontal="justify" vertical="center" wrapText="1"/>
      <protection hidden="1"/>
    </xf>
    <xf numFmtId="0" fontId="16" fillId="0" borderId="0" xfId="31" applyFont="1" applyAlignment="1" applyProtection="1">
      <alignment horizontal="justify" vertical="center" wrapText="1"/>
      <protection hidden="1"/>
    </xf>
    <xf numFmtId="4" fontId="15" fillId="0" borderId="11" xfId="7" applyNumberFormat="1" applyFont="1" applyFill="1" applyBorder="1" applyAlignment="1" applyProtection="1">
      <alignment horizontal="right" vertical="center"/>
      <protection hidden="1"/>
    </xf>
    <xf numFmtId="2" fontId="15" fillId="0" borderId="11" xfId="7" applyNumberFormat="1" applyFont="1" applyFill="1" applyBorder="1" applyAlignment="1" applyProtection="1">
      <alignment horizontal="right" vertical="center" wrapText="1"/>
      <protection hidden="1"/>
    </xf>
    <xf numFmtId="0" fontId="15" fillId="0" borderId="0" xfId="31" applyFont="1" applyAlignment="1" applyProtection="1">
      <alignment horizontal="center" vertical="center" wrapText="1"/>
      <protection hidden="1"/>
    </xf>
    <xf numFmtId="0" fontId="15" fillId="0" borderId="25" xfId="31" applyFont="1" applyBorder="1" applyAlignment="1" applyProtection="1">
      <alignment horizontal="center" vertical="center" wrapText="1"/>
      <protection hidden="1"/>
    </xf>
    <xf numFmtId="0" fontId="15" fillId="0" borderId="17" xfId="31" applyFont="1" applyBorder="1" applyAlignment="1" applyProtection="1">
      <alignment horizontal="center" vertical="center" wrapText="1"/>
      <protection hidden="1"/>
    </xf>
    <xf numFmtId="0" fontId="15" fillId="0" borderId="25" xfId="31" applyFont="1" applyBorder="1" applyAlignment="1" applyProtection="1">
      <alignment horizontal="left" vertical="center" wrapText="1"/>
      <protection hidden="1"/>
    </xf>
    <xf numFmtId="0" fontId="15" fillId="0" borderId="17" xfId="31" applyFont="1" applyBorder="1" applyAlignment="1" applyProtection="1">
      <alignment horizontal="left" vertical="center" wrapText="1"/>
      <protection hidden="1"/>
    </xf>
    <xf numFmtId="0" fontId="15" fillId="0" borderId="0" xfId="31" applyFont="1" applyAlignment="1" applyProtection="1">
      <alignment horizontal="left" vertical="top" wrapText="1"/>
      <protection hidden="1"/>
    </xf>
    <xf numFmtId="2" fontId="15" fillId="0" borderId="25" xfId="7" applyNumberFormat="1" applyFont="1" applyFill="1" applyBorder="1" applyAlignment="1" applyProtection="1">
      <alignment horizontal="right" vertical="center" wrapText="1"/>
      <protection hidden="1"/>
    </xf>
    <xf numFmtId="2" fontId="15" fillId="0" borderId="17" xfId="7" applyNumberFormat="1" applyFont="1" applyFill="1" applyBorder="1" applyAlignment="1" applyProtection="1">
      <alignment horizontal="right" vertical="center" wrapText="1"/>
      <protection hidden="1"/>
    </xf>
    <xf numFmtId="0" fontId="27" fillId="7" borderId="0" xfId="31" applyFont="1" applyFill="1" applyAlignment="1" applyProtection="1">
      <alignment horizontal="center" vertical="center"/>
      <protection hidden="1"/>
    </xf>
    <xf numFmtId="0" fontId="15" fillId="0" borderId="0" xfId="31" applyFont="1" applyAlignment="1" applyProtection="1">
      <alignment horizontal="left" vertical="top"/>
      <protection hidden="1"/>
    </xf>
    <xf numFmtId="2" fontId="15" fillId="0" borderId="25" xfId="31" applyNumberFormat="1" applyFont="1" applyBorder="1" applyAlignment="1" applyProtection="1">
      <alignment horizontal="center" vertical="center" wrapText="1"/>
      <protection hidden="1"/>
    </xf>
    <xf numFmtId="2" fontId="15" fillId="0" borderId="17" xfId="31" applyNumberFormat="1" applyFont="1" applyBorder="1" applyAlignment="1" applyProtection="1">
      <alignment horizontal="center" vertical="center" wrapText="1"/>
      <protection hidden="1"/>
    </xf>
    <xf numFmtId="2" fontId="15" fillId="0" borderId="11" xfId="31" applyNumberFormat="1" applyFont="1" applyBorder="1" applyAlignment="1" applyProtection="1">
      <alignment horizontal="center" vertical="center" wrapText="1"/>
      <protection hidden="1"/>
    </xf>
    <xf numFmtId="0" fontId="16" fillId="0" borderId="11" xfId="31" applyFont="1" applyBorder="1" applyAlignment="1" applyProtection="1">
      <alignment horizontal="justify" vertical="center" wrapText="1"/>
      <protection hidden="1"/>
    </xf>
    <xf numFmtId="0" fontId="15" fillId="3" borderId="28" xfId="31" applyFont="1" applyFill="1" applyBorder="1" applyAlignment="1" applyProtection="1">
      <alignment horizontal="center" vertical="center" wrapText="1"/>
      <protection locked="0" hidden="1"/>
    </xf>
    <xf numFmtId="0" fontId="15" fillId="3" borderId="29" xfId="31" applyFont="1" applyFill="1" applyBorder="1" applyAlignment="1" applyProtection="1">
      <alignment horizontal="center" vertical="center" wrapText="1"/>
      <protection locked="0" hidden="1"/>
    </xf>
    <xf numFmtId="0" fontId="15" fillId="3" borderId="5" xfId="31" applyFont="1" applyFill="1" applyBorder="1" applyAlignment="1" applyProtection="1">
      <alignment horizontal="center" vertical="center" wrapText="1"/>
      <protection locked="0" hidden="1"/>
    </xf>
    <xf numFmtId="0" fontId="15" fillId="3" borderId="6" xfId="31" applyFont="1" applyFill="1" applyBorder="1" applyAlignment="1" applyProtection="1">
      <alignment horizontal="center" vertical="center" wrapText="1"/>
      <protection locked="0" hidden="1"/>
    </xf>
    <xf numFmtId="0" fontId="15" fillId="3" borderId="24" xfId="31" applyFont="1" applyFill="1" applyBorder="1" applyAlignment="1" applyProtection="1">
      <alignment horizontal="center" vertical="center" wrapText="1"/>
      <protection locked="0" hidden="1"/>
    </xf>
    <xf numFmtId="0" fontId="15" fillId="3" borderId="7" xfId="31" applyFont="1" applyFill="1" applyBorder="1" applyAlignment="1" applyProtection="1">
      <alignment horizontal="center" vertical="center" wrapText="1"/>
      <protection locked="0" hidden="1"/>
    </xf>
    <xf numFmtId="9" fontId="15" fillId="3" borderId="11" xfId="31" applyNumberFormat="1" applyFont="1" applyFill="1" applyBorder="1" applyAlignment="1" applyProtection="1">
      <alignment horizontal="center" vertical="center" wrapText="1"/>
      <protection locked="0" hidden="1"/>
    </xf>
    <xf numFmtId="2" fontId="15" fillId="2" borderId="11" xfId="31" applyNumberFormat="1" applyFont="1" applyFill="1" applyBorder="1" applyAlignment="1" applyProtection="1">
      <alignment horizontal="center" vertical="center" wrapText="1"/>
      <protection hidden="1"/>
    </xf>
    <xf numFmtId="0" fontId="16" fillId="0" borderId="25" xfId="31" applyFont="1" applyBorder="1" applyAlignment="1" applyProtection="1">
      <alignment horizontal="justify" vertical="center" wrapText="1"/>
      <protection hidden="1"/>
    </xf>
    <xf numFmtId="0" fontId="16" fillId="0" borderId="17" xfId="31" applyFont="1" applyBorder="1" applyAlignment="1" applyProtection="1">
      <alignment horizontal="justify" vertical="center" wrapText="1"/>
      <protection hidden="1"/>
    </xf>
    <xf numFmtId="0" fontId="15" fillId="3" borderId="11" xfId="31" applyFont="1" applyFill="1" applyBorder="1" applyAlignment="1" applyProtection="1">
      <alignment horizontal="center" vertical="center" wrapText="1"/>
      <protection locked="0" hidden="1"/>
    </xf>
    <xf numFmtId="0" fontId="16" fillId="0" borderId="11" xfId="31" applyFont="1" applyBorder="1" applyAlignment="1" applyProtection="1">
      <alignment horizontal="center" vertical="center"/>
      <protection hidden="1"/>
    </xf>
    <xf numFmtId="0" fontId="15" fillId="0" borderId="11" xfId="31" applyFont="1" applyBorder="1" applyAlignment="1" applyProtection="1">
      <alignment horizontal="left" vertical="center" wrapText="1"/>
      <protection hidden="1"/>
    </xf>
    <xf numFmtId="0" fontId="15" fillId="0" borderId="11" xfId="31" applyFont="1" applyBorder="1" applyAlignment="1" applyProtection="1">
      <alignment horizontal="center" vertical="center" wrapText="1"/>
      <protection hidden="1"/>
    </xf>
    <xf numFmtId="2" fontId="15" fillId="0" borderId="11" xfId="31" applyNumberFormat="1" applyFont="1" applyBorder="1" applyAlignment="1" applyProtection="1">
      <alignment horizontal="center" vertical="center"/>
      <protection hidden="1"/>
    </xf>
    <xf numFmtId="3" fontId="15" fillId="3" borderId="25" xfId="31" applyNumberFormat="1" applyFont="1" applyFill="1" applyBorder="1" applyAlignment="1" applyProtection="1">
      <alignment horizontal="right" vertical="center"/>
      <protection locked="0" hidden="1"/>
    </xf>
    <xf numFmtId="3" fontId="15" fillId="3" borderId="17" xfId="31" applyNumberFormat="1" applyFont="1" applyFill="1" applyBorder="1" applyAlignment="1" applyProtection="1">
      <alignment horizontal="right" vertical="center"/>
      <protection locked="0" hidden="1"/>
    </xf>
    <xf numFmtId="0" fontId="0" fillId="0" borderId="25" xfId="31" applyFont="1" applyBorder="1" applyAlignment="1" applyProtection="1">
      <alignment horizontal="justify" vertical="center" wrapText="1"/>
      <protection hidden="1"/>
    </xf>
    <xf numFmtId="0" fontId="15" fillId="2" borderId="11" xfId="31" applyFont="1" applyFill="1" applyBorder="1" applyAlignment="1" applyProtection="1">
      <alignment horizontal="left" vertical="center" wrapText="1"/>
      <protection hidden="1"/>
    </xf>
    <xf numFmtId="0" fontId="0" fillId="0" borderId="25" xfId="31" applyFont="1" applyBorder="1" applyAlignment="1" applyProtection="1">
      <alignment horizontal="justify" vertical="center"/>
      <protection hidden="1"/>
    </xf>
    <xf numFmtId="0" fontId="16" fillId="0" borderId="17" xfId="31" applyFont="1" applyBorder="1" applyAlignment="1" applyProtection="1">
      <alignment horizontal="justify" vertical="center"/>
      <protection hidden="1"/>
    </xf>
    <xf numFmtId="0" fontId="16" fillId="0" borderId="28" xfId="31" applyFont="1" applyBorder="1" applyAlignment="1" applyProtection="1">
      <alignment horizontal="justify" vertical="center" wrapText="1"/>
      <protection hidden="1"/>
    </xf>
    <xf numFmtId="0" fontId="16" fillId="0" borderId="29" xfId="31" applyFont="1" applyBorder="1" applyAlignment="1" applyProtection="1">
      <alignment horizontal="justify" vertical="center" wrapText="1"/>
      <protection hidden="1"/>
    </xf>
    <xf numFmtId="0" fontId="16" fillId="0" borderId="28" xfId="31" applyFont="1" applyBorder="1" applyAlignment="1" applyProtection="1">
      <alignment horizontal="justify" vertical="center"/>
      <protection hidden="1"/>
    </xf>
    <xf numFmtId="0" fontId="16" fillId="0" borderId="29" xfId="31" applyFont="1" applyBorder="1" applyAlignment="1" applyProtection="1">
      <alignment horizontal="justify" vertical="center"/>
      <protection hidden="1"/>
    </xf>
    <xf numFmtId="0" fontId="0" fillId="0" borderId="25" xfId="31" applyFont="1" applyBorder="1" applyAlignment="1" applyProtection="1">
      <alignment horizontal="justify" vertical="top" wrapText="1"/>
      <protection hidden="1"/>
    </xf>
    <xf numFmtId="0" fontId="16" fillId="0" borderId="17" xfId="31" applyFont="1" applyBorder="1" applyAlignment="1" applyProtection="1">
      <alignment horizontal="justify" vertical="top" wrapText="1"/>
      <protection hidden="1"/>
    </xf>
    <xf numFmtId="0" fontId="0" fillId="0" borderId="28" xfId="31" applyFont="1" applyBorder="1" applyAlignment="1" applyProtection="1">
      <alignment horizontal="justify" vertical="center" wrapText="1"/>
      <protection hidden="1"/>
    </xf>
    <xf numFmtId="0" fontId="15" fillId="0" borderId="0" xfId="32" applyFont="1" applyAlignment="1" applyProtection="1">
      <alignment horizontal="center" vertical="center" wrapText="1"/>
      <protection hidden="1"/>
    </xf>
    <xf numFmtId="0" fontId="16" fillId="0" borderId="0" xfId="32" applyAlignment="1" applyProtection="1">
      <alignment horizontal="justify" vertical="top"/>
      <protection hidden="1"/>
    </xf>
    <xf numFmtId="0" fontId="15" fillId="3" borderId="0" xfId="32" applyFont="1" applyFill="1" applyAlignment="1" applyProtection="1">
      <alignment horizontal="justify" vertical="top" wrapText="1"/>
      <protection hidden="1"/>
    </xf>
    <xf numFmtId="0" fontId="15" fillId="0" borderId="11" xfId="0" applyFont="1" applyBorder="1" applyAlignment="1" applyProtection="1">
      <alignment vertical="center" wrapText="1"/>
      <protection hidden="1"/>
    </xf>
    <xf numFmtId="0" fontId="0" fillId="0" borderId="11" xfId="0" applyBorder="1" applyAlignment="1" applyProtection="1">
      <alignment vertical="center"/>
      <protection hidden="1"/>
    </xf>
    <xf numFmtId="0" fontId="6" fillId="0" borderId="25"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166" fontId="27" fillId="0" borderId="0" xfId="0" applyNumberFormat="1" applyFont="1" applyAlignment="1" applyProtection="1">
      <alignment horizontal="center" vertical="center" wrapText="1"/>
      <protection hidden="1"/>
    </xf>
    <xf numFmtId="0" fontId="27" fillId="0" borderId="0" xfId="32" applyFont="1" applyAlignment="1" applyProtection="1">
      <alignment horizontal="center" vertical="center"/>
      <protection hidden="1"/>
    </xf>
    <xf numFmtId="0" fontId="32" fillId="0" borderId="0" xfId="32" applyFont="1" applyAlignment="1" applyProtection="1">
      <alignment horizontal="center" vertical="center"/>
      <protection hidden="1"/>
    </xf>
    <xf numFmtId="2" fontId="32" fillId="0" borderId="0" xfId="32" applyNumberFormat="1" applyFont="1" applyAlignment="1" applyProtection="1">
      <alignment horizontal="right" vertical="center"/>
      <protection hidden="1"/>
    </xf>
    <xf numFmtId="0" fontId="15"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5" fillId="3" borderId="0" xfId="32" applyFont="1" applyFill="1" applyAlignment="1" applyProtection="1">
      <alignment horizontal="justify" vertical="top"/>
      <protection locked="0"/>
    </xf>
    <xf numFmtId="2" fontId="32" fillId="0" borderId="0" xfId="32" applyNumberFormat="1" applyFont="1" applyAlignment="1" applyProtection="1">
      <alignment vertical="center"/>
      <protection hidden="1"/>
    </xf>
    <xf numFmtId="0" fontId="15" fillId="9" borderId="0" xfId="30" applyNumberFormat="1" applyFont="1" applyFill="1" applyBorder="1" applyAlignment="1" applyProtection="1">
      <alignment horizontal="center" vertical="center" wrapText="1"/>
      <protection hidden="1"/>
    </xf>
    <xf numFmtId="0" fontId="15" fillId="0" borderId="0" xfId="0" applyFont="1" applyAlignment="1" applyProtection="1">
      <alignment horizontal="justify" vertical="top" wrapText="1"/>
      <protection hidden="1"/>
    </xf>
    <xf numFmtId="0" fontId="39" fillId="0" borderId="0" xfId="3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53" fillId="0" borderId="0" xfId="30" applyNumberFormat="1" applyFont="1" applyFill="1" applyBorder="1" applyAlignment="1" applyProtection="1">
      <alignment horizontal="center" vertical="top" wrapText="1"/>
      <protection hidden="1"/>
    </xf>
    <xf numFmtId="0" fontId="15" fillId="0" borderId="0" xfId="24" applyFont="1" applyAlignment="1" applyProtection="1">
      <alignment horizontal="left" vertical="center" indent="2"/>
      <protection hidden="1"/>
    </xf>
    <xf numFmtId="0" fontId="15" fillId="0" borderId="25" xfId="30" applyFont="1" applyBorder="1" applyAlignment="1" applyProtection="1">
      <alignment horizontal="justify" vertical="top"/>
      <protection hidden="1"/>
    </xf>
    <xf numFmtId="0" fontId="16" fillId="0" borderId="3" xfId="30" applyFont="1" applyBorder="1" applyAlignment="1" applyProtection="1">
      <alignment horizontal="justify" vertical="top"/>
      <protection hidden="1"/>
    </xf>
    <xf numFmtId="0" fontId="16" fillId="0" borderId="17" xfId="30" applyFont="1" applyBorder="1" applyAlignment="1" applyProtection="1">
      <alignment horizontal="justify" vertical="top"/>
      <protection hidden="1"/>
    </xf>
    <xf numFmtId="0" fontId="15" fillId="0" borderId="18" xfId="30" applyFont="1" applyBorder="1" applyAlignment="1" applyProtection="1">
      <alignment horizontal="justify" vertical="top"/>
      <protection hidden="1"/>
    </xf>
    <xf numFmtId="0" fontId="16" fillId="0" borderId="45" xfId="30" applyFont="1" applyBorder="1" applyAlignment="1" applyProtection="1">
      <alignment horizontal="justify" vertical="top"/>
      <protection hidden="1"/>
    </xf>
    <xf numFmtId="0" fontId="16" fillId="0" borderId="19" xfId="30" applyFont="1" applyBorder="1" applyAlignment="1" applyProtection="1">
      <alignment horizontal="justify" vertical="top"/>
      <protection hidden="1"/>
    </xf>
    <xf numFmtId="0" fontId="15" fillId="0" borderId="18" xfId="30" applyFont="1" applyBorder="1" applyAlignment="1" applyProtection="1">
      <alignment horizontal="justify" vertical="center"/>
      <protection hidden="1"/>
    </xf>
    <xf numFmtId="0" fontId="16" fillId="0" borderId="45" xfId="30" applyFont="1" applyBorder="1" applyAlignment="1" applyProtection="1">
      <alignment horizontal="justify" vertical="center"/>
      <protection hidden="1"/>
    </xf>
    <xf numFmtId="0" fontId="16" fillId="0" borderId="19" xfId="30" applyFont="1" applyBorder="1" applyAlignment="1" applyProtection="1">
      <alignment horizontal="justify" vertical="center"/>
      <protection hidden="1"/>
    </xf>
    <xf numFmtId="0" fontId="0" fillId="0" borderId="8" xfId="30" applyFont="1" applyBorder="1" applyAlignment="1" applyProtection="1">
      <alignment horizontal="left" vertical="center" wrapText="1"/>
      <protection hidden="1"/>
    </xf>
    <xf numFmtId="0" fontId="16" fillId="0" borderId="8" xfId="30" applyFont="1" applyBorder="1" applyAlignment="1" applyProtection="1">
      <alignment horizontal="left" vertical="center" wrapText="1"/>
      <protection hidden="1"/>
    </xf>
    <xf numFmtId="0" fontId="0" fillId="0" borderId="25" xfId="30" applyNumberFormat="1" applyFont="1" applyFill="1" applyBorder="1" applyAlignment="1" applyProtection="1">
      <alignment horizontal="justify" vertical="center" wrapText="1"/>
      <protection hidden="1"/>
    </xf>
    <xf numFmtId="0" fontId="0" fillId="0" borderId="3" xfId="0" applyBorder="1" applyAlignment="1" applyProtection="1">
      <alignment horizontal="justify" wrapText="1"/>
      <protection hidden="1"/>
    </xf>
    <xf numFmtId="0" fontId="0" fillId="0" borderId="17" xfId="0" applyBorder="1" applyAlignment="1" applyProtection="1">
      <alignment horizontal="justify" wrapText="1"/>
      <protection hidden="1"/>
    </xf>
    <xf numFmtId="0" fontId="0" fillId="0" borderId="25" xfId="30" applyFont="1" applyBorder="1" applyAlignment="1" applyProtection="1">
      <alignment horizontal="justify" vertical="top" wrapText="1"/>
      <protection hidden="1"/>
    </xf>
    <xf numFmtId="0" fontId="16" fillId="0" borderId="3" xfId="30" applyFont="1" applyBorder="1" applyAlignment="1" applyProtection="1">
      <alignment horizontal="justify" vertical="top" wrapText="1"/>
      <protection hidden="1"/>
    </xf>
    <xf numFmtId="0" fontId="16" fillId="0" borderId="17" xfId="30" applyFont="1" applyBorder="1" applyAlignment="1" applyProtection="1">
      <alignment horizontal="justify" vertical="top" wrapText="1"/>
      <protection hidden="1"/>
    </xf>
    <xf numFmtId="0" fontId="0" fillId="0" borderId="25" xfId="30" applyFont="1" applyBorder="1" applyAlignment="1" applyProtection="1">
      <alignment horizontal="left" vertical="top" wrapText="1"/>
      <protection hidden="1"/>
    </xf>
    <xf numFmtId="0" fontId="16" fillId="0" borderId="3" xfId="30" applyFont="1" applyBorder="1" applyAlignment="1" applyProtection="1">
      <alignment horizontal="left" vertical="top" wrapText="1"/>
      <protection hidden="1"/>
    </xf>
    <xf numFmtId="0" fontId="16" fillId="0" borderId="17" xfId="30" applyFont="1" applyBorder="1" applyAlignment="1" applyProtection="1">
      <alignment horizontal="left" vertical="top" wrapText="1"/>
      <protection hidden="1"/>
    </xf>
    <xf numFmtId="10" fontId="16" fillId="3" borderId="25" xfId="30" applyNumberFormat="1" applyFont="1" applyFill="1" applyBorder="1" applyAlignment="1" applyProtection="1">
      <alignment horizontal="center" vertical="center"/>
      <protection hidden="1"/>
    </xf>
    <xf numFmtId="10" fontId="16" fillId="3" borderId="3" xfId="30" applyNumberFormat="1" applyFont="1" applyFill="1" applyBorder="1" applyAlignment="1" applyProtection="1">
      <alignment horizontal="center" vertical="center"/>
      <protection hidden="1"/>
    </xf>
    <xf numFmtId="10" fontId="16" fillId="3" borderId="17" xfId="30" applyNumberFormat="1" applyFont="1" applyFill="1" applyBorder="1" applyAlignment="1" applyProtection="1">
      <alignment horizontal="center" vertical="center"/>
      <protection hidden="1"/>
    </xf>
    <xf numFmtId="0" fontId="31" fillId="7" borderId="0" xfId="0" applyFont="1" applyFill="1" applyAlignment="1" applyProtection="1">
      <alignment horizontal="center" vertical="center" wrapText="1"/>
      <protection hidden="1"/>
    </xf>
    <xf numFmtId="0" fontId="31" fillId="7" borderId="6" xfId="0" applyFont="1" applyFill="1" applyBorder="1" applyAlignment="1" applyProtection="1">
      <alignment horizontal="center" vertical="center" wrapText="1"/>
      <protection hidden="1"/>
    </xf>
    <xf numFmtId="0" fontId="5" fillId="0" borderId="0" xfId="24" applyFont="1" applyAlignment="1" applyProtection="1">
      <alignment horizontal="justify" vertical="top"/>
      <protection hidden="1"/>
    </xf>
    <xf numFmtId="0" fontId="15" fillId="0" borderId="0" xfId="24" applyFont="1" applyAlignment="1" applyProtection="1">
      <alignment horizontal="center" vertical="center"/>
      <protection hidden="1"/>
    </xf>
    <xf numFmtId="0" fontId="0" fillId="3" borderId="0" xfId="24" applyFont="1" applyFill="1" applyAlignment="1" applyProtection="1">
      <alignment horizontal="left" vertical="center"/>
      <protection locked="0"/>
    </xf>
    <xf numFmtId="0" fontId="16" fillId="3" borderId="0" xfId="24" applyFont="1" applyFill="1" applyAlignment="1" applyProtection="1">
      <alignment horizontal="left" vertical="center"/>
      <protection locked="0"/>
    </xf>
    <xf numFmtId="175" fontId="16" fillId="0" borderId="0" xfId="24" applyNumberFormat="1" applyFont="1" applyAlignment="1" applyProtection="1">
      <alignment horizontal="left" vertical="center"/>
      <protection hidden="1"/>
    </xf>
    <xf numFmtId="0" fontId="6" fillId="0" borderId="0" xfId="24" applyFont="1" applyAlignment="1" applyProtection="1">
      <alignment horizontal="justify" vertical="top"/>
      <protection hidden="1"/>
    </xf>
    <xf numFmtId="0" fontId="16" fillId="0" borderId="46" xfId="0" applyFont="1" applyBorder="1" applyAlignment="1" applyProtection="1">
      <alignment horizontal="left" vertical="center" indent="2"/>
      <protection hidden="1"/>
    </xf>
    <xf numFmtId="0" fontId="16" fillId="0" borderId="0" xfId="0" applyFont="1" applyAlignment="1" applyProtection="1">
      <alignment horizontal="left" vertical="center" indent="2"/>
      <protection hidden="1"/>
    </xf>
    <xf numFmtId="175" fontId="15" fillId="0" borderId="0" xfId="24" applyNumberFormat="1" applyFont="1" applyAlignment="1" applyProtection="1">
      <alignment horizontal="left" vertical="center" indent="1"/>
      <protection hidden="1"/>
    </xf>
    <xf numFmtId="0" fontId="5" fillId="0" borderId="0" xfId="24" applyFont="1" applyAlignment="1" applyProtection="1">
      <alignment horizontal="justify" vertical="center"/>
      <protection hidden="1"/>
    </xf>
    <xf numFmtId="0" fontId="6" fillId="0" borderId="0" xfId="24" applyFont="1" applyAlignment="1" applyProtection="1">
      <alignment horizontal="justify" vertical="center"/>
      <protection hidden="1"/>
    </xf>
    <xf numFmtId="0" fontId="0" fillId="0" borderId="0" xfId="24" applyFont="1" applyAlignment="1" applyProtection="1">
      <alignment horizontal="justify" vertical="top"/>
      <protection hidden="1"/>
    </xf>
    <xf numFmtId="0" fontId="16" fillId="0" borderId="0" xfId="24" applyFont="1" applyAlignment="1" applyProtection="1">
      <alignment horizontal="justify" vertical="top"/>
      <protection hidden="1"/>
    </xf>
    <xf numFmtId="0" fontId="0" fillId="0" borderId="0" xfId="24" applyFont="1" applyAlignment="1" applyProtection="1">
      <alignment vertical="top" wrapText="1"/>
      <protection hidden="1"/>
    </xf>
    <xf numFmtId="0" fontId="0" fillId="0" borderId="0" xfId="0" applyAlignment="1" applyProtection="1">
      <alignment vertical="top" wrapText="1"/>
      <protection hidden="1"/>
    </xf>
    <xf numFmtId="0" fontId="16" fillId="0" borderId="13" xfId="0" applyFont="1" applyBorder="1" applyAlignment="1" applyProtection="1">
      <alignment horizontal="left" vertical="center" indent="2"/>
      <protection hidden="1"/>
    </xf>
    <xf numFmtId="0" fontId="16" fillId="3" borderId="14" xfId="0" applyFont="1" applyFill="1" applyBorder="1" applyAlignment="1" applyProtection="1">
      <alignment horizontal="left" vertical="center"/>
      <protection hidden="1"/>
    </xf>
    <xf numFmtId="0" fontId="16" fillId="0" borderId="14" xfId="0" applyFont="1" applyBorder="1" applyAlignment="1" applyProtection="1">
      <alignment horizontal="left" vertical="center" indent="2"/>
      <protection hidden="1"/>
    </xf>
    <xf numFmtId="1" fontId="15" fillId="0" borderId="0" xfId="35" applyNumberFormat="1" applyFont="1" applyAlignment="1" applyProtection="1">
      <alignment horizontal="center" vertical="center" wrapText="1"/>
      <protection hidden="1"/>
    </xf>
    <xf numFmtId="0" fontId="15" fillId="0" borderId="0" xfId="35" applyFont="1" applyAlignment="1" applyProtection="1">
      <alignment horizontal="center" vertical="center" wrapText="1"/>
      <protection hidden="1"/>
    </xf>
    <xf numFmtId="4" fontId="15" fillId="0" borderId="0" xfId="35" applyNumberFormat="1" applyFont="1" applyAlignment="1" applyProtection="1">
      <alignment horizontal="right" vertical="center" wrapText="1"/>
      <protection hidden="1"/>
    </xf>
    <xf numFmtId="1" fontId="15" fillId="0" borderId="11" xfId="35" applyNumberFormat="1" applyFont="1" applyBorder="1" applyAlignment="1" applyProtection="1">
      <alignment horizontal="center" vertical="center" wrapText="1"/>
      <protection hidden="1"/>
    </xf>
    <xf numFmtId="4" fontId="15" fillId="0" borderId="11" xfId="35" applyNumberFormat="1" applyFont="1" applyBorder="1" applyAlignment="1" applyProtection="1">
      <alignment horizontal="center" vertical="center" wrapText="1"/>
      <protection hidden="1"/>
    </xf>
    <xf numFmtId="0" fontId="16" fillId="0" borderId="0" xfId="35" applyFont="1" applyAlignment="1" applyProtection="1">
      <alignment horizontal="justify" vertical="center" wrapText="1"/>
      <protection hidden="1"/>
    </xf>
    <xf numFmtId="0" fontId="19" fillId="0" borderId="0" xfId="35" applyFont="1" applyAlignment="1" applyProtection="1">
      <alignment horizontal="left"/>
      <protection hidden="1"/>
    </xf>
    <xf numFmtId="0" fontId="19" fillId="0" borderId="6" xfId="35" applyFont="1" applyBorder="1" applyAlignment="1" applyProtection="1">
      <alignment horizontal="left"/>
      <protection hidden="1"/>
    </xf>
    <xf numFmtId="1" fontId="15" fillId="0" borderId="25" xfId="35" applyNumberFormat="1" applyFont="1" applyBorder="1" applyAlignment="1" applyProtection="1">
      <alignment horizontal="center" vertical="center" wrapText="1"/>
      <protection hidden="1"/>
    </xf>
    <xf numFmtId="1" fontId="15" fillId="0" borderId="17" xfId="35" applyNumberFormat="1" applyFont="1" applyBorder="1" applyAlignment="1" applyProtection="1">
      <alignment horizontal="center" vertical="center" wrapText="1"/>
      <protection hidden="1"/>
    </xf>
    <xf numFmtId="4" fontId="15" fillId="0" borderId="25" xfId="35" applyNumberFormat="1" applyFont="1" applyBorder="1" applyAlignment="1" applyProtection="1">
      <alignment horizontal="right" vertical="center" wrapText="1"/>
      <protection hidden="1"/>
    </xf>
    <xf numFmtId="4" fontId="16" fillId="0" borderId="17" xfId="35" applyNumberFormat="1" applyFont="1" applyBorder="1" applyAlignment="1" applyProtection="1">
      <alignment horizontal="right" vertical="center" wrapText="1"/>
      <protection hidden="1"/>
    </xf>
    <xf numFmtId="0" fontId="16" fillId="0" borderId="6" xfId="35" applyFont="1" applyBorder="1" applyAlignment="1" applyProtection="1">
      <alignment horizontal="justify" vertical="center" wrapText="1"/>
      <protection hidden="1"/>
    </xf>
    <xf numFmtId="0" fontId="16" fillId="0" borderId="0" xfId="35" applyFont="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24" fillId="0" borderId="11" xfId="35" applyNumberFormat="1" applyFont="1" applyBorder="1" applyAlignment="1" applyProtection="1">
      <alignment horizontal="justify" vertical="center" wrapText="1"/>
      <protection hidden="1"/>
    </xf>
    <xf numFmtId="4" fontId="15" fillId="0" borderId="25" xfId="35" applyNumberFormat="1" applyFont="1" applyBorder="1" applyAlignment="1" applyProtection="1">
      <alignment horizontal="center" vertical="center" wrapText="1"/>
      <protection hidden="1"/>
    </xf>
    <xf numFmtId="4" fontId="15" fillId="0" borderId="3" xfId="35" applyNumberFormat="1" applyFont="1" applyBorder="1" applyAlignment="1" applyProtection="1">
      <alignment horizontal="center" vertical="center" wrapText="1"/>
      <protection hidden="1"/>
    </xf>
    <xf numFmtId="1" fontId="16" fillId="0" borderId="0" xfId="35" applyNumberFormat="1" applyFont="1" applyAlignment="1" applyProtection="1">
      <alignment horizontal="justify" vertical="top" wrapText="1"/>
      <protection hidden="1"/>
    </xf>
    <xf numFmtId="0" fontId="16" fillId="0" borderId="0" xfId="35" applyFont="1" applyAlignment="1" applyProtection="1">
      <alignment horizontal="justify" vertical="top" wrapText="1"/>
      <protection hidden="1"/>
    </xf>
    <xf numFmtId="0" fontId="16" fillId="0" borderId="6" xfId="35" applyFont="1" applyBorder="1" applyAlignment="1" applyProtection="1">
      <alignment horizontal="justify" vertical="top" wrapText="1"/>
      <protection hidden="1"/>
    </xf>
    <xf numFmtId="2" fontId="35" fillId="0" borderId="0" xfId="27" applyNumberFormat="1" applyFont="1" applyAlignment="1" applyProtection="1">
      <alignment horizontal="left" vertical="center"/>
      <protection hidden="1"/>
    </xf>
  </cellXfs>
  <cellStyles count="41">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_Annexures TW 04" xfId="24" xr:uid="{00000000-0005-0000-0000-000018000000}"/>
    <cellStyle name="Normal_Attach 3(JV)" xfId="25" xr:uid="{00000000-0005-0000-0000-000019000000}"/>
    <cellStyle name="Normal_Attacments TW 04" xfId="26" xr:uid="{00000000-0005-0000-0000-00001A000000}"/>
    <cellStyle name="Normal_Entertainment Form" xfId="27" xr:uid="{00000000-0005-0000-0000-00001B000000}"/>
    <cellStyle name="Normal_pgcil-tivim-pricesched" xfId="28" xr:uid="{00000000-0005-0000-0000-00001C000000}"/>
    <cellStyle name="Normal_pgcil-tivim-pricesched_Sch-1" xfId="29" xr:uid="{00000000-0005-0000-0000-00001D000000}"/>
    <cellStyle name="Normal_PRICE SCHEDULE-4 to 6-A4" xfId="30" xr:uid="{00000000-0005-0000-0000-00001F000000}"/>
    <cellStyle name="Normal_Price_Schedules for Insulator Package Rev-01" xfId="31" xr:uid="{00000000-0005-0000-0000-000020000000}"/>
    <cellStyle name="Normal_PRICE-SCHE Bihar-Rev-2-corrections" xfId="32" xr:uid="{00000000-0005-0000-0000-000021000000}"/>
    <cellStyle name="Normal_PRICE-SCHE Bihar-Rev-2-corrections_Annexures TW 04" xfId="33" xr:uid="{00000000-0005-0000-0000-000022000000}"/>
    <cellStyle name="Normal_PRICE-SCHE Bihar-Rev-2-corrections_Price_Schedules for Insulator Package Rev-01" xfId="34" xr:uid="{00000000-0005-0000-0000-000023000000}"/>
    <cellStyle name="Normal_QUOTED CORRECTED 2" xfId="35" xr:uid="{00000000-0005-0000-0000-000024000000}"/>
    <cellStyle name="Normal_Sch-1" xfId="36" xr:uid="{00000000-0005-0000-0000-000025000000}"/>
    <cellStyle name="Normal_Sheet1" xfId="37" xr:uid="{00000000-0005-0000-0000-000026000000}"/>
    <cellStyle name="Popis" xfId="38" xr:uid="{00000000-0005-0000-0000-000027000000}"/>
    <cellStyle name="Sledovaný hypertextový odkaz" xfId="39" xr:uid="{00000000-0005-0000-0000-000028000000}"/>
    <cellStyle name="Standard_BS14" xfId="40" xr:uid="{00000000-0005-0000-0000-000029000000}"/>
  </cellStyles>
  <dxfs count="3">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Sch-2'!A1"/></Relationships>
</file>

<file path=xl/drawings/_rels/drawing4.xml.rels><?xml version="1.0" encoding="UTF-8" standalone="yes"?>
<Relationships xmlns="http://schemas.openxmlformats.org/package/2006/relationships"><Relationship Id="rId1" Type="http://schemas.openxmlformats.org/officeDocument/2006/relationships/hyperlink" Target="#'Sch-3 '!A1"/></Relationships>
</file>

<file path=xl/drawings/_rels/drawing5.xml.rels><?xml version="1.0" encoding="UTF-8" standalone="yes"?>
<Relationships xmlns="http://schemas.openxmlformats.org/package/2006/relationships"><Relationship Id="rId1" Type="http://schemas.openxmlformats.org/officeDocument/2006/relationships/hyperlink" Target="#'Sch-5'!A1"/></Relationships>
</file>

<file path=xl/drawings/_rels/drawing6.xml.rels><?xml version="1.0" encoding="UTF-8" standalone="yes"?>
<Relationships xmlns="http://schemas.openxmlformats.org/package/2006/relationships"><Relationship Id="rId1" Type="http://schemas.openxmlformats.org/officeDocument/2006/relationships/hyperlink" Target="#'Sch-5'!A1"/></Relationships>
</file>

<file path=xl/drawings/_rels/drawing7.xml.rels><?xml version="1.0" encoding="UTF-8" standalone="yes"?>
<Relationships xmlns="http://schemas.openxmlformats.org/package/2006/relationships"><Relationship Id="rId1" Type="http://schemas.openxmlformats.org/officeDocument/2006/relationships/hyperlink" Target="#'Sch-6'!A1"/></Relationships>
</file>

<file path=xl/drawings/_rels/drawing8.xml.rels><?xml version="1.0" encoding="UTF-8" standalone="yes"?>
<Relationships xmlns="http://schemas.openxmlformats.org/package/2006/relationships"><Relationship Id="rId1" Type="http://schemas.openxmlformats.org/officeDocument/2006/relationships/hyperlink" Target="#'Sch-6'!A1"/></Relationships>
</file>

<file path=xl/drawings/_rels/drawing9.xml.rels><?xml version="1.0" encoding="UTF-8" standalone="yes"?>
<Relationships xmlns="http://schemas.openxmlformats.org/package/2006/relationships"><Relationship Id="rId1" Type="http://schemas.openxmlformats.org/officeDocument/2006/relationships/hyperlink" Target="#Discount!A1"/></Relationships>
</file>

<file path=xl/drawings/_rels/drawing10.xml.rels><?xml version="1.0" encoding="UTF-8" standalone="yes"?>
<Relationships xmlns="http://schemas.openxmlformats.org/package/2006/relationships"><Relationship Id="rId1" Type="http://schemas.openxmlformats.org/officeDocument/2006/relationships/hyperlink" Target="#Discount!A1"/></Relationships>
</file>

<file path=xl/drawings/_rels/drawing11.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2.xml.rels><?xml version="1.0" encoding="UTF-8" standalone="yes"?>
<Relationships xmlns="http://schemas.openxmlformats.org/package/2006/relationships"><Relationship Id="rId1" Type="http://schemas.openxmlformats.org/officeDocument/2006/relationships/hyperlink" Target="#'Sch-4'!A1"/></Relationships>
</file>

<file path=xl/drawings/_rels/drawing13.xml.rels><?xml version="1.0" encoding="UTF-8" standalone="yes"?>
<Relationships xmlns="http://schemas.openxmlformats.org/package/2006/relationships"><Relationship Id="rId1" Type="http://schemas.openxmlformats.org/officeDocument/2006/relationships/hyperlink" Target="#'Sch-4'!A1"/></Relationships>
</file>

<file path=xl/drawings/_rels/drawing14.xml.rels><?xml version="1.0" encoding="UTF-8" standalone="yes"?>
<Relationships xmlns="http://schemas.openxmlformats.org/package/2006/relationships"><Relationship Id="rId1" Type="http://schemas.openxmlformats.org/officeDocument/2006/relationships/hyperlink" Target="#'Sch-4'!A1"/></Relationships>
</file>

<file path=xl/drawings/_rels/drawing1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114300</xdr:colOff>
      <xdr:row>10</xdr:row>
      <xdr:rowOff>123825</xdr:rowOff>
    </xdr:from>
    <xdr:to>
      <xdr:col>4</xdr:col>
      <xdr:colOff>733425</xdr:colOff>
      <xdr:row>13</xdr:row>
      <xdr:rowOff>57150</xdr:rowOff>
    </xdr:to>
    <xdr:pic>
      <xdr:nvPicPr>
        <xdr:cNvPr id="68674" name="Picture 1">
          <a:extLst>
            <a:ext uri="{FF2B5EF4-FFF2-40B4-BE49-F238E27FC236}">
              <a16:creationId xmlns:a16="http://schemas.microsoft.com/office/drawing/2014/main" id="{00000000-0008-0000-0100-0000420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3209925"/>
          <a:ext cx="6191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xdr:colOff>
      <xdr:row>7</xdr:row>
      <xdr:rowOff>50006</xdr:rowOff>
    </xdr:from>
    <xdr:to>
      <xdr:col>4</xdr:col>
      <xdr:colOff>1131651</xdr:colOff>
      <xdr:row>8</xdr:row>
      <xdr:rowOff>195262</xdr:rowOff>
    </xdr:to>
    <xdr:sp macro="" textlink="">
      <xdr:nvSpPr>
        <xdr:cNvPr id="1026" name="Text Box 2">
          <a:hlinkClick xmlns:r="http://schemas.openxmlformats.org/officeDocument/2006/relationships" r:id="rId2" tooltip="Click to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56536" name="Group 6">
          <a:hlinkClick xmlns:r="http://schemas.openxmlformats.org/officeDocument/2006/relationships" r:id="rId1" tooltip="Click for Sch-1"/>
          <a:extLst>
            <a:ext uri="{FF2B5EF4-FFF2-40B4-BE49-F238E27FC236}">
              <a16:creationId xmlns:a16="http://schemas.microsoft.com/office/drawing/2014/main" id="{00000000-0008-0000-0200-0000D8DC0000}"/>
            </a:ext>
          </a:extLst>
        </xdr:cNvPr>
        <xdr:cNvGrpSpPr>
          <a:grpSpLocks/>
        </xdr:cNvGrpSpPr>
      </xdr:nvGrpSpPr>
      <xdr:grpSpPr bwMode="auto">
        <a:xfrm>
          <a:off x="8001000" y="209550"/>
          <a:ext cx="1104900" cy="523875"/>
          <a:chOff x="804" y="5"/>
          <a:chExt cx="116" cy="73"/>
        </a:xfrm>
      </xdr:grpSpPr>
      <xdr:sp macro="" textlink="">
        <xdr:nvSpPr>
          <xdr:cNvPr id="56537" name="AutoShape 2">
            <a:extLst>
              <a:ext uri="{FF2B5EF4-FFF2-40B4-BE49-F238E27FC236}">
                <a16:creationId xmlns:a16="http://schemas.microsoft.com/office/drawing/2014/main" id="{00000000-0008-0000-0200-0000D9D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200-0000032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20</xdr:col>
      <xdr:colOff>85725</xdr:colOff>
      <xdr:row>2</xdr:row>
      <xdr:rowOff>266700</xdr:rowOff>
    </xdr:to>
    <xdr:grpSp>
      <xdr:nvGrpSpPr>
        <xdr:cNvPr id="57566" name="Group 38">
          <a:hlinkClick xmlns:r="http://schemas.openxmlformats.org/officeDocument/2006/relationships" r:id="rId1" tooltip="Click for Sch-2"/>
          <a:extLst>
            <a:ext uri="{FF2B5EF4-FFF2-40B4-BE49-F238E27FC236}">
              <a16:creationId xmlns:a16="http://schemas.microsoft.com/office/drawing/2014/main" id="{00000000-0008-0000-0300-0000DEE00000}"/>
            </a:ext>
          </a:extLst>
        </xdr:cNvPr>
        <xdr:cNvGrpSpPr>
          <a:grpSpLocks/>
        </xdr:cNvGrpSpPr>
      </xdr:nvGrpSpPr>
      <xdr:grpSpPr bwMode="auto">
        <a:xfrm>
          <a:off x="23159357" y="28575"/>
          <a:ext cx="0" cy="836839"/>
          <a:chOff x="804" y="5"/>
          <a:chExt cx="116" cy="73"/>
        </a:xfrm>
      </xdr:grpSpPr>
      <xdr:sp macro="" textlink="">
        <xdr:nvSpPr>
          <xdr:cNvPr id="57567" name="AutoShape 39">
            <a:extLst>
              <a:ext uri="{FF2B5EF4-FFF2-40B4-BE49-F238E27FC236}">
                <a16:creationId xmlns:a16="http://schemas.microsoft.com/office/drawing/2014/main" id="{00000000-0008-0000-0300-0000DFE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300-0000280C0000}"/>
              </a:ext>
            </a:extLst>
          </xdr:cNvPr>
          <xdr:cNvSpPr txBox="1">
            <a:spLocks noChangeArrowheads="1"/>
          </xdr:cNvSpPr>
        </xdr:nvSpPr>
        <xdr:spPr bwMode="auto">
          <a:xfrm>
            <a:off x="817" y="23"/>
            <a:ext cx="103"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13</xdr:col>
      <xdr:colOff>628650</xdr:colOff>
      <xdr:row>2</xdr:row>
      <xdr:rowOff>257175</xdr:rowOff>
    </xdr:to>
    <xdr:grpSp>
      <xdr:nvGrpSpPr>
        <xdr:cNvPr id="58584" name="Group 1">
          <a:hlinkClick xmlns:r="http://schemas.openxmlformats.org/officeDocument/2006/relationships" r:id="rId1" tooltip="Click for Sch-3"/>
          <a:extLst>
            <a:ext uri="{FF2B5EF4-FFF2-40B4-BE49-F238E27FC236}">
              <a16:creationId xmlns:a16="http://schemas.microsoft.com/office/drawing/2014/main" id="{00000000-0008-0000-0500-0000D8E40000}"/>
            </a:ext>
          </a:extLst>
        </xdr:cNvPr>
        <xdr:cNvGrpSpPr>
          <a:grpSpLocks/>
        </xdr:cNvGrpSpPr>
      </xdr:nvGrpSpPr>
      <xdr:grpSpPr bwMode="auto">
        <a:xfrm>
          <a:off x="15947231" y="19050"/>
          <a:ext cx="1897857" cy="690563"/>
          <a:chOff x="804" y="5"/>
          <a:chExt cx="116" cy="73"/>
        </a:xfrm>
      </xdr:grpSpPr>
      <xdr:sp macro="" textlink="">
        <xdr:nvSpPr>
          <xdr:cNvPr id="58585" name="AutoShape 2">
            <a:extLst>
              <a:ext uri="{FF2B5EF4-FFF2-40B4-BE49-F238E27FC236}">
                <a16:creationId xmlns:a16="http://schemas.microsoft.com/office/drawing/2014/main" id="{00000000-0008-0000-0500-0000D9E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500-000003280000}"/>
              </a:ext>
            </a:extLst>
          </xdr:cNvPr>
          <xdr:cNvSpPr txBox="1">
            <a:spLocks noChangeArrowheads="1"/>
          </xdr:cNvSpPr>
        </xdr:nvSpPr>
        <xdr:spPr bwMode="auto">
          <a:xfrm>
            <a:off x="819" y="23"/>
            <a:ext cx="101"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7</xdr:col>
      <xdr:colOff>200025</xdr:colOff>
      <xdr:row>2</xdr:row>
      <xdr:rowOff>304800</xdr:rowOff>
    </xdr:to>
    <xdr:grpSp>
      <xdr:nvGrpSpPr>
        <xdr:cNvPr id="60633" name="Group 25">
          <a:hlinkClick xmlns:r="http://schemas.openxmlformats.org/officeDocument/2006/relationships" r:id="rId1" tooltip="Click for Sch-5"/>
          <a:extLst>
            <a:ext uri="{FF2B5EF4-FFF2-40B4-BE49-F238E27FC236}">
              <a16:creationId xmlns:a16="http://schemas.microsoft.com/office/drawing/2014/main" id="{00000000-0008-0000-0800-0000D9EC0000}"/>
            </a:ext>
          </a:extLst>
        </xdr:cNvPr>
        <xdr:cNvGrpSpPr>
          <a:grpSpLocks/>
        </xdr:cNvGrpSpPr>
      </xdr:nvGrpSpPr>
      <xdr:grpSpPr bwMode="auto">
        <a:xfrm>
          <a:off x="8445500" y="28575"/>
          <a:ext cx="0" cy="699558"/>
          <a:chOff x="804" y="5"/>
          <a:chExt cx="116" cy="73"/>
        </a:xfrm>
      </xdr:grpSpPr>
      <xdr:sp macro="" textlink="">
        <xdr:nvSpPr>
          <xdr:cNvPr id="60634" name="AutoShape 26">
            <a:extLst>
              <a:ext uri="{FF2B5EF4-FFF2-40B4-BE49-F238E27FC236}">
                <a16:creationId xmlns:a16="http://schemas.microsoft.com/office/drawing/2014/main" id="{00000000-0008-0000-0800-0000DAE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800-00001B08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1656" name="Group 25">
          <a:hlinkClick xmlns:r="http://schemas.openxmlformats.org/officeDocument/2006/relationships" r:id="rId1" tooltip="Click for Sch-5"/>
          <a:extLst>
            <a:ext uri="{FF2B5EF4-FFF2-40B4-BE49-F238E27FC236}">
              <a16:creationId xmlns:a16="http://schemas.microsoft.com/office/drawing/2014/main" id="{00000000-0008-0000-0900-0000D8F00000}"/>
            </a:ext>
          </a:extLst>
        </xdr:cNvPr>
        <xdr:cNvGrpSpPr>
          <a:grpSpLocks/>
        </xdr:cNvGrpSpPr>
      </xdr:nvGrpSpPr>
      <xdr:grpSpPr bwMode="auto">
        <a:xfrm>
          <a:off x="9535190" y="47625"/>
          <a:ext cx="1107115" cy="697097"/>
          <a:chOff x="804" y="5"/>
          <a:chExt cx="116" cy="73"/>
        </a:xfrm>
      </xdr:grpSpPr>
      <xdr:sp macro="" textlink="">
        <xdr:nvSpPr>
          <xdr:cNvPr id="61657" name="AutoShape 26">
            <a:extLst>
              <a:ext uri="{FF2B5EF4-FFF2-40B4-BE49-F238E27FC236}">
                <a16:creationId xmlns:a16="http://schemas.microsoft.com/office/drawing/2014/main" id="{00000000-0008-0000-0900-0000D9F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2680" name="Group 1">
          <a:hlinkClick xmlns:r="http://schemas.openxmlformats.org/officeDocument/2006/relationships" r:id="rId1" tooltip="Click for Sch-6"/>
          <a:extLst>
            <a:ext uri="{FF2B5EF4-FFF2-40B4-BE49-F238E27FC236}">
              <a16:creationId xmlns:a16="http://schemas.microsoft.com/office/drawing/2014/main" id="{00000000-0008-0000-0A00-0000D8F40000}"/>
            </a:ext>
          </a:extLst>
        </xdr:cNvPr>
        <xdr:cNvGrpSpPr>
          <a:grpSpLocks/>
        </xdr:cNvGrpSpPr>
      </xdr:nvGrpSpPr>
      <xdr:grpSpPr bwMode="auto">
        <a:xfrm>
          <a:off x="7486650" y="19050"/>
          <a:ext cx="1104900" cy="695325"/>
          <a:chOff x="804" y="5"/>
          <a:chExt cx="116" cy="73"/>
        </a:xfrm>
      </xdr:grpSpPr>
      <xdr:sp macro="" textlink="">
        <xdr:nvSpPr>
          <xdr:cNvPr id="62681" name="AutoShape 2">
            <a:extLst>
              <a:ext uri="{FF2B5EF4-FFF2-40B4-BE49-F238E27FC236}">
                <a16:creationId xmlns:a16="http://schemas.microsoft.com/office/drawing/2014/main" id="{00000000-0008-0000-0A00-0000D9F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A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3704" name="Group 1">
          <a:hlinkClick xmlns:r="http://schemas.openxmlformats.org/officeDocument/2006/relationships" r:id="rId1" tooltip="Click for Sch-6"/>
          <a:extLst>
            <a:ext uri="{FF2B5EF4-FFF2-40B4-BE49-F238E27FC236}">
              <a16:creationId xmlns:a16="http://schemas.microsoft.com/office/drawing/2014/main" id="{00000000-0008-0000-0B00-0000D8F80000}"/>
            </a:ext>
          </a:extLst>
        </xdr:cNvPr>
        <xdr:cNvGrpSpPr>
          <a:grpSpLocks/>
        </xdr:cNvGrpSpPr>
      </xdr:nvGrpSpPr>
      <xdr:grpSpPr bwMode="auto">
        <a:xfrm>
          <a:off x="7400925" y="19050"/>
          <a:ext cx="1104900" cy="695325"/>
          <a:chOff x="804" y="5"/>
          <a:chExt cx="116" cy="73"/>
        </a:xfrm>
      </xdr:grpSpPr>
      <xdr:sp macro="" textlink="">
        <xdr:nvSpPr>
          <xdr:cNvPr id="63705" name="AutoShape 2">
            <a:extLst>
              <a:ext uri="{FF2B5EF4-FFF2-40B4-BE49-F238E27FC236}">
                <a16:creationId xmlns:a16="http://schemas.microsoft.com/office/drawing/2014/main" id="{00000000-0008-0000-0B00-0000D9F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238125</xdr:colOff>
      <xdr:row>0</xdr:row>
      <xdr:rowOff>19050</xdr:rowOff>
    </xdr:from>
    <xdr:to>
      <xdr:col>11</xdr:col>
      <xdr:colOff>0</xdr:colOff>
      <xdr:row>2</xdr:row>
      <xdr:rowOff>257175</xdr:rowOff>
    </xdr:to>
    <xdr:grpSp>
      <xdr:nvGrpSpPr>
        <xdr:cNvPr id="64728" name="Group 5">
          <a:hlinkClick xmlns:r="http://schemas.openxmlformats.org/officeDocument/2006/relationships" r:id="rId1" tooltip="Click for Discount Letter"/>
          <a:extLst>
            <a:ext uri="{FF2B5EF4-FFF2-40B4-BE49-F238E27FC236}">
              <a16:creationId xmlns:a16="http://schemas.microsoft.com/office/drawing/2014/main" id="{00000000-0008-0000-0C00-0000D8FC0000}"/>
            </a:ext>
          </a:extLst>
        </xdr:cNvPr>
        <xdr:cNvGrpSpPr>
          <a:grpSpLocks/>
        </xdr:cNvGrpSpPr>
      </xdr:nvGrpSpPr>
      <xdr:grpSpPr bwMode="auto">
        <a:xfrm>
          <a:off x="10534650" y="19050"/>
          <a:ext cx="1104900" cy="676275"/>
          <a:chOff x="762" y="2"/>
          <a:chExt cx="116" cy="73"/>
        </a:xfrm>
      </xdr:grpSpPr>
      <xdr:sp macro="" textlink="">
        <xdr:nvSpPr>
          <xdr:cNvPr id="64729" name="AutoShape 2">
            <a:extLst>
              <a:ext uri="{FF2B5EF4-FFF2-40B4-BE49-F238E27FC236}">
                <a16:creationId xmlns:a16="http://schemas.microsoft.com/office/drawing/2014/main" id="{00000000-0008-0000-0C00-0000D9FC00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C00-000003380000}"/>
              </a:ext>
            </a:extLst>
          </xdr:cNvPr>
          <xdr:cNvSpPr txBox="1">
            <a:spLocks noChangeArrowheads="1"/>
          </xdr:cNvSpPr>
        </xdr:nvSpPr>
        <xdr:spPr bwMode="auto">
          <a:xfrm>
            <a:off x="779" y="18"/>
            <a:ext cx="98" cy="38"/>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257175</xdr:rowOff>
    </xdr:to>
    <xdr:grpSp>
      <xdr:nvGrpSpPr>
        <xdr:cNvPr id="65752" name="Group 5">
          <a:hlinkClick xmlns:r="http://schemas.openxmlformats.org/officeDocument/2006/relationships" r:id="rId1" tooltip="Click for Discount Letter"/>
          <a:extLst>
            <a:ext uri="{FF2B5EF4-FFF2-40B4-BE49-F238E27FC236}">
              <a16:creationId xmlns:a16="http://schemas.microsoft.com/office/drawing/2014/main" id="{00000000-0008-0000-0D00-0000D8000100}"/>
            </a:ext>
          </a:extLst>
        </xdr:cNvPr>
        <xdr:cNvGrpSpPr>
          <a:grpSpLocks/>
        </xdr:cNvGrpSpPr>
      </xdr:nvGrpSpPr>
      <xdr:grpSpPr bwMode="auto">
        <a:xfrm>
          <a:off x="7629525" y="19050"/>
          <a:ext cx="1104900" cy="695325"/>
          <a:chOff x="762" y="2"/>
          <a:chExt cx="116" cy="73"/>
        </a:xfrm>
      </xdr:grpSpPr>
      <xdr:sp macro="" textlink="">
        <xdr:nvSpPr>
          <xdr:cNvPr id="65753" name="AutoShape 2">
            <a:extLst>
              <a:ext uri="{FF2B5EF4-FFF2-40B4-BE49-F238E27FC236}">
                <a16:creationId xmlns:a16="http://schemas.microsoft.com/office/drawing/2014/main" id="{00000000-0008-0000-0D00-0000D9000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16</xdr:col>
      <xdr:colOff>752475</xdr:colOff>
      <xdr:row>3</xdr:row>
      <xdr:rowOff>0</xdr:rowOff>
    </xdr:to>
    <xdr:grpSp>
      <xdr:nvGrpSpPr>
        <xdr:cNvPr id="66776" name="Group 4">
          <a:hlinkClick xmlns:r="http://schemas.openxmlformats.org/officeDocument/2006/relationships" r:id="rId1" tooltip="Click for Bid Form"/>
          <a:extLst>
            <a:ext uri="{FF2B5EF4-FFF2-40B4-BE49-F238E27FC236}">
              <a16:creationId xmlns:a16="http://schemas.microsoft.com/office/drawing/2014/main" id="{00000000-0008-0000-0E00-0000D8040100}"/>
            </a:ext>
          </a:extLst>
        </xdr:cNvPr>
        <xdr:cNvGrpSpPr>
          <a:grpSpLocks/>
        </xdr:cNvGrpSpPr>
      </xdr:nvGrpSpPr>
      <xdr:grpSpPr bwMode="auto">
        <a:xfrm>
          <a:off x="8991600" y="0"/>
          <a:ext cx="1838325" cy="457200"/>
          <a:chOff x="784" y="2"/>
          <a:chExt cx="116" cy="73"/>
        </a:xfrm>
      </xdr:grpSpPr>
      <xdr:sp macro="" textlink="">
        <xdr:nvSpPr>
          <xdr:cNvPr id="66777" name="AutoShape 2">
            <a:extLst>
              <a:ext uri="{FF2B5EF4-FFF2-40B4-BE49-F238E27FC236}">
                <a16:creationId xmlns:a16="http://schemas.microsoft.com/office/drawing/2014/main" id="{00000000-0008-0000-0E00-0000D90401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0E00-0000033C0000}"/>
              </a:ext>
            </a:extLst>
          </xdr:cNvPr>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214480</xdr:colOff>
      <xdr:row>2</xdr:row>
      <xdr:rowOff>94020</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93345</xdr:colOff>
      <xdr:row>1</xdr:row>
      <xdr:rowOff>19050</xdr:rowOff>
    </xdr:from>
    <xdr:to>
      <xdr:col>7</xdr:col>
      <xdr:colOff>371761</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67800" name="Group 5">
          <a:hlinkClick xmlns:r="http://schemas.openxmlformats.org/officeDocument/2006/relationships" r:id="rId1" tooltip="Back to Cover Page"/>
          <a:extLst>
            <a:ext uri="{FF2B5EF4-FFF2-40B4-BE49-F238E27FC236}">
              <a16:creationId xmlns:a16="http://schemas.microsoft.com/office/drawing/2014/main" id="{00000000-0008-0000-1200-0000D8080100}"/>
            </a:ext>
          </a:extLst>
        </xdr:cNvPr>
        <xdr:cNvGrpSpPr>
          <a:grpSpLocks/>
        </xdr:cNvGrpSpPr>
      </xdr:nvGrpSpPr>
      <xdr:grpSpPr bwMode="auto">
        <a:xfrm>
          <a:off x="7820025" y="47625"/>
          <a:ext cx="1104900" cy="923925"/>
          <a:chOff x="762" y="5"/>
          <a:chExt cx="116" cy="73"/>
        </a:xfrm>
      </xdr:grpSpPr>
      <xdr:sp macro="" textlink="">
        <xdr:nvSpPr>
          <xdr:cNvPr id="67801" name="AutoShape 2">
            <a:extLst>
              <a:ext uri="{FF2B5EF4-FFF2-40B4-BE49-F238E27FC236}">
                <a16:creationId xmlns:a16="http://schemas.microsoft.com/office/drawing/2014/main" id="{00000000-0008-0000-1200-0000D908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5A3B555-C2D8-456F-9D9E-B3A1EAEB422D}" protected="1">
  <header guid="{75A3B555-C2D8-456F-9D9E-B3A1EAEB422D}" dateTime="2023-05-09T17:23:55" maxSheetId="23" userName="Jasminder Singh Bhatia {जसमिंदर सिंह}"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75A3B555-C2D8-456F-9D9E-B3A1EAEB422D}" name="Jasminder Singh Bhatia {जसमिंदर सिंह}" id="-235177436" dateTime="2023-05-09T17:23:5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7.bin"/><Relationship Id="rId18" Type="http://schemas.openxmlformats.org/officeDocument/2006/relationships/printerSettings" Target="../printerSettings/printerSettings52.bin"/><Relationship Id="rId26" Type="http://schemas.openxmlformats.org/officeDocument/2006/relationships/printerSettings" Target="../printerSettings/printerSettings60.bin"/><Relationship Id="rId3" Type="http://schemas.openxmlformats.org/officeDocument/2006/relationships/printerSettings" Target="../printerSettings/printerSettings37.bin"/><Relationship Id="rId21" Type="http://schemas.openxmlformats.org/officeDocument/2006/relationships/printerSettings" Target="../printerSettings/printerSettings55.bin"/><Relationship Id="rId34" Type="http://schemas.openxmlformats.org/officeDocument/2006/relationships/printerSettings" Target="../printerSettings/printerSettings68.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5" Type="http://schemas.openxmlformats.org/officeDocument/2006/relationships/printerSettings" Target="../printerSettings/printerSettings59.bin"/><Relationship Id="rId33" Type="http://schemas.openxmlformats.org/officeDocument/2006/relationships/printerSettings" Target="../printerSettings/printerSettings67.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20" Type="http://schemas.openxmlformats.org/officeDocument/2006/relationships/printerSettings" Target="../printerSettings/printerSettings54.bin"/><Relationship Id="rId29" Type="http://schemas.openxmlformats.org/officeDocument/2006/relationships/printerSettings" Target="../printerSettings/printerSettings63.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24" Type="http://schemas.openxmlformats.org/officeDocument/2006/relationships/printerSettings" Target="../printerSettings/printerSettings58.bin"/><Relationship Id="rId32" Type="http://schemas.openxmlformats.org/officeDocument/2006/relationships/printerSettings" Target="../printerSettings/printerSettings66.bin"/><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23" Type="http://schemas.openxmlformats.org/officeDocument/2006/relationships/printerSettings" Target="../printerSettings/printerSettings57.bin"/><Relationship Id="rId28" Type="http://schemas.openxmlformats.org/officeDocument/2006/relationships/printerSettings" Target="../printerSettings/printerSettings62.bin"/><Relationship Id="rId36" Type="http://schemas.openxmlformats.org/officeDocument/2006/relationships/drawing" Target="../drawings/drawing1.xml"/><Relationship Id="rId10" Type="http://schemas.openxmlformats.org/officeDocument/2006/relationships/printerSettings" Target="../printerSettings/printerSettings44.bin"/><Relationship Id="rId19" Type="http://schemas.openxmlformats.org/officeDocument/2006/relationships/printerSettings" Target="../printerSettings/printerSettings53.bin"/><Relationship Id="rId31" Type="http://schemas.openxmlformats.org/officeDocument/2006/relationships/printerSettings" Target="../printerSettings/printerSettings65.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 Id="rId22" Type="http://schemas.openxmlformats.org/officeDocument/2006/relationships/printerSettings" Target="../printerSettings/printerSettings56.bin"/><Relationship Id="rId27" Type="http://schemas.openxmlformats.org/officeDocument/2006/relationships/printerSettings" Target="../printerSettings/printerSettings61.bin"/><Relationship Id="rId30" Type="http://schemas.openxmlformats.org/officeDocument/2006/relationships/printerSettings" Target="../printerSettings/printerSettings64.bin"/><Relationship Id="rId35" Type="http://schemas.openxmlformats.org/officeDocument/2006/relationships/printerSettings" Target="../printerSettings/printerSettings69.bin"/><Relationship Id="rId8" Type="http://schemas.openxmlformats.org/officeDocument/2006/relationships/printerSettings" Target="../printerSettings/printerSettings42.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2.bin"/><Relationship Id="rId18" Type="http://schemas.openxmlformats.org/officeDocument/2006/relationships/printerSettings" Target="../printerSettings/printerSettings87.bin"/><Relationship Id="rId26" Type="http://schemas.openxmlformats.org/officeDocument/2006/relationships/printerSettings" Target="../printerSettings/printerSettings95.bin"/><Relationship Id="rId3" Type="http://schemas.openxmlformats.org/officeDocument/2006/relationships/printerSettings" Target="../printerSettings/printerSettings72.bin"/><Relationship Id="rId21" Type="http://schemas.openxmlformats.org/officeDocument/2006/relationships/printerSettings" Target="../printerSettings/printerSettings90.bin"/><Relationship Id="rId34" Type="http://schemas.openxmlformats.org/officeDocument/2006/relationships/printerSettings" Target="../printerSettings/printerSettings103.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5" Type="http://schemas.openxmlformats.org/officeDocument/2006/relationships/printerSettings" Target="../printerSettings/printerSettings94.bin"/><Relationship Id="rId33" Type="http://schemas.openxmlformats.org/officeDocument/2006/relationships/printerSettings" Target="../printerSettings/printerSettings102.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20" Type="http://schemas.openxmlformats.org/officeDocument/2006/relationships/printerSettings" Target="../printerSettings/printerSettings89.bin"/><Relationship Id="rId29" Type="http://schemas.openxmlformats.org/officeDocument/2006/relationships/printerSettings" Target="../printerSettings/printerSettings98.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24" Type="http://schemas.openxmlformats.org/officeDocument/2006/relationships/printerSettings" Target="../printerSettings/printerSettings93.bin"/><Relationship Id="rId32" Type="http://schemas.openxmlformats.org/officeDocument/2006/relationships/printerSettings" Target="../printerSettings/printerSettings101.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23" Type="http://schemas.openxmlformats.org/officeDocument/2006/relationships/printerSettings" Target="../printerSettings/printerSettings92.bin"/><Relationship Id="rId28" Type="http://schemas.openxmlformats.org/officeDocument/2006/relationships/printerSettings" Target="../printerSettings/printerSettings97.bin"/><Relationship Id="rId10" Type="http://schemas.openxmlformats.org/officeDocument/2006/relationships/printerSettings" Target="../printerSettings/printerSettings79.bin"/><Relationship Id="rId19" Type="http://schemas.openxmlformats.org/officeDocument/2006/relationships/printerSettings" Target="../printerSettings/printerSettings88.bin"/><Relationship Id="rId31" Type="http://schemas.openxmlformats.org/officeDocument/2006/relationships/printerSettings" Target="../printerSettings/printerSettings100.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 Id="rId22" Type="http://schemas.openxmlformats.org/officeDocument/2006/relationships/printerSettings" Target="../printerSettings/printerSettings91.bin"/><Relationship Id="rId27" Type="http://schemas.openxmlformats.org/officeDocument/2006/relationships/printerSettings" Target="../printerSettings/printerSettings96.bin"/><Relationship Id="rId30" Type="http://schemas.openxmlformats.org/officeDocument/2006/relationships/printerSettings" Target="../printerSettings/printerSettings99.bin"/><Relationship Id="rId35" Type="http://schemas.openxmlformats.org/officeDocument/2006/relationships/drawing" Target="../drawings/drawing2.xml"/><Relationship Id="rId8" Type="http://schemas.openxmlformats.org/officeDocument/2006/relationships/printerSettings" Target="../printerSettings/printerSettings77.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16.bin"/><Relationship Id="rId18" Type="http://schemas.openxmlformats.org/officeDocument/2006/relationships/printerSettings" Target="../printerSettings/printerSettings121.bin"/><Relationship Id="rId26" Type="http://schemas.openxmlformats.org/officeDocument/2006/relationships/printerSettings" Target="../printerSettings/printerSettings129.bin"/><Relationship Id="rId3" Type="http://schemas.openxmlformats.org/officeDocument/2006/relationships/printerSettings" Target="../printerSettings/printerSettings106.bin"/><Relationship Id="rId21" Type="http://schemas.openxmlformats.org/officeDocument/2006/relationships/printerSettings" Target="../printerSettings/printerSettings124.bin"/><Relationship Id="rId34" Type="http://schemas.openxmlformats.org/officeDocument/2006/relationships/printerSettings" Target="../printerSettings/printerSettings137.bin"/><Relationship Id="rId7" Type="http://schemas.openxmlformats.org/officeDocument/2006/relationships/printerSettings" Target="../printerSettings/printerSettings110.bin"/><Relationship Id="rId12" Type="http://schemas.openxmlformats.org/officeDocument/2006/relationships/printerSettings" Target="../printerSettings/printerSettings115.bin"/><Relationship Id="rId17" Type="http://schemas.openxmlformats.org/officeDocument/2006/relationships/printerSettings" Target="../printerSettings/printerSettings120.bin"/><Relationship Id="rId25" Type="http://schemas.openxmlformats.org/officeDocument/2006/relationships/printerSettings" Target="../printerSettings/printerSettings128.bin"/><Relationship Id="rId33" Type="http://schemas.openxmlformats.org/officeDocument/2006/relationships/printerSettings" Target="../printerSettings/printerSettings136.bin"/><Relationship Id="rId2" Type="http://schemas.openxmlformats.org/officeDocument/2006/relationships/printerSettings" Target="../printerSettings/printerSettings105.bin"/><Relationship Id="rId16" Type="http://schemas.openxmlformats.org/officeDocument/2006/relationships/printerSettings" Target="../printerSettings/printerSettings119.bin"/><Relationship Id="rId20" Type="http://schemas.openxmlformats.org/officeDocument/2006/relationships/printerSettings" Target="../printerSettings/printerSettings123.bin"/><Relationship Id="rId29" Type="http://schemas.openxmlformats.org/officeDocument/2006/relationships/printerSettings" Target="../printerSettings/printerSettings132.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11" Type="http://schemas.openxmlformats.org/officeDocument/2006/relationships/printerSettings" Target="../printerSettings/printerSettings114.bin"/><Relationship Id="rId24" Type="http://schemas.openxmlformats.org/officeDocument/2006/relationships/printerSettings" Target="../printerSettings/printerSettings127.bin"/><Relationship Id="rId32" Type="http://schemas.openxmlformats.org/officeDocument/2006/relationships/printerSettings" Target="../printerSettings/printerSettings135.bin"/><Relationship Id="rId5" Type="http://schemas.openxmlformats.org/officeDocument/2006/relationships/printerSettings" Target="../printerSettings/printerSettings108.bin"/><Relationship Id="rId15" Type="http://schemas.openxmlformats.org/officeDocument/2006/relationships/printerSettings" Target="../printerSettings/printerSettings118.bin"/><Relationship Id="rId23" Type="http://schemas.openxmlformats.org/officeDocument/2006/relationships/printerSettings" Target="../printerSettings/printerSettings126.bin"/><Relationship Id="rId28" Type="http://schemas.openxmlformats.org/officeDocument/2006/relationships/printerSettings" Target="../printerSettings/printerSettings131.bin"/><Relationship Id="rId36" Type="http://schemas.openxmlformats.org/officeDocument/2006/relationships/drawing" Target="../drawings/drawing3.xml"/><Relationship Id="rId10" Type="http://schemas.openxmlformats.org/officeDocument/2006/relationships/printerSettings" Target="../printerSettings/printerSettings113.bin"/><Relationship Id="rId19" Type="http://schemas.openxmlformats.org/officeDocument/2006/relationships/printerSettings" Target="../printerSettings/printerSettings122.bin"/><Relationship Id="rId31" Type="http://schemas.openxmlformats.org/officeDocument/2006/relationships/printerSettings" Target="../printerSettings/printerSettings134.bin"/><Relationship Id="rId4" Type="http://schemas.openxmlformats.org/officeDocument/2006/relationships/printerSettings" Target="../printerSettings/printerSettings107.bin"/><Relationship Id="rId9" Type="http://schemas.openxmlformats.org/officeDocument/2006/relationships/printerSettings" Target="../printerSettings/printerSettings112.bin"/><Relationship Id="rId14" Type="http://schemas.openxmlformats.org/officeDocument/2006/relationships/printerSettings" Target="../printerSettings/printerSettings117.bin"/><Relationship Id="rId22" Type="http://schemas.openxmlformats.org/officeDocument/2006/relationships/printerSettings" Target="../printerSettings/printerSettings125.bin"/><Relationship Id="rId27" Type="http://schemas.openxmlformats.org/officeDocument/2006/relationships/printerSettings" Target="../printerSettings/printerSettings130.bin"/><Relationship Id="rId30" Type="http://schemas.openxmlformats.org/officeDocument/2006/relationships/printerSettings" Target="../printerSettings/printerSettings133.bin"/><Relationship Id="rId35" Type="http://schemas.openxmlformats.org/officeDocument/2006/relationships/printerSettings" Target="../printerSettings/printerSettings138.bin"/><Relationship Id="rId8" Type="http://schemas.openxmlformats.org/officeDocument/2006/relationships/printerSettings" Target="../printerSettings/printerSettings111.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1.bin"/><Relationship Id="rId18" Type="http://schemas.openxmlformats.org/officeDocument/2006/relationships/printerSettings" Target="../printerSettings/printerSettings156.bin"/><Relationship Id="rId26" Type="http://schemas.openxmlformats.org/officeDocument/2006/relationships/printerSettings" Target="../printerSettings/printerSettings164.bin"/><Relationship Id="rId3" Type="http://schemas.openxmlformats.org/officeDocument/2006/relationships/printerSettings" Target="../printerSettings/printerSettings141.bin"/><Relationship Id="rId21" Type="http://schemas.openxmlformats.org/officeDocument/2006/relationships/printerSettings" Target="../printerSettings/printerSettings159.bin"/><Relationship Id="rId34" Type="http://schemas.openxmlformats.org/officeDocument/2006/relationships/printerSettings" Target="../printerSettings/printerSettings172.bin"/><Relationship Id="rId7" Type="http://schemas.openxmlformats.org/officeDocument/2006/relationships/printerSettings" Target="../printerSettings/printerSettings145.bin"/><Relationship Id="rId12" Type="http://schemas.openxmlformats.org/officeDocument/2006/relationships/printerSettings" Target="../printerSettings/printerSettings150.bin"/><Relationship Id="rId17" Type="http://schemas.openxmlformats.org/officeDocument/2006/relationships/printerSettings" Target="../printerSettings/printerSettings155.bin"/><Relationship Id="rId25" Type="http://schemas.openxmlformats.org/officeDocument/2006/relationships/printerSettings" Target="../printerSettings/printerSettings163.bin"/><Relationship Id="rId33" Type="http://schemas.openxmlformats.org/officeDocument/2006/relationships/printerSettings" Target="../printerSettings/printerSettings171.bin"/><Relationship Id="rId2" Type="http://schemas.openxmlformats.org/officeDocument/2006/relationships/printerSettings" Target="../printerSettings/printerSettings140.bin"/><Relationship Id="rId16" Type="http://schemas.openxmlformats.org/officeDocument/2006/relationships/printerSettings" Target="../printerSettings/printerSettings154.bin"/><Relationship Id="rId20" Type="http://schemas.openxmlformats.org/officeDocument/2006/relationships/printerSettings" Target="../printerSettings/printerSettings158.bin"/><Relationship Id="rId29" Type="http://schemas.openxmlformats.org/officeDocument/2006/relationships/printerSettings" Target="../printerSettings/printerSettings167.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11" Type="http://schemas.openxmlformats.org/officeDocument/2006/relationships/printerSettings" Target="../printerSettings/printerSettings149.bin"/><Relationship Id="rId24" Type="http://schemas.openxmlformats.org/officeDocument/2006/relationships/printerSettings" Target="../printerSettings/printerSettings162.bin"/><Relationship Id="rId32" Type="http://schemas.openxmlformats.org/officeDocument/2006/relationships/printerSettings" Target="../printerSettings/printerSettings170.bin"/><Relationship Id="rId5" Type="http://schemas.openxmlformats.org/officeDocument/2006/relationships/printerSettings" Target="../printerSettings/printerSettings143.bin"/><Relationship Id="rId15" Type="http://schemas.openxmlformats.org/officeDocument/2006/relationships/printerSettings" Target="../printerSettings/printerSettings153.bin"/><Relationship Id="rId23" Type="http://schemas.openxmlformats.org/officeDocument/2006/relationships/printerSettings" Target="../printerSettings/printerSettings161.bin"/><Relationship Id="rId28" Type="http://schemas.openxmlformats.org/officeDocument/2006/relationships/printerSettings" Target="../printerSettings/printerSettings166.bin"/><Relationship Id="rId10" Type="http://schemas.openxmlformats.org/officeDocument/2006/relationships/printerSettings" Target="../printerSettings/printerSettings148.bin"/><Relationship Id="rId19" Type="http://schemas.openxmlformats.org/officeDocument/2006/relationships/printerSettings" Target="../printerSettings/printerSettings157.bin"/><Relationship Id="rId31" Type="http://schemas.openxmlformats.org/officeDocument/2006/relationships/printerSettings" Target="../printerSettings/printerSettings169.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 Id="rId14" Type="http://schemas.openxmlformats.org/officeDocument/2006/relationships/printerSettings" Target="../printerSettings/printerSettings152.bin"/><Relationship Id="rId22" Type="http://schemas.openxmlformats.org/officeDocument/2006/relationships/printerSettings" Target="../printerSettings/printerSettings160.bin"/><Relationship Id="rId27" Type="http://schemas.openxmlformats.org/officeDocument/2006/relationships/printerSettings" Target="../printerSettings/printerSettings165.bin"/><Relationship Id="rId30" Type="http://schemas.openxmlformats.org/officeDocument/2006/relationships/printerSettings" Target="../printerSettings/printerSettings168.bin"/><Relationship Id="rId8" Type="http://schemas.openxmlformats.org/officeDocument/2006/relationships/printerSettings" Target="../printerSettings/printerSettings146.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26" Type="http://schemas.openxmlformats.org/officeDocument/2006/relationships/printerSettings" Target="../printerSettings/printerSettings198.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34" Type="http://schemas.openxmlformats.org/officeDocument/2006/relationships/printerSettings" Target="../printerSettings/printerSettings206.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5" Type="http://schemas.openxmlformats.org/officeDocument/2006/relationships/printerSettings" Target="../printerSettings/printerSettings197.bin"/><Relationship Id="rId33" Type="http://schemas.openxmlformats.org/officeDocument/2006/relationships/printerSettings" Target="../printerSettings/printerSettings205.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29" Type="http://schemas.openxmlformats.org/officeDocument/2006/relationships/printerSettings" Target="../printerSettings/printerSettings201.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24" Type="http://schemas.openxmlformats.org/officeDocument/2006/relationships/printerSettings" Target="../printerSettings/printerSettings196.bin"/><Relationship Id="rId32" Type="http://schemas.openxmlformats.org/officeDocument/2006/relationships/printerSettings" Target="../printerSettings/printerSettings204.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23" Type="http://schemas.openxmlformats.org/officeDocument/2006/relationships/printerSettings" Target="../printerSettings/printerSettings195.bin"/><Relationship Id="rId28" Type="http://schemas.openxmlformats.org/officeDocument/2006/relationships/printerSettings" Target="../printerSettings/printerSettings200.bin"/><Relationship Id="rId36" Type="http://schemas.openxmlformats.org/officeDocument/2006/relationships/drawing" Target="../drawings/drawing4.xml"/><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31" Type="http://schemas.openxmlformats.org/officeDocument/2006/relationships/printerSettings" Target="../printerSettings/printerSettings203.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printerSettings" Target="../printerSettings/printerSettings194.bin"/><Relationship Id="rId27" Type="http://schemas.openxmlformats.org/officeDocument/2006/relationships/printerSettings" Target="../printerSettings/printerSettings199.bin"/><Relationship Id="rId30" Type="http://schemas.openxmlformats.org/officeDocument/2006/relationships/printerSettings" Target="../printerSettings/printerSettings202.bin"/><Relationship Id="rId35" Type="http://schemas.openxmlformats.org/officeDocument/2006/relationships/printerSettings" Target="../printerSettings/printerSettings207.bin"/><Relationship Id="rId8" Type="http://schemas.openxmlformats.org/officeDocument/2006/relationships/printerSettings" Target="../printerSettings/printerSettings180.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20.bin"/><Relationship Id="rId18" Type="http://schemas.openxmlformats.org/officeDocument/2006/relationships/printerSettings" Target="../printerSettings/printerSettings225.bin"/><Relationship Id="rId26" Type="http://schemas.openxmlformats.org/officeDocument/2006/relationships/printerSettings" Target="../printerSettings/printerSettings233.bin"/><Relationship Id="rId3" Type="http://schemas.openxmlformats.org/officeDocument/2006/relationships/printerSettings" Target="../printerSettings/printerSettings210.bin"/><Relationship Id="rId21" Type="http://schemas.openxmlformats.org/officeDocument/2006/relationships/printerSettings" Target="../printerSettings/printerSettings228.bin"/><Relationship Id="rId34" Type="http://schemas.openxmlformats.org/officeDocument/2006/relationships/printerSettings" Target="../printerSettings/printerSettings241.bin"/><Relationship Id="rId7" Type="http://schemas.openxmlformats.org/officeDocument/2006/relationships/printerSettings" Target="../printerSettings/printerSettings214.bin"/><Relationship Id="rId12" Type="http://schemas.openxmlformats.org/officeDocument/2006/relationships/printerSettings" Target="../printerSettings/printerSettings219.bin"/><Relationship Id="rId17" Type="http://schemas.openxmlformats.org/officeDocument/2006/relationships/printerSettings" Target="../printerSettings/printerSettings224.bin"/><Relationship Id="rId25" Type="http://schemas.openxmlformats.org/officeDocument/2006/relationships/printerSettings" Target="../printerSettings/printerSettings232.bin"/><Relationship Id="rId33" Type="http://schemas.openxmlformats.org/officeDocument/2006/relationships/printerSettings" Target="../printerSettings/printerSettings240.bin"/><Relationship Id="rId2" Type="http://schemas.openxmlformats.org/officeDocument/2006/relationships/printerSettings" Target="../printerSettings/printerSettings209.bin"/><Relationship Id="rId16" Type="http://schemas.openxmlformats.org/officeDocument/2006/relationships/printerSettings" Target="../printerSettings/printerSettings223.bin"/><Relationship Id="rId20" Type="http://schemas.openxmlformats.org/officeDocument/2006/relationships/printerSettings" Target="../printerSettings/printerSettings227.bin"/><Relationship Id="rId29" Type="http://schemas.openxmlformats.org/officeDocument/2006/relationships/printerSettings" Target="../printerSettings/printerSettings236.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11" Type="http://schemas.openxmlformats.org/officeDocument/2006/relationships/printerSettings" Target="../printerSettings/printerSettings218.bin"/><Relationship Id="rId24" Type="http://schemas.openxmlformats.org/officeDocument/2006/relationships/printerSettings" Target="../printerSettings/printerSettings231.bin"/><Relationship Id="rId32" Type="http://schemas.openxmlformats.org/officeDocument/2006/relationships/printerSettings" Target="../printerSettings/printerSettings239.bin"/><Relationship Id="rId5" Type="http://schemas.openxmlformats.org/officeDocument/2006/relationships/printerSettings" Target="../printerSettings/printerSettings212.bin"/><Relationship Id="rId15" Type="http://schemas.openxmlformats.org/officeDocument/2006/relationships/printerSettings" Target="../printerSettings/printerSettings222.bin"/><Relationship Id="rId23" Type="http://schemas.openxmlformats.org/officeDocument/2006/relationships/printerSettings" Target="../printerSettings/printerSettings230.bin"/><Relationship Id="rId28" Type="http://schemas.openxmlformats.org/officeDocument/2006/relationships/printerSettings" Target="../printerSettings/printerSettings235.bin"/><Relationship Id="rId10" Type="http://schemas.openxmlformats.org/officeDocument/2006/relationships/printerSettings" Target="../printerSettings/printerSettings217.bin"/><Relationship Id="rId19" Type="http://schemas.openxmlformats.org/officeDocument/2006/relationships/printerSettings" Target="../printerSettings/printerSettings226.bin"/><Relationship Id="rId31" Type="http://schemas.openxmlformats.org/officeDocument/2006/relationships/printerSettings" Target="../printerSettings/printerSettings238.bin"/><Relationship Id="rId4" Type="http://schemas.openxmlformats.org/officeDocument/2006/relationships/printerSettings" Target="../printerSettings/printerSettings211.bin"/><Relationship Id="rId9" Type="http://schemas.openxmlformats.org/officeDocument/2006/relationships/printerSettings" Target="../printerSettings/printerSettings216.bin"/><Relationship Id="rId14" Type="http://schemas.openxmlformats.org/officeDocument/2006/relationships/printerSettings" Target="../printerSettings/printerSettings221.bin"/><Relationship Id="rId22" Type="http://schemas.openxmlformats.org/officeDocument/2006/relationships/printerSettings" Target="../printerSettings/printerSettings229.bin"/><Relationship Id="rId27" Type="http://schemas.openxmlformats.org/officeDocument/2006/relationships/printerSettings" Target="../printerSettings/printerSettings234.bin"/><Relationship Id="rId30" Type="http://schemas.openxmlformats.org/officeDocument/2006/relationships/printerSettings" Target="../printerSettings/printerSettings237.bin"/><Relationship Id="rId8" Type="http://schemas.openxmlformats.org/officeDocument/2006/relationships/printerSettings" Target="../printerSettings/printerSettings2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4.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57.bin"/><Relationship Id="rId18" Type="http://schemas.openxmlformats.org/officeDocument/2006/relationships/printerSettings" Target="../printerSettings/printerSettings262.bin"/><Relationship Id="rId26" Type="http://schemas.openxmlformats.org/officeDocument/2006/relationships/printerSettings" Target="../printerSettings/printerSettings270.bin"/><Relationship Id="rId3" Type="http://schemas.openxmlformats.org/officeDocument/2006/relationships/printerSettings" Target="../printerSettings/printerSettings247.bin"/><Relationship Id="rId21" Type="http://schemas.openxmlformats.org/officeDocument/2006/relationships/printerSettings" Target="../printerSettings/printerSettings265.bin"/><Relationship Id="rId34" Type="http://schemas.openxmlformats.org/officeDocument/2006/relationships/printerSettings" Target="../printerSettings/printerSettings278.bin"/><Relationship Id="rId7" Type="http://schemas.openxmlformats.org/officeDocument/2006/relationships/printerSettings" Target="../printerSettings/printerSettings251.bin"/><Relationship Id="rId12" Type="http://schemas.openxmlformats.org/officeDocument/2006/relationships/printerSettings" Target="../printerSettings/printerSettings256.bin"/><Relationship Id="rId17" Type="http://schemas.openxmlformats.org/officeDocument/2006/relationships/printerSettings" Target="../printerSettings/printerSettings261.bin"/><Relationship Id="rId25" Type="http://schemas.openxmlformats.org/officeDocument/2006/relationships/printerSettings" Target="../printerSettings/printerSettings269.bin"/><Relationship Id="rId33" Type="http://schemas.openxmlformats.org/officeDocument/2006/relationships/printerSettings" Target="../printerSettings/printerSettings277.bin"/><Relationship Id="rId2" Type="http://schemas.openxmlformats.org/officeDocument/2006/relationships/printerSettings" Target="../printerSettings/printerSettings246.bin"/><Relationship Id="rId16" Type="http://schemas.openxmlformats.org/officeDocument/2006/relationships/printerSettings" Target="../printerSettings/printerSettings260.bin"/><Relationship Id="rId20" Type="http://schemas.openxmlformats.org/officeDocument/2006/relationships/printerSettings" Target="../printerSettings/printerSettings264.bin"/><Relationship Id="rId29" Type="http://schemas.openxmlformats.org/officeDocument/2006/relationships/printerSettings" Target="../printerSettings/printerSettings273.bin"/><Relationship Id="rId1" Type="http://schemas.openxmlformats.org/officeDocument/2006/relationships/printerSettings" Target="../printerSettings/printerSettings245.bin"/><Relationship Id="rId6" Type="http://schemas.openxmlformats.org/officeDocument/2006/relationships/printerSettings" Target="../printerSettings/printerSettings250.bin"/><Relationship Id="rId11" Type="http://schemas.openxmlformats.org/officeDocument/2006/relationships/printerSettings" Target="../printerSettings/printerSettings255.bin"/><Relationship Id="rId24" Type="http://schemas.openxmlformats.org/officeDocument/2006/relationships/printerSettings" Target="../printerSettings/printerSettings268.bin"/><Relationship Id="rId32" Type="http://schemas.openxmlformats.org/officeDocument/2006/relationships/printerSettings" Target="../printerSettings/printerSettings276.bin"/><Relationship Id="rId5" Type="http://schemas.openxmlformats.org/officeDocument/2006/relationships/printerSettings" Target="../printerSettings/printerSettings249.bin"/><Relationship Id="rId15" Type="http://schemas.openxmlformats.org/officeDocument/2006/relationships/printerSettings" Target="../printerSettings/printerSettings259.bin"/><Relationship Id="rId23" Type="http://schemas.openxmlformats.org/officeDocument/2006/relationships/printerSettings" Target="../printerSettings/printerSettings267.bin"/><Relationship Id="rId28" Type="http://schemas.openxmlformats.org/officeDocument/2006/relationships/printerSettings" Target="../printerSettings/printerSettings272.bin"/><Relationship Id="rId36" Type="http://schemas.openxmlformats.org/officeDocument/2006/relationships/drawing" Target="../drawings/drawing5.xml"/><Relationship Id="rId10" Type="http://schemas.openxmlformats.org/officeDocument/2006/relationships/printerSettings" Target="../printerSettings/printerSettings254.bin"/><Relationship Id="rId19" Type="http://schemas.openxmlformats.org/officeDocument/2006/relationships/printerSettings" Target="../printerSettings/printerSettings263.bin"/><Relationship Id="rId31" Type="http://schemas.openxmlformats.org/officeDocument/2006/relationships/printerSettings" Target="../printerSettings/printerSettings275.bin"/><Relationship Id="rId4" Type="http://schemas.openxmlformats.org/officeDocument/2006/relationships/printerSettings" Target="../printerSettings/printerSettings248.bin"/><Relationship Id="rId9" Type="http://schemas.openxmlformats.org/officeDocument/2006/relationships/printerSettings" Target="../printerSettings/printerSettings253.bin"/><Relationship Id="rId14" Type="http://schemas.openxmlformats.org/officeDocument/2006/relationships/printerSettings" Target="../printerSettings/printerSettings258.bin"/><Relationship Id="rId22" Type="http://schemas.openxmlformats.org/officeDocument/2006/relationships/printerSettings" Target="../printerSettings/printerSettings266.bin"/><Relationship Id="rId27" Type="http://schemas.openxmlformats.org/officeDocument/2006/relationships/printerSettings" Target="../printerSettings/printerSettings271.bin"/><Relationship Id="rId30" Type="http://schemas.openxmlformats.org/officeDocument/2006/relationships/printerSettings" Target="../printerSettings/printerSettings274.bin"/><Relationship Id="rId35" Type="http://schemas.openxmlformats.org/officeDocument/2006/relationships/printerSettings" Target="../printerSettings/printerSettings279.bin"/><Relationship Id="rId8" Type="http://schemas.openxmlformats.org/officeDocument/2006/relationships/printerSettings" Target="../printerSettings/printerSettings252.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92.bin"/><Relationship Id="rId18" Type="http://schemas.openxmlformats.org/officeDocument/2006/relationships/printerSettings" Target="../printerSettings/printerSettings297.bin"/><Relationship Id="rId26" Type="http://schemas.openxmlformats.org/officeDocument/2006/relationships/printerSettings" Target="../printerSettings/printerSettings305.bin"/><Relationship Id="rId3" Type="http://schemas.openxmlformats.org/officeDocument/2006/relationships/printerSettings" Target="../printerSettings/printerSettings282.bin"/><Relationship Id="rId21" Type="http://schemas.openxmlformats.org/officeDocument/2006/relationships/printerSettings" Target="../printerSettings/printerSettings300.bin"/><Relationship Id="rId34" Type="http://schemas.openxmlformats.org/officeDocument/2006/relationships/printerSettings" Target="../printerSettings/printerSettings313.bin"/><Relationship Id="rId7" Type="http://schemas.openxmlformats.org/officeDocument/2006/relationships/printerSettings" Target="../printerSettings/printerSettings286.bin"/><Relationship Id="rId12" Type="http://schemas.openxmlformats.org/officeDocument/2006/relationships/printerSettings" Target="../printerSettings/printerSettings291.bin"/><Relationship Id="rId17" Type="http://schemas.openxmlformats.org/officeDocument/2006/relationships/printerSettings" Target="../printerSettings/printerSettings296.bin"/><Relationship Id="rId25" Type="http://schemas.openxmlformats.org/officeDocument/2006/relationships/printerSettings" Target="../printerSettings/printerSettings304.bin"/><Relationship Id="rId33" Type="http://schemas.openxmlformats.org/officeDocument/2006/relationships/printerSettings" Target="../printerSettings/printerSettings312.bin"/><Relationship Id="rId2" Type="http://schemas.openxmlformats.org/officeDocument/2006/relationships/printerSettings" Target="../printerSettings/printerSettings281.bin"/><Relationship Id="rId16" Type="http://schemas.openxmlformats.org/officeDocument/2006/relationships/printerSettings" Target="../printerSettings/printerSettings295.bin"/><Relationship Id="rId20" Type="http://schemas.openxmlformats.org/officeDocument/2006/relationships/printerSettings" Target="../printerSettings/printerSettings299.bin"/><Relationship Id="rId29" Type="http://schemas.openxmlformats.org/officeDocument/2006/relationships/printerSettings" Target="../printerSettings/printerSettings308.bin"/><Relationship Id="rId1" Type="http://schemas.openxmlformats.org/officeDocument/2006/relationships/printerSettings" Target="../printerSettings/printerSettings280.bin"/><Relationship Id="rId6" Type="http://schemas.openxmlformats.org/officeDocument/2006/relationships/printerSettings" Target="../printerSettings/printerSettings285.bin"/><Relationship Id="rId11" Type="http://schemas.openxmlformats.org/officeDocument/2006/relationships/printerSettings" Target="../printerSettings/printerSettings290.bin"/><Relationship Id="rId24" Type="http://schemas.openxmlformats.org/officeDocument/2006/relationships/printerSettings" Target="../printerSettings/printerSettings303.bin"/><Relationship Id="rId32" Type="http://schemas.openxmlformats.org/officeDocument/2006/relationships/printerSettings" Target="../printerSettings/printerSettings311.bin"/><Relationship Id="rId5" Type="http://schemas.openxmlformats.org/officeDocument/2006/relationships/printerSettings" Target="../printerSettings/printerSettings284.bin"/><Relationship Id="rId15" Type="http://schemas.openxmlformats.org/officeDocument/2006/relationships/printerSettings" Target="../printerSettings/printerSettings294.bin"/><Relationship Id="rId23" Type="http://schemas.openxmlformats.org/officeDocument/2006/relationships/printerSettings" Target="../printerSettings/printerSettings302.bin"/><Relationship Id="rId28" Type="http://schemas.openxmlformats.org/officeDocument/2006/relationships/printerSettings" Target="../printerSettings/printerSettings307.bin"/><Relationship Id="rId10" Type="http://schemas.openxmlformats.org/officeDocument/2006/relationships/printerSettings" Target="../printerSettings/printerSettings289.bin"/><Relationship Id="rId19" Type="http://schemas.openxmlformats.org/officeDocument/2006/relationships/printerSettings" Target="../printerSettings/printerSettings298.bin"/><Relationship Id="rId31" Type="http://schemas.openxmlformats.org/officeDocument/2006/relationships/printerSettings" Target="../printerSettings/printerSettings310.bin"/><Relationship Id="rId4" Type="http://schemas.openxmlformats.org/officeDocument/2006/relationships/printerSettings" Target="../printerSettings/printerSettings283.bin"/><Relationship Id="rId9" Type="http://schemas.openxmlformats.org/officeDocument/2006/relationships/printerSettings" Target="../printerSettings/printerSettings288.bin"/><Relationship Id="rId14" Type="http://schemas.openxmlformats.org/officeDocument/2006/relationships/printerSettings" Target="../printerSettings/printerSettings293.bin"/><Relationship Id="rId22" Type="http://schemas.openxmlformats.org/officeDocument/2006/relationships/printerSettings" Target="../printerSettings/printerSettings301.bin"/><Relationship Id="rId27" Type="http://schemas.openxmlformats.org/officeDocument/2006/relationships/printerSettings" Target="../printerSettings/printerSettings306.bin"/><Relationship Id="rId30" Type="http://schemas.openxmlformats.org/officeDocument/2006/relationships/printerSettings" Target="../printerSettings/printerSettings309.bin"/><Relationship Id="rId35" Type="http://schemas.openxmlformats.org/officeDocument/2006/relationships/drawing" Target="../drawings/drawing6.xml"/><Relationship Id="rId8" Type="http://schemas.openxmlformats.org/officeDocument/2006/relationships/printerSettings" Target="../printerSettings/printerSettings287.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26.bin"/><Relationship Id="rId18" Type="http://schemas.openxmlformats.org/officeDocument/2006/relationships/printerSettings" Target="../printerSettings/printerSettings331.bin"/><Relationship Id="rId26" Type="http://schemas.openxmlformats.org/officeDocument/2006/relationships/printerSettings" Target="../printerSettings/printerSettings339.bin"/><Relationship Id="rId3" Type="http://schemas.openxmlformats.org/officeDocument/2006/relationships/printerSettings" Target="../printerSettings/printerSettings316.bin"/><Relationship Id="rId21" Type="http://schemas.openxmlformats.org/officeDocument/2006/relationships/printerSettings" Target="../printerSettings/printerSettings334.bin"/><Relationship Id="rId34" Type="http://schemas.openxmlformats.org/officeDocument/2006/relationships/printerSettings" Target="../printerSettings/printerSettings347.bin"/><Relationship Id="rId7" Type="http://schemas.openxmlformats.org/officeDocument/2006/relationships/printerSettings" Target="../printerSettings/printerSettings320.bin"/><Relationship Id="rId12" Type="http://schemas.openxmlformats.org/officeDocument/2006/relationships/printerSettings" Target="../printerSettings/printerSettings325.bin"/><Relationship Id="rId17" Type="http://schemas.openxmlformats.org/officeDocument/2006/relationships/printerSettings" Target="../printerSettings/printerSettings330.bin"/><Relationship Id="rId25" Type="http://schemas.openxmlformats.org/officeDocument/2006/relationships/printerSettings" Target="../printerSettings/printerSettings338.bin"/><Relationship Id="rId33" Type="http://schemas.openxmlformats.org/officeDocument/2006/relationships/printerSettings" Target="../printerSettings/printerSettings346.bin"/><Relationship Id="rId2" Type="http://schemas.openxmlformats.org/officeDocument/2006/relationships/printerSettings" Target="../printerSettings/printerSettings315.bin"/><Relationship Id="rId16" Type="http://schemas.openxmlformats.org/officeDocument/2006/relationships/printerSettings" Target="../printerSettings/printerSettings329.bin"/><Relationship Id="rId20" Type="http://schemas.openxmlformats.org/officeDocument/2006/relationships/printerSettings" Target="../printerSettings/printerSettings333.bin"/><Relationship Id="rId29" Type="http://schemas.openxmlformats.org/officeDocument/2006/relationships/printerSettings" Target="../printerSettings/printerSettings342.bin"/><Relationship Id="rId1" Type="http://schemas.openxmlformats.org/officeDocument/2006/relationships/printerSettings" Target="../printerSettings/printerSettings314.bin"/><Relationship Id="rId6" Type="http://schemas.openxmlformats.org/officeDocument/2006/relationships/printerSettings" Target="../printerSettings/printerSettings319.bin"/><Relationship Id="rId11" Type="http://schemas.openxmlformats.org/officeDocument/2006/relationships/printerSettings" Target="../printerSettings/printerSettings324.bin"/><Relationship Id="rId24" Type="http://schemas.openxmlformats.org/officeDocument/2006/relationships/printerSettings" Target="../printerSettings/printerSettings337.bin"/><Relationship Id="rId32" Type="http://schemas.openxmlformats.org/officeDocument/2006/relationships/printerSettings" Target="../printerSettings/printerSettings345.bin"/><Relationship Id="rId5" Type="http://schemas.openxmlformats.org/officeDocument/2006/relationships/printerSettings" Target="../printerSettings/printerSettings318.bin"/><Relationship Id="rId15" Type="http://schemas.openxmlformats.org/officeDocument/2006/relationships/printerSettings" Target="../printerSettings/printerSettings328.bin"/><Relationship Id="rId23" Type="http://schemas.openxmlformats.org/officeDocument/2006/relationships/printerSettings" Target="../printerSettings/printerSettings336.bin"/><Relationship Id="rId28" Type="http://schemas.openxmlformats.org/officeDocument/2006/relationships/printerSettings" Target="../printerSettings/printerSettings341.bin"/><Relationship Id="rId36" Type="http://schemas.openxmlformats.org/officeDocument/2006/relationships/drawing" Target="../drawings/drawing7.xml"/><Relationship Id="rId10" Type="http://schemas.openxmlformats.org/officeDocument/2006/relationships/printerSettings" Target="../printerSettings/printerSettings323.bin"/><Relationship Id="rId19" Type="http://schemas.openxmlformats.org/officeDocument/2006/relationships/printerSettings" Target="../printerSettings/printerSettings332.bin"/><Relationship Id="rId31" Type="http://schemas.openxmlformats.org/officeDocument/2006/relationships/printerSettings" Target="../printerSettings/printerSettings344.bin"/><Relationship Id="rId4" Type="http://schemas.openxmlformats.org/officeDocument/2006/relationships/printerSettings" Target="../printerSettings/printerSettings317.bin"/><Relationship Id="rId9" Type="http://schemas.openxmlformats.org/officeDocument/2006/relationships/printerSettings" Target="../printerSettings/printerSettings322.bin"/><Relationship Id="rId14" Type="http://schemas.openxmlformats.org/officeDocument/2006/relationships/printerSettings" Target="../printerSettings/printerSettings327.bin"/><Relationship Id="rId22" Type="http://schemas.openxmlformats.org/officeDocument/2006/relationships/printerSettings" Target="../printerSettings/printerSettings335.bin"/><Relationship Id="rId27" Type="http://schemas.openxmlformats.org/officeDocument/2006/relationships/printerSettings" Target="../printerSettings/printerSettings340.bin"/><Relationship Id="rId30" Type="http://schemas.openxmlformats.org/officeDocument/2006/relationships/printerSettings" Target="../printerSettings/printerSettings343.bin"/><Relationship Id="rId35" Type="http://schemas.openxmlformats.org/officeDocument/2006/relationships/printerSettings" Target="../printerSettings/printerSettings348.bin"/><Relationship Id="rId8" Type="http://schemas.openxmlformats.org/officeDocument/2006/relationships/printerSettings" Target="../printerSettings/printerSettings321.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61.bin"/><Relationship Id="rId18" Type="http://schemas.openxmlformats.org/officeDocument/2006/relationships/printerSettings" Target="../printerSettings/printerSettings366.bin"/><Relationship Id="rId26" Type="http://schemas.openxmlformats.org/officeDocument/2006/relationships/printerSettings" Target="../printerSettings/printerSettings374.bin"/><Relationship Id="rId3" Type="http://schemas.openxmlformats.org/officeDocument/2006/relationships/printerSettings" Target="../printerSettings/printerSettings351.bin"/><Relationship Id="rId21" Type="http://schemas.openxmlformats.org/officeDocument/2006/relationships/printerSettings" Target="../printerSettings/printerSettings369.bin"/><Relationship Id="rId34" Type="http://schemas.openxmlformats.org/officeDocument/2006/relationships/printerSettings" Target="../printerSettings/printerSettings382.bin"/><Relationship Id="rId7" Type="http://schemas.openxmlformats.org/officeDocument/2006/relationships/printerSettings" Target="../printerSettings/printerSettings355.bin"/><Relationship Id="rId12" Type="http://schemas.openxmlformats.org/officeDocument/2006/relationships/printerSettings" Target="../printerSettings/printerSettings360.bin"/><Relationship Id="rId17" Type="http://schemas.openxmlformats.org/officeDocument/2006/relationships/printerSettings" Target="../printerSettings/printerSettings365.bin"/><Relationship Id="rId25" Type="http://schemas.openxmlformats.org/officeDocument/2006/relationships/printerSettings" Target="../printerSettings/printerSettings373.bin"/><Relationship Id="rId33" Type="http://schemas.openxmlformats.org/officeDocument/2006/relationships/printerSettings" Target="../printerSettings/printerSettings381.bin"/><Relationship Id="rId2" Type="http://schemas.openxmlformats.org/officeDocument/2006/relationships/printerSettings" Target="../printerSettings/printerSettings350.bin"/><Relationship Id="rId16" Type="http://schemas.openxmlformats.org/officeDocument/2006/relationships/printerSettings" Target="../printerSettings/printerSettings364.bin"/><Relationship Id="rId20" Type="http://schemas.openxmlformats.org/officeDocument/2006/relationships/printerSettings" Target="../printerSettings/printerSettings368.bin"/><Relationship Id="rId29" Type="http://schemas.openxmlformats.org/officeDocument/2006/relationships/printerSettings" Target="../printerSettings/printerSettings377.bin"/><Relationship Id="rId1" Type="http://schemas.openxmlformats.org/officeDocument/2006/relationships/printerSettings" Target="../printerSettings/printerSettings349.bin"/><Relationship Id="rId6" Type="http://schemas.openxmlformats.org/officeDocument/2006/relationships/printerSettings" Target="../printerSettings/printerSettings354.bin"/><Relationship Id="rId11" Type="http://schemas.openxmlformats.org/officeDocument/2006/relationships/printerSettings" Target="../printerSettings/printerSettings359.bin"/><Relationship Id="rId24" Type="http://schemas.openxmlformats.org/officeDocument/2006/relationships/printerSettings" Target="../printerSettings/printerSettings372.bin"/><Relationship Id="rId32" Type="http://schemas.openxmlformats.org/officeDocument/2006/relationships/printerSettings" Target="../printerSettings/printerSettings380.bin"/><Relationship Id="rId5" Type="http://schemas.openxmlformats.org/officeDocument/2006/relationships/printerSettings" Target="../printerSettings/printerSettings353.bin"/><Relationship Id="rId15" Type="http://schemas.openxmlformats.org/officeDocument/2006/relationships/printerSettings" Target="../printerSettings/printerSettings363.bin"/><Relationship Id="rId23" Type="http://schemas.openxmlformats.org/officeDocument/2006/relationships/printerSettings" Target="../printerSettings/printerSettings371.bin"/><Relationship Id="rId28" Type="http://schemas.openxmlformats.org/officeDocument/2006/relationships/printerSettings" Target="../printerSettings/printerSettings376.bin"/><Relationship Id="rId10" Type="http://schemas.openxmlformats.org/officeDocument/2006/relationships/printerSettings" Target="../printerSettings/printerSettings358.bin"/><Relationship Id="rId19" Type="http://schemas.openxmlformats.org/officeDocument/2006/relationships/printerSettings" Target="../printerSettings/printerSettings367.bin"/><Relationship Id="rId31" Type="http://schemas.openxmlformats.org/officeDocument/2006/relationships/printerSettings" Target="../printerSettings/printerSettings379.bin"/><Relationship Id="rId4" Type="http://schemas.openxmlformats.org/officeDocument/2006/relationships/printerSettings" Target="../printerSettings/printerSettings352.bin"/><Relationship Id="rId9" Type="http://schemas.openxmlformats.org/officeDocument/2006/relationships/printerSettings" Target="../printerSettings/printerSettings357.bin"/><Relationship Id="rId14" Type="http://schemas.openxmlformats.org/officeDocument/2006/relationships/printerSettings" Target="../printerSettings/printerSettings362.bin"/><Relationship Id="rId22" Type="http://schemas.openxmlformats.org/officeDocument/2006/relationships/printerSettings" Target="../printerSettings/printerSettings370.bin"/><Relationship Id="rId27" Type="http://schemas.openxmlformats.org/officeDocument/2006/relationships/printerSettings" Target="../printerSettings/printerSettings375.bin"/><Relationship Id="rId30" Type="http://schemas.openxmlformats.org/officeDocument/2006/relationships/printerSettings" Target="../printerSettings/printerSettings378.bin"/><Relationship Id="rId35" Type="http://schemas.openxmlformats.org/officeDocument/2006/relationships/drawing" Target="../drawings/drawing8.xml"/><Relationship Id="rId8" Type="http://schemas.openxmlformats.org/officeDocument/2006/relationships/printerSettings" Target="../printerSettings/printerSettings356.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95.bin"/><Relationship Id="rId18" Type="http://schemas.openxmlformats.org/officeDocument/2006/relationships/printerSettings" Target="../printerSettings/printerSettings400.bin"/><Relationship Id="rId26" Type="http://schemas.openxmlformats.org/officeDocument/2006/relationships/printerSettings" Target="../printerSettings/printerSettings408.bin"/><Relationship Id="rId3" Type="http://schemas.openxmlformats.org/officeDocument/2006/relationships/printerSettings" Target="../printerSettings/printerSettings385.bin"/><Relationship Id="rId21" Type="http://schemas.openxmlformats.org/officeDocument/2006/relationships/printerSettings" Target="../printerSettings/printerSettings403.bin"/><Relationship Id="rId34" Type="http://schemas.openxmlformats.org/officeDocument/2006/relationships/printerSettings" Target="../printerSettings/printerSettings416.bin"/><Relationship Id="rId7" Type="http://schemas.openxmlformats.org/officeDocument/2006/relationships/printerSettings" Target="../printerSettings/printerSettings389.bin"/><Relationship Id="rId12" Type="http://schemas.openxmlformats.org/officeDocument/2006/relationships/printerSettings" Target="../printerSettings/printerSettings394.bin"/><Relationship Id="rId17" Type="http://schemas.openxmlformats.org/officeDocument/2006/relationships/printerSettings" Target="../printerSettings/printerSettings399.bin"/><Relationship Id="rId25" Type="http://schemas.openxmlformats.org/officeDocument/2006/relationships/printerSettings" Target="../printerSettings/printerSettings407.bin"/><Relationship Id="rId33" Type="http://schemas.openxmlformats.org/officeDocument/2006/relationships/printerSettings" Target="../printerSettings/printerSettings415.bin"/><Relationship Id="rId2" Type="http://schemas.openxmlformats.org/officeDocument/2006/relationships/printerSettings" Target="../printerSettings/printerSettings384.bin"/><Relationship Id="rId16" Type="http://schemas.openxmlformats.org/officeDocument/2006/relationships/printerSettings" Target="../printerSettings/printerSettings398.bin"/><Relationship Id="rId20" Type="http://schemas.openxmlformats.org/officeDocument/2006/relationships/printerSettings" Target="../printerSettings/printerSettings402.bin"/><Relationship Id="rId29" Type="http://schemas.openxmlformats.org/officeDocument/2006/relationships/printerSettings" Target="../printerSettings/printerSettings411.bin"/><Relationship Id="rId1" Type="http://schemas.openxmlformats.org/officeDocument/2006/relationships/printerSettings" Target="../printerSettings/printerSettings383.bin"/><Relationship Id="rId6" Type="http://schemas.openxmlformats.org/officeDocument/2006/relationships/printerSettings" Target="../printerSettings/printerSettings388.bin"/><Relationship Id="rId11" Type="http://schemas.openxmlformats.org/officeDocument/2006/relationships/printerSettings" Target="../printerSettings/printerSettings393.bin"/><Relationship Id="rId24" Type="http://schemas.openxmlformats.org/officeDocument/2006/relationships/printerSettings" Target="../printerSettings/printerSettings406.bin"/><Relationship Id="rId32" Type="http://schemas.openxmlformats.org/officeDocument/2006/relationships/printerSettings" Target="../printerSettings/printerSettings414.bin"/><Relationship Id="rId5" Type="http://schemas.openxmlformats.org/officeDocument/2006/relationships/printerSettings" Target="../printerSettings/printerSettings387.bin"/><Relationship Id="rId15" Type="http://schemas.openxmlformats.org/officeDocument/2006/relationships/printerSettings" Target="../printerSettings/printerSettings397.bin"/><Relationship Id="rId23" Type="http://schemas.openxmlformats.org/officeDocument/2006/relationships/printerSettings" Target="../printerSettings/printerSettings405.bin"/><Relationship Id="rId28" Type="http://schemas.openxmlformats.org/officeDocument/2006/relationships/printerSettings" Target="../printerSettings/printerSettings410.bin"/><Relationship Id="rId36" Type="http://schemas.openxmlformats.org/officeDocument/2006/relationships/drawing" Target="../drawings/drawing9.xml"/><Relationship Id="rId10" Type="http://schemas.openxmlformats.org/officeDocument/2006/relationships/printerSettings" Target="../printerSettings/printerSettings392.bin"/><Relationship Id="rId19" Type="http://schemas.openxmlformats.org/officeDocument/2006/relationships/printerSettings" Target="../printerSettings/printerSettings401.bin"/><Relationship Id="rId31" Type="http://schemas.openxmlformats.org/officeDocument/2006/relationships/printerSettings" Target="../printerSettings/printerSettings413.bin"/><Relationship Id="rId4" Type="http://schemas.openxmlformats.org/officeDocument/2006/relationships/printerSettings" Target="../printerSettings/printerSettings386.bin"/><Relationship Id="rId9" Type="http://schemas.openxmlformats.org/officeDocument/2006/relationships/printerSettings" Target="../printerSettings/printerSettings391.bin"/><Relationship Id="rId14" Type="http://schemas.openxmlformats.org/officeDocument/2006/relationships/printerSettings" Target="../printerSettings/printerSettings396.bin"/><Relationship Id="rId22" Type="http://schemas.openxmlformats.org/officeDocument/2006/relationships/printerSettings" Target="../printerSettings/printerSettings404.bin"/><Relationship Id="rId27" Type="http://schemas.openxmlformats.org/officeDocument/2006/relationships/printerSettings" Target="../printerSettings/printerSettings409.bin"/><Relationship Id="rId30" Type="http://schemas.openxmlformats.org/officeDocument/2006/relationships/printerSettings" Target="../printerSettings/printerSettings412.bin"/><Relationship Id="rId35" Type="http://schemas.openxmlformats.org/officeDocument/2006/relationships/printerSettings" Target="../printerSettings/printerSettings417.bin"/><Relationship Id="rId8" Type="http://schemas.openxmlformats.org/officeDocument/2006/relationships/printerSettings" Target="../printerSettings/printerSettings39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30.bin"/><Relationship Id="rId18" Type="http://schemas.openxmlformats.org/officeDocument/2006/relationships/printerSettings" Target="../printerSettings/printerSettings435.bin"/><Relationship Id="rId26" Type="http://schemas.openxmlformats.org/officeDocument/2006/relationships/printerSettings" Target="../printerSettings/printerSettings443.bin"/><Relationship Id="rId3" Type="http://schemas.openxmlformats.org/officeDocument/2006/relationships/printerSettings" Target="../printerSettings/printerSettings420.bin"/><Relationship Id="rId21" Type="http://schemas.openxmlformats.org/officeDocument/2006/relationships/printerSettings" Target="../printerSettings/printerSettings438.bin"/><Relationship Id="rId34" Type="http://schemas.openxmlformats.org/officeDocument/2006/relationships/printerSettings" Target="../printerSettings/printerSettings451.bin"/><Relationship Id="rId7" Type="http://schemas.openxmlformats.org/officeDocument/2006/relationships/printerSettings" Target="../printerSettings/printerSettings424.bin"/><Relationship Id="rId12" Type="http://schemas.openxmlformats.org/officeDocument/2006/relationships/printerSettings" Target="../printerSettings/printerSettings429.bin"/><Relationship Id="rId17" Type="http://schemas.openxmlformats.org/officeDocument/2006/relationships/printerSettings" Target="../printerSettings/printerSettings434.bin"/><Relationship Id="rId25" Type="http://schemas.openxmlformats.org/officeDocument/2006/relationships/printerSettings" Target="../printerSettings/printerSettings442.bin"/><Relationship Id="rId33" Type="http://schemas.openxmlformats.org/officeDocument/2006/relationships/printerSettings" Target="../printerSettings/printerSettings450.bin"/><Relationship Id="rId2" Type="http://schemas.openxmlformats.org/officeDocument/2006/relationships/printerSettings" Target="../printerSettings/printerSettings419.bin"/><Relationship Id="rId16" Type="http://schemas.openxmlformats.org/officeDocument/2006/relationships/printerSettings" Target="../printerSettings/printerSettings433.bin"/><Relationship Id="rId20" Type="http://schemas.openxmlformats.org/officeDocument/2006/relationships/printerSettings" Target="../printerSettings/printerSettings437.bin"/><Relationship Id="rId29" Type="http://schemas.openxmlformats.org/officeDocument/2006/relationships/printerSettings" Target="../printerSettings/printerSettings446.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24" Type="http://schemas.openxmlformats.org/officeDocument/2006/relationships/printerSettings" Target="../printerSettings/printerSettings441.bin"/><Relationship Id="rId32" Type="http://schemas.openxmlformats.org/officeDocument/2006/relationships/printerSettings" Target="../printerSettings/printerSettings449.bin"/><Relationship Id="rId5" Type="http://schemas.openxmlformats.org/officeDocument/2006/relationships/printerSettings" Target="../printerSettings/printerSettings422.bin"/><Relationship Id="rId15" Type="http://schemas.openxmlformats.org/officeDocument/2006/relationships/printerSettings" Target="../printerSettings/printerSettings432.bin"/><Relationship Id="rId23" Type="http://schemas.openxmlformats.org/officeDocument/2006/relationships/printerSettings" Target="../printerSettings/printerSettings440.bin"/><Relationship Id="rId28" Type="http://schemas.openxmlformats.org/officeDocument/2006/relationships/printerSettings" Target="../printerSettings/printerSettings445.bin"/><Relationship Id="rId10" Type="http://schemas.openxmlformats.org/officeDocument/2006/relationships/printerSettings" Target="../printerSettings/printerSettings427.bin"/><Relationship Id="rId19" Type="http://schemas.openxmlformats.org/officeDocument/2006/relationships/printerSettings" Target="../printerSettings/printerSettings436.bin"/><Relationship Id="rId31" Type="http://schemas.openxmlformats.org/officeDocument/2006/relationships/printerSettings" Target="../printerSettings/printerSettings448.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 Id="rId14" Type="http://schemas.openxmlformats.org/officeDocument/2006/relationships/printerSettings" Target="../printerSettings/printerSettings431.bin"/><Relationship Id="rId22" Type="http://schemas.openxmlformats.org/officeDocument/2006/relationships/printerSettings" Target="../printerSettings/printerSettings439.bin"/><Relationship Id="rId27" Type="http://schemas.openxmlformats.org/officeDocument/2006/relationships/printerSettings" Target="../printerSettings/printerSettings444.bin"/><Relationship Id="rId30" Type="http://schemas.openxmlformats.org/officeDocument/2006/relationships/printerSettings" Target="../printerSettings/printerSettings447.bin"/><Relationship Id="rId35" Type="http://schemas.openxmlformats.org/officeDocument/2006/relationships/drawing" Target="../drawings/drawing10.xml"/><Relationship Id="rId8" Type="http://schemas.openxmlformats.org/officeDocument/2006/relationships/printerSettings" Target="../printerSettings/printerSettings425.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64.bin"/><Relationship Id="rId18" Type="http://schemas.openxmlformats.org/officeDocument/2006/relationships/printerSettings" Target="../printerSettings/printerSettings469.bin"/><Relationship Id="rId26" Type="http://schemas.openxmlformats.org/officeDocument/2006/relationships/printerSettings" Target="../printerSettings/printerSettings477.bin"/><Relationship Id="rId3" Type="http://schemas.openxmlformats.org/officeDocument/2006/relationships/printerSettings" Target="../printerSettings/printerSettings454.bin"/><Relationship Id="rId21" Type="http://schemas.openxmlformats.org/officeDocument/2006/relationships/printerSettings" Target="../printerSettings/printerSettings472.bin"/><Relationship Id="rId34" Type="http://schemas.openxmlformats.org/officeDocument/2006/relationships/printerSettings" Target="../printerSettings/printerSettings485.bin"/><Relationship Id="rId7" Type="http://schemas.openxmlformats.org/officeDocument/2006/relationships/printerSettings" Target="../printerSettings/printerSettings458.bin"/><Relationship Id="rId12" Type="http://schemas.openxmlformats.org/officeDocument/2006/relationships/printerSettings" Target="../printerSettings/printerSettings463.bin"/><Relationship Id="rId17" Type="http://schemas.openxmlformats.org/officeDocument/2006/relationships/printerSettings" Target="../printerSettings/printerSettings468.bin"/><Relationship Id="rId25" Type="http://schemas.openxmlformats.org/officeDocument/2006/relationships/printerSettings" Target="../printerSettings/printerSettings476.bin"/><Relationship Id="rId33" Type="http://schemas.openxmlformats.org/officeDocument/2006/relationships/printerSettings" Target="../printerSettings/printerSettings484.bin"/><Relationship Id="rId2" Type="http://schemas.openxmlformats.org/officeDocument/2006/relationships/printerSettings" Target="../printerSettings/printerSettings453.bin"/><Relationship Id="rId16" Type="http://schemas.openxmlformats.org/officeDocument/2006/relationships/printerSettings" Target="../printerSettings/printerSettings467.bin"/><Relationship Id="rId20" Type="http://schemas.openxmlformats.org/officeDocument/2006/relationships/printerSettings" Target="../printerSettings/printerSettings471.bin"/><Relationship Id="rId29" Type="http://schemas.openxmlformats.org/officeDocument/2006/relationships/printerSettings" Target="../printerSettings/printerSettings480.bin"/><Relationship Id="rId1" Type="http://schemas.openxmlformats.org/officeDocument/2006/relationships/printerSettings" Target="../printerSettings/printerSettings452.bin"/><Relationship Id="rId6" Type="http://schemas.openxmlformats.org/officeDocument/2006/relationships/printerSettings" Target="../printerSettings/printerSettings457.bin"/><Relationship Id="rId11" Type="http://schemas.openxmlformats.org/officeDocument/2006/relationships/printerSettings" Target="../printerSettings/printerSettings462.bin"/><Relationship Id="rId24" Type="http://schemas.openxmlformats.org/officeDocument/2006/relationships/printerSettings" Target="../printerSettings/printerSettings475.bin"/><Relationship Id="rId32" Type="http://schemas.openxmlformats.org/officeDocument/2006/relationships/printerSettings" Target="../printerSettings/printerSettings483.bin"/><Relationship Id="rId5" Type="http://schemas.openxmlformats.org/officeDocument/2006/relationships/printerSettings" Target="../printerSettings/printerSettings456.bin"/><Relationship Id="rId15" Type="http://schemas.openxmlformats.org/officeDocument/2006/relationships/printerSettings" Target="../printerSettings/printerSettings466.bin"/><Relationship Id="rId23" Type="http://schemas.openxmlformats.org/officeDocument/2006/relationships/printerSettings" Target="../printerSettings/printerSettings474.bin"/><Relationship Id="rId28" Type="http://schemas.openxmlformats.org/officeDocument/2006/relationships/printerSettings" Target="../printerSettings/printerSettings479.bin"/><Relationship Id="rId10" Type="http://schemas.openxmlformats.org/officeDocument/2006/relationships/printerSettings" Target="../printerSettings/printerSettings461.bin"/><Relationship Id="rId19" Type="http://schemas.openxmlformats.org/officeDocument/2006/relationships/printerSettings" Target="../printerSettings/printerSettings470.bin"/><Relationship Id="rId31" Type="http://schemas.openxmlformats.org/officeDocument/2006/relationships/printerSettings" Target="../printerSettings/printerSettings482.bin"/><Relationship Id="rId4" Type="http://schemas.openxmlformats.org/officeDocument/2006/relationships/printerSettings" Target="../printerSettings/printerSettings455.bin"/><Relationship Id="rId9" Type="http://schemas.openxmlformats.org/officeDocument/2006/relationships/printerSettings" Target="../printerSettings/printerSettings460.bin"/><Relationship Id="rId14" Type="http://schemas.openxmlformats.org/officeDocument/2006/relationships/printerSettings" Target="../printerSettings/printerSettings465.bin"/><Relationship Id="rId22" Type="http://schemas.openxmlformats.org/officeDocument/2006/relationships/printerSettings" Target="../printerSettings/printerSettings473.bin"/><Relationship Id="rId27" Type="http://schemas.openxmlformats.org/officeDocument/2006/relationships/printerSettings" Target="../printerSettings/printerSettings478.bin"/><Relationship Id="rId30" Type="http://schemas.openxmlformats.org/officeDocument/2006/relationships/printerSettings" Target="../printerSettings/printerSettings481.bin"/><Relationship Id="rId35" Type="http://schemas.openxmlformats.org/officeDocument/2006/relationships/drawing" Target="../drawings/drawing11.xml"/><Relationship Id="rId8" Type="http://schemas.openxmlformats.org/officeDocument/2006/relationships/printerSettings" Target="../printerSettings/printerSettings459.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98.bin"/><Relationship Id="rId18" Type="http://schemas.openxmlformats.org/officeDocument/2006/relationships/printerSettings" Target="../printerSettings/printerSettings503.bin"/><Relationship Id="rId26" Type="http://schemas.openxmlformats.org/officeDocument/2006/relationships/printerSettings" Target="../printerSettings/printerSettings511.bin"/><Relationship Id="rId3" Type="http://schemas.openxmlformats.org/officeDocument/2006/relationships/printerSettings" Target="../printerSettings/printerSettings488.bin"/><Relationship Id="rId21" Type="http://schemas.openxmlformats.org/officeDocument/2006/relationships/printerSettings" Target="../printerSettings/printerSettings506.bin"/><Relationship Id="rId34" Type="http://schemas.openxmlformats.org/officeDocument/2006/relationships/printerSettings" Target="../printerSettings/printerSettings519.bin"/><Relationship Id="rId7" Type="http://schemas.openxmlformats.org/officeDocument/2006/relationships/printerSettings" Target="../printerSettings/printerSettings492.bin"/><Relationship Id="rId12" Type="http://schemas.openxmlformats.org/officeDocument/2006/relationships/printerSettings" Target="../printerSettings/printerSettings497.bin"/><Relationship Id="rId17" Type="http://schemas.openxmlformats.org/officeDocument/2006/relationships/printerSettings" Target="../printerSettings/printerSettings502.bin"/><Relationship Id="rId25" Type="http://schemas.openxmlformats.org/officeDocument/2006/relationships/printerSettings" Target="../printerSettings/printerSettings510.bin"/><Relationship Id="rId33" Type="http://schemas.openxmlformats.org/officeDocument/2006/relationships/printerSettings" Target="../printerSettings/printerSettings518.bin"/><Relationship Id="rId2" Type="http://schemas.openxmlformats.org/officeDocument/2006/relationships/printerSettings" Target="../printerSettings/printerSettings487.bin"/><Relationship Id="rId16" Type="http://schemas.openxmlformats.org/officeDocument/2006/relationships/printerSettings" Target="../printerSettings/printerSettings501.bin"/><Relationship Id="rId20" Type="http://schemas.openxmlformats.org/officeDocument/2006/relationships/printerSettings" Target="../printerSettings/printerSettings505.bin"/><Relationship Id="rId29" Type="http://schemas.openxmlformats.org/officeDocument/2006/relationships/printerSettings" Target="../printerSettings/printerSettings514.bin"/><Relationship Id="rId1" Type="http://schemas.openxmlformats.org/officeDocument/2006/relationships/printerSettings" Target="../printerSettings/printerSettings486.bin"/><Relationship Id="rId6" Type="http://schemas.openxmlformats.org/officeDocument/2006/relationships/printerSettings" Target="../printerSettings/printerSettings491.bin"/><Relationship Id="rId11" Type="http://schemas.openxmlformats.org/officeDocument/2006/relationships/printerSettings" Target="../printerSettings/printerSettings496.bin"/><Relationship Id="rId24" Type="http://schemas.openxmlformats.org/officeDocument/2006/relationships/printerSettings" Target="../printerSettings/printerSettings509.bin"/><Relationship Id="rId32" Type="http://schemas.openxmlformats.org/officeDocument/2006/relationships/printerSettings" Target="../printerSettings/printerSettings517.bin"/><Relationship Id="rId5" Type="http://schemas.openxmlformats.org/officeDocument/2006/relationships/printerSettings" Target="../printerSettings/printerSettings490.bin"/><Relationship Id="rId15" Type="http://schemas.openxmlformats.org/officeDocument/2006/relationships/printerSettings" Target="../printerSettings/printerSettings500.bin"/><Relationship Id="rId23" Type="http://schemas.openxmlformats.org/officeDocument/2006/relationships/printerSettings" Target="../printerSettings/printerSettings508.bin"/><Relationship Id="rId28" Type="http://schemas.openxmlformats.org/officeDocument/2006/relationships/printerSettings" Target="../printerSettings/printerSettings513.bin"/><Relationship Id="rId10" Type="http://schemas.openxmlformats.org/officeDocument/2006/relationships/printerSettings" Target="../printerSettings/printerSettings495.bin"/><Relationship Id="rId19" Type="http://schemas.openxmlformats.org/officeDocument/2006/relationships/printerSettings" Target="../printerSettings/printerSettings504.bin"/><Relationship Id="rId31" Type="http://schemas.openxmlformats.org/officeDocument/2006/relationships/printerSettings" Target="../printerSettings/printerSettings516.bin"/><Relationship Id="rId4" Type="http://schemas.openxmlformats.org/officeDocument/2006/relationships/printerSettings" Target="../printerSettings/printerSettings489.bin"/><Relationship Id="rId9" Type="http://schemas.openxmlformats.org/officeDocument/2006/relationships/printerSettings" Target="../printerSettings/printerSettings494.bin"/><Relationship Id="rId14" Type="http://schemas.openxmlformats.org/officeDocument/2006/relationships/printerSettings" Target="../printerSettings/printerSettings499.bin"/><Relationship Id="rId22" Type="http://schemas.openxmlformats.org/officeDocument/2006/relationships/printerSettings" Target="../printerSettings/printerSettings507.bin"/><Relationship Id="rId27" Type="http://schemas.openxmlformats.org/officeDocument/2006/relationships/printerSettings" Target="../printerSettings/printerSettings512.bin"/><Relationship Id="rId30" Type="http://schemas.openxmlformats.org/officeDocument/2006/relationships/printerSettings" Target="../printerSettings/printerSettings515.bin"/><Relationship Id="rId35" Type="http://schemas.openxmlformats.org/officeDocument/2006/relationships/drawing" Target="../drawings/drawing12.xml"/><Relationship Id="rId8" Type="http://schemas.openxmlformats.org/officeDocument/2006/relationships/printerSettings" Target="../printerSettings/printerSettings493.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32.bin"/><Relationship Id="rId18" Type="http://schemas.openxmlformats.org/officeDocument/2006/relationships/printerSettings" Target="../printerSettings/printerSettings537.bin"/><Relationship Id="rId26" Type="http://schemas.openxmlformats.org/officeDocument/2006/relationships/printerSettings" Target="../printerSettings/printerSettings545.bin"/><Relationship Id="rId3" Type="http://schemas.openxmlformats.org/officeDocument/2006/relationships/printerSettings" Target="../printerSettings/printerSettings522.bin"/><Relationship Id="rId21" Type="http://schemas.openxmlformats.org/officeDocument/2006/relationships/printerSettings" Target="../printerSettings/printerSettings540.bin"/><Relationship Id="rId34" Type="http://schemas.openxmlformats.org/officeDocument/2006/relationships/printerSettings" Target="../printerSettings/printerSettings553.bin"/><Relationship Id="rId7" Type="http://schemas.openxmlformats.org/officeDocument/2006/relationships/printerSettings" Target="../printerSettings/printerSettings526.bin"/><Relationship Id="rId12" Type="http://schemas.openxmlformats.org/officeDocument/2006/relationships/printerSettings" Target="../printerSettings/printerSettings531.bin"/><Relationship Id="rId17" Type="http://schemas.openxmlformats.org/officeDocument/2006/relationships/printerSettings" Target="../printerSettings/printerSettings536.bin"/><Relationship Id="rId25" Type="http://schemas.openxmlformats.org/officeDocument/2006/relationships/printerSettings" Target="../printerSettings/printerSettings544.bin"/><Relationship Id="rId33" Type="http://schemas.openxmlformats.org/officeDocument/2006/relationships/printerSettings" Target="../printerSettings/printerSettings552.bin"/><Relationship Id="rId2" Type="http://schemas.openxmlformats.org/officeDocument/2006/relationships/printerSettings" Target="../printerSettings/printerSettings521.bin"/><Relationship Id="rId16" Type="http://schemas.openxmlformats.org/officeDocument/2006/relationships/printerSettings" Target="../printerSettings/printerSettings535.bin"/><Relationship Id="rId20" Type="http://schemas.openxmlformats.org/officeDocument/2006/relationships/printerSettings" Target="../printerSettings/printerSettings539.bin"/><Relationship Id="rId29" Type="http://schemas.openxmlformats.org/officeDocument/2006/relationships/printerSettings" Target="../printerSettings/printerSettings548.bin"/><Relationship Id="rId1" Type="http://schemas.openxmlformats.org/officeDocument/2006/relationships/printerSettings" Target="../printerSettings/printerSettings520.bin"/><Relationship Id="rId6" Type="http://schemas.openxmlformats.org/officeDocument/2006/relationships/printerSettings" Target="../printerSettings/printerSettings525.bin"/><Relationship Id="rId11" Type="http://schemas.openxmlformats.org/officeDocument/2006/relationships/printerSettings" Target="../printerSettings/printerSettings530.bin"/><Relationship Id="rId24" Type="http://schemas.openxmlformats.org/officeDocument/2006/relationships/printerSettings" Target="../printerSettings/printerSettings543.bin"/><Relationship Id="rId32" Type="http://schemas.openxmlformats.org/officeDocument/2006/relationships/printerSettings" Target="../printerSettings/printerSettings551.bin"/><Relationship Id="rId5" Type="http://schemas.openxmlformats.org/officeDocument/2006/relationships/printerSettings" Target="../printerSettings/printerSettings524.bin"/><Relationship Id="rId15" Type="http://schemas.openxmlformats.org/officeDocument/2006/relationships/printerSettings" Target="../printerSettings/printerSettings534.bin"/><Relationship Id="rId23" Type="http://schemas.openxmlformats.org/officeDocument/2006/relationships/printerSettings" Target="../printerSettings/printerSettings542.bin"/><Relationship Id="rId28" Type="http://schemas.openxmlformats.org/officeDocument/2006/relationships/printerSettings" Target="../printerSettings/printerSettings547.bin"/><Relationship Id="rId10" Type="http://schemas.openxmlformats.org/officeDocument/2006/relationships/printerSettings" Target="../printerSettings/printerSettings529.bin"/><Relationship Id="rId19" Type="http://schemas.openxmlformats.org/officeDocument/2006/relationships/printerSettings" Target="../printerSettings/printerSettings538.bin"/><Relationship Id="rId31" Type="http://schemas.openxmlformats.org/officeDocument/2006/relationships/printerSettings" Target="../printerSettings/printerSettings550.bin"/><Relationship Id="rId4" Type="http://schemas.openxmlformats.org/officeDocument/2006/relationships/printerSettings" Target="../printerSettings/printerSettings523.bin"/><Relationship Id="rId9" Type="http://schemas.openxmlformats.org/officeDocument/2006/relationships/printerSettings" Target="../printerSettings/printerSettings528.bin"/><Relationship Id="rId14" Type="http://schemas.openxmlformats.org/officeDocument/2006/relationships/printerSettings" Target="../printerSettings/printerSettings533.bin"/><Relationship Id="rId22" Type="http://schemas.openxmlformats.org/officeDocument/2006/relationships/printerSettings" Target="../printerSettings/printerSettings541.bin"/><Relationship Id="rId27" Type="http://schemas.openxmlformats.org/officeDocument/2006/relationships/printerSettings" Target="../printerSettings/printerSettings546.bin"/><Relationship Id="rId30" Type="http://schemas.openxmlformats.org/officeDocument/2006/relationships/printerSettings" Target="../printerSettings/printerSettings549.bin"/><Relationship Id="rId35" Type="http://schemas.openxmlformats.org/officeDocument/2006/relationships/drawing" Target="../drawings/drawing13.xml"/><Relationship Id="rId8" Type="http://schemas.openxmlformats.org/officeDocument/2006/relationships/printerSettings" Target="../printerSettings/printerSettings527.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66.bin"/><Relationship Id="rId18" Type="http://schemas.openxmlformats.org/officeDocument/2006/relationships/printerSettings" Target="../printerSettings/printerSettings571.bin"/><Relationship Id="rId26" Type="http://schemas.openxmlformats.org/officeDocument/2006/relationships/printerSettings" Target="../printerSettings/printerSettings579.bin"/><Relationship Id="rId3" Type="http://schemas.openxmlformats.org/officeDocument/2006/relationships/printerSettings" Target="../printerSettings/printerSettings556.bin"/><Relationship Id="rId21" Type="http://schemas.openxmlformats.org/officeDocument/2006/relationships/printerSettings" Target="../printerSettings/printerSettings574.bin"/><Relationship Id="rId34" Type="http://schemas.openxmlformats.org/officeDocument/2006/relationships/printerSettings" Target="../printerSettings/printerSettings587.bin"/><Relationship Id="rId7" Type="http://schemas.openxmlformats.org/officeDocument/2006/relationships/printerSettings" Target="../printerSettings/printerSettings560.bin"/><Relationship Id="rId12" Type="http://schemas.openxmlformats.org/officeDocument/2006/relationships/printerSettings" Target="../printerSettings/printerSettings565.bin"/><Relationship Id="rId17" Type="http://schemas.openxmlformats.org/officeDocument/2006/relationships/printerSettings" Target="../printerSettings/printerSettings570.bin"/><Relationship Id="rId25" Type="http://schemas.openxmlformats.org/officeDocument/2006/relationships/printerSettings" Target="../printerSettings/printerSettings578.bin"/><Relationship Id="rId33" Type="http://schemas.openxmlformats.org/officeDocument/2006/relationships/printerSettings" Target="../printerSettings/printerSettings586.bin"/><Relationship Id="rId2" Type="http://schemas.openxmlformats.org/officeDocument/2006/relationships/printerSettings" Target="../printerSettings/printerSettings555.bin"/><Relationship Id="rId16" Type="http://schemas.openxmlformats.org/officeDocument/2006/relationships/printerSettings" Target="../printerSettings/printerSettings569.bin"/><Relationship Id="rId20" Type="http://schemas.openxmlformats.org/officeDocument/2006/relationships/printerSettings" Target="../printerSettings/printerSettings573.bin"/><Relationship Id="rId29" Type="http://schemas.openxmlformats.org/officeDocument/2006/relationships/printerSettings" Target="../printerSettings/printerSettings582.bin"/><Relationship Id="rId1" Type="http://schemas.openxmlformats.org/officeDocument/2006/relationships/printerSettings" Target="../printerSettings/printerSettings554.bin"/><Relationship Id="rId6" Type="http://schemas.openxmlformats.org/officeDocument/2006/relationships/printerSettings" Target="../printerSettings/printerSettings559.bin"/><Relationship Id="rId11" Type="http://schemas.openxmlformats.org/officeDocument/2006/relationships/printerSettings" Target="../printerSettings/printerSettings564.bin"/><Relationship Id="rId24" Type="http://schemas.openxmlformats.org/officeDocument/2006/relationships/printerSettings" Target="../printerSettings/printerSettings577.bin"/><Relationship Id="rId32" Type="http://schemas.openxmlformats.org/officeDocument/2006/relationships/printerSettings" Target="../printerSettings/printerSettings585.bin"/><Relationship Id="rId5" Type="http://schemas.openxmlformats.org/officeDocument/2006/relationships/printerSettings" Target="../printerSettings/printerSettings558.bin"/><Relationship Id="rId15" Type="http://schemas.openxmlformats.org/officeDocument/2006/relationships/printerSettings" Target="../printerSettings/printerSettings568.bin"/><Relationship Id="rId23" Type="http://schemas.openxmlformats.org/officeDocument/2006/relationships/printerSettings" Target="../printerSettings/printerSettings576.bin"/><Relationship Id="rId28" Type="http://schemas.openxmlformats.org/officeDocument/2006/relationships/printerSettings" Target="../printerSettings/printerSettings581.bin"/><Relationship Id="rId10" Type="http://schemas.openxmlformats.org/officeDocument/2006/relationships/printerSettings" Target="../printerSettings/printerSettings563.bin"/><Relationship Id="rId19" Type="http://schemas.openxmlformats.org/officeDocument/2006/relationships/printerSettings" Target="../printerSettings/printerSettings572.bin"/><Relationship Id="rId31" Type="http://schemas.openxmlformats.org/officeDocument/2006/relationships/printerSettings" Target="../printerSettings/printerSettings584.bin"/><Relationship Id="rId4" Type="http://schemas.openxmlformats.org/officeDocument/2006/relationships/printerSettings" Target="../printerSettings/printerSettings557.bin"/><Relationship Id="rId9" Type="http://schemas.openxmlformats.org/officeDocument/2006/relationships/printerSettings" Target="../printerSettings/printerSettings562.bin"/><Relationship Id="rId14" Type="http://schemas.openxmlformats.org/officeDocument/2006/relationships/printerSettings" Target="../printerSettings/printerSettings567.bin"/><Relationship Id="rId22" Type="http://schemas.openxmlformats.org/officeDocument/2006/relationships/printerSettings" Target="../printerSettings/printerSettings575.bin"/><Relationship Id="rId27" Type="http://schemas.openxmlformats.org/officeDocument/2006/relationships/printerSettings" Target="../printerSettings/printerSettings580.bin"/><Relationship Id="rId30" Type="http://schemas.openxmlformats.org/officeDocument/2006/relationships/printerSettings" Target="../printerSettings/printerSettings583.bin"/><Relationship Id="rId35" Type="http://schemas.openxmlformats.org/officeDocument/2006/relationships/drawing" Target="../drawings/drawing14.xml"/><Relationship Id="rId8" Type="http://schemas.openxmlformats.org/officeDocument/2006/relationships/printerSettings" Target="../printerSettings/printerSettings561.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00.bin"/><Relationship Id="rId18" Type="http://schemas.openxmlformats.org/officeDocument/2006/relationships/printerSettings" Target="../printerSettings/printerSettings605.bin"/><Relationship Id="rId26" Type="http://schemas.openxmlformats.org/officeDocument/2006/relationships/printerSettings" Target="../printerSettings/printerSettings613.bin"/><Relationship Id="rId3" Type="http://schemas.openxmlformats.org/officeDocument/2006/relationships/printerSettings" Target="../printerSettings/printerSettings590.bin"/><Relationship Id="rId21" Type="http://schemas.openxmlformats.org/officeDocument/2006/relationships/printerSettings" Target="../printerSettings/printerSettings608.bin"/><Relationship Id="rId34" Type="http://schemas.openxmlformats.org/officeDocument/2006/relationships/printerSettings" Target="../printerSettings/printerSettings621.bin"/><Relationship Id="rId7" Type="http://schemas.openxmlformats.org/officeDocument/2006/relationships/printerSettings" Target="../printerSettings/printerSettings594.bin"/><Relationship Id="rId12" Type="http://schemas.openxmlformats.org/officeDocument/2006/relationships/printerSettings" Target="../printerSettings/printerSettings599.bin"/><Relationship Id="rId17" Type="http://schemas.openxmlformats.org/officeDocument/2006/relationships/printerSettings" Target="../printerSettings/printerSettings604.bin"/><Relationship Id="rId25" Type="http://schemas.openxmlformats.org/officeDocument/2006/relationships/printerSettings" Target="../printerSettings/printerSettings612.bin"/><Relationship Id="rId33" Type="http://schemas.openxmlformats.org/officeDocument/2006/relationships/printerSettings" Target="../printerSettings/printerSettings620.bin"/><Relationship Id="rId2" Type="http://schemas.openxmlformats.org/officeDocument/2006/relationships/printerSettings" Target="../printerSettings/printerSettings589.bin"/><Relationship Id="rId16" Type="http://schemas.openxmlformats.org/officeDocument/2006/relationships/printerSettings" Target="../printerSettings/printerSettings603.bin"/><Relationship Id="rId20" Type="http://schemas.openxmlformats.org/officeDocument/2006/relationships/printerSettings" Target="../printerSettings/printerSettings607.bin"/><Relationship Id="rId29" Type="http://schemas.openxmlformats.org/officeDocument/2006/relationships/printerSettings" Target="../printerSettings/printerSettings616.bin"/><Relationship Id="rId1" Type="http://schemas.openxmlformats.org/officeDocument/2006/relationships/printerSettings" Target="../printerSettings/printerSettings588.bin"/><Relationship Id="rId6" Type="http://schemas.openxmlformats.org/officeDocument/2006/relationships/printerSettings" Target="../printerSettings/printerSettings593.bin"/><Relationship Id="rId11" Type="http://schemas.openxmlformats.org/officeDocument/2006/relationships/printerSettings" Target="../printerSettings/printerSettings598.bin"/><Relationship Id="rId24" Type="http://schemas.openxmlformats.org/officeDocument/2006/relationships/printerSettings" Target="../printerSettings/printerSettings611.bin"/><Relationship Id="rId32" Type="http://schemas.openxmlformats.org/officeDocument/2006/relationships/printerSettings" Target="../printerSettings/printerSettings619.bin"/><Relationship Id="rId5" Type="http://schemas.openxmlformats.org/officeDocument/2006/relationships/printerSettings" Target="../printerSettings/printerSettings592.bin"/><Relationship Id="rId15" Type="http://schemas.openxmlformats.org/officeDocument/2006/relationships/printerSettings" Target="../printerSettings/printerSettings602.bin"/><Relationship Id="rId23" Type="http://schemas.openxmlformats.org/officeDocument/2006/relationships/printerSettings" Target="../printerSettings/printerSettings610.bin"/><Relationship Id="rId28" Type="http://schemas.openxmlformats.org/officeDocument/2006/relationships/printerSettings" Target="../printerSettings/printerSettings615.bin"/><Relationship Id="rId10" Type="http://schemas.openxmlformats.org/officeDocument/2006/relationships/printerSettings" Target="../printerSettings/printerSettings597.bin"/><Relationship Id="rId19" Type="http://schemas.openxmlformats.org/officeDocument/2006/relationships/printerSettings" Target="../printerSettings/printerSettings606.bin"/><Relationship Id="rId31" Type="http://schemas.openxmlformats.org/officeDocument/2006/relationships/printerSettings" Target="../printerSettings/printerSettings618.bin"/><Relationship Id="rId4" Type="http://schemas.openxmlformats.org/officeDocument/2006/relationships/printerSettings" Target="../printerSettings/printerSettings591.bin"/><Relationship Id="rId9" Type="http://schemas.openxmlformats.org/officeDocument/2006/relationships/printerSettings" Target="../printerSettings/printerSettings596.bin"/><Relationship Id="rId14" Type="http://schemas.openxmlformats.org/officeDocument/2006/relationships/printerSettings" Target="../printerSettings/printerSettings601.bin"/><Relationship Id="rId22" Type="http://schemas.openxmlformats.org/officeDocument/2006/relationships/printerSettings" Target="../printerSettings/printerSettings609.bin"/><Relationship Id="rId27" Type="http://schemas.openxmlformats.org/officeDocument/2006/relationships/printerSettings" Target="../printerSettings/printerSettings614.bin"/><Relationship Id="rId30" Type="http://schemas.openxmlformats.org/officeDocument/2006/relationships/printerSettings" Target="../printerSettings/printerSettings617.bin"/><Relationship Id="rId35" Type="http://schemas.openxmlformats.org/officeDocument/2006/relationships/drawing" Target="../drawings/drawing15.xml"/><Relationship Id="rId8" Type="http://schemas.openxmlformats.org/officeDocument/2006/relationships/printerSettings" Target="../printerSettings/printerSettings59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29.bin"/><Relationship Id="rId13" Type="http://schemas.openxmlformats.org/officeDocument/2006/relationships/printerSettings" Target="../printerSettings/printerSettings634.bin"/><Relationship Id="rId18" Type="http://schemas.openxmlformats.org/officeDocument/2006/relationships/printerSettings" Target="../printerSettings/printerSettings639.bin"/><Relationship Id="rId26" Type="http://schemas.openxmlformats.org/officeDocument/2006/relationships/printerSettings" Target="../printerSettings/printerSettings647.bin"/><Relationship Id="rId3" Type="http://schemas.openxmlformats.org/officeDocument/2006/relationships/printerSettings" Target="../printerSettings/printerSettings624.bin"/><Relationship Id="rId21" Type="http://schemas.openxmlformats.org/officeDocument/2006/relationships/printerSettings" Target="../printerSettings/printerSettings642.bin"/><Relationship Id="rId7" Type="http://schemas.openxmlformats.org/officeDocument/2006/relationships/printerSettings" Target="../printerSettings/printerSettings628.bin"/><Relationship Id="rId12" Type="http://schemas.openxmlformats.org/officeDocument/2006/relationships/printerSettings" Target="../printerSettings/printerSettings633.bin"/><Relationship Id="rId17" Type="http://schemas.openxmlformats.org/officeDocument/2006/relationships/printerSettings" Target="../printerSettings/printerSettings638.bin"/><Relationship Id="rId25" Type="http://schemas.openxmlformats.org/officeDocument/2006/relationships/printerSettings" Target="../printerSettings/printerSettings646.bin"/><Relationship Id="rId2" Type="http://schemas.openxmlformats.org/officeDocument/2006/relationships/printerSettings" Target="../printerSettings/printerSettings623.bin"/><Relationship Id="rId16" Type="http://schemas.openxmlformats.org/officeDocument/2006/relationships/printerSettings" Target="../printerSettings/printerSettings637.bin"/><Relationship Id="rId20" Type="http://schemas.openxmlformats.org/officeDocument/2006/relationships/printerSettings" Target="../printerSettings/printerSettings641.bin"/><Relationship Id="rId29" Type="http://schemas.openxmlformats.org/officeDocument/2006/relationships/printerSettings" Target="../printerSettings/printerSettings650.bin"/><Relationship Id="rId1" Type="http://schemas.openxmlformats.org/officeDocument/2006/relationships/printerSettings" Target="../printerSettings/printerSettings622.bin"/><Relationship Id="rId6" Type="http://schemas.openxmlformats.org/officeDocument/2006/relationships/printerSettings" Target="../printerSettings/printerSettings627.bin"/><Relationship Id="rId11" Type="http://schemas.openxmlformats.org/officeDocument/2006/relationships/printerSettings" Target="../printerSettings/printerSettings632.bin"/><Relationship Id="rId24" Type="http://schemas.openxmlformats.org/officeDocument/2006/relationships/printerSettings" Target="../printerSettings/printerSettings645.bin"/><Relationship Id="rId5" Type="http://schemas.openxmlformats.org/officeDocument/2006/relationships/printerSettings" Target="../printerSettings/printerSettings626.bin"/><Relationship Id="rId15" Type="http://schemas.openxmlformats.org/officeDocument/2006/relationships/printerSettings" Target="../printerSettings/printerSettings636.bin"/><Relationship Id="rId23" Type="http://schemas.openxmlformats.org/officeDocument/2006/relationships/printerSettings" Target="../printerSettings/printerSettings644.bin"/><Relationship Id="rId28" Type="http://schemas.openxmlformats.org/officeDocument/2006/relationships/printerSettings" Target="../printerSettings/printerSettings649.bin"/><Relationship Id="rId10" Type="http://schemas.openxmlformats.org/officeDocument/2006/relationships/printerSettings" Target="../printerSettings/printerSettings631.bin"/><Relationship Id="rId19" Type="http://schemas.openxmlformats.org/officeDocument/2006/relationships/printerSettings" Target="../printerSettings/printerSettings640.bin"/><Relationship Id="rId31" Type="http://schemas.openxmlformats.org/officeDocument/2006/relationships/printerSettings" Target="../printerSettings/printerSettings652.bin"/><Relationship Id="rId4" Type="http://schemas.openxmlformats.org/officeDocument/2006/relationships/printerSettings" Target="../printerSettings/printerSettings625.bin"/><Relationship Id="rId9" Type="http://schemas.openxmlformats.org/officeDocument/2006/relationships/printerSettings" Target="../printerSettings/printerSettings630.bin"/><Relationship Id="rId14" Type="http://schemas.openxmlformats.org/officeDocument/2006/relationships/printerSettings" Target="../printerSettings/printerSettings635.bin"/><Relationship Id="rId22" Type="http://schemas.openxmlformats.org/officeDocument/2006/relationships/printerSettings" Target="../printerSettings/printerSettings643.bin"/><Relationship Id="rId27" Type="http://schemas.openxmlformats.org/officeDocument/2006/relationships/printerSettings" Target="../printerSettings/printerSettings648.bin"/><Relationship Id="rId30" Type="http://schemas.openxmlformats.org/officeDocument/2006/relationships/printerSettings" Target="../printerSettings/printerSettings65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660.bin"/><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3" Type="http://schemas.openxmlformats.org/officeDocument/2006/relationships/printerSettings" Target="../printerSettings/printerSettings655.bin"/><Relationship Id="rId21" Type="http://schemas.openxmlformats.org/officeDocument/2006/relationships/printerSettings" Target="../printerSettings/printerSettings673.bin"/><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29" Type="http://schemas.openxmlformats.org/officeDocument/2006/relationships/printerSettings" Target="../printerSettings/printerSettings681.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28" Type="http://schemas.openxmlformats.org/officeDocument/2006/relationships/printerSettings" Target="../printerSettings/printerSettings680.bin"/><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31" Type="http://schemas.openxmlformats.org/officeDocument/2006/relationships/printerSettings" Target="../printerSettings/printerSettings683.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 Id="rId27" Type="http://schemas.openxmlformats.org/officeDocument/2006/relationships/printerSettings" Target="../printerSettings/printerSettings679.bin"/><Relationship Id="rId30" Type="http://schemas.openxmlformats.org/officeDocument/2006/relationships/printerSettings" Target="../printerSettings/printerSettings68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96.bin"/><Relationship Id="rId18" Type="http://schemas.openxmlformats.org/officeDocument/2006/relationships/printerSettings" Target="../printerSettings/printerSettings701.bin"/><Relationship Id="rId26" Type="http://schemas.openxmlformats.org/officeDocument/2006/relationships/printerSettings" Target="../printerSettings/printerSettings709.bin"/><Relationship Id="rId3" Type="http://schemas.openxmlformats.org/officeDocument/2006/relationships/printerSettings" Target="../printerSettings/printerSettings686.bin"/><Relationship Id="rId21" Type="http://schemas.openxmlformats.org/officeDocument/2006/relationships/printerSettings" Target="../printerSettings/printerSettings704.bin"/><Relationship Id="rId34" Type="http://schemas.openxmlformats.org/officeDocument/2006/relationships/printerSettings" Target="../printerSettings/printerSettings717.bin"/><Relationship Id="rId7" Type="http://schemas.openxmlformats.org/officeDocument/2006/relationships/printerSettings" Target="../printerSettings/printerSettings690.bin"/><Relationship Id="rId12" Type="http://schemas.openxmlformats.org/officeDocument/2006/relationships/printerSettings" Target="../printerSettings/printerSettings695.bin"/><Relationship Id="rId17" Type="http://schemas.openxmlformats.org/officeDocument/2006/relationships/printerSettings" Target="../printerSettings/printerSettings700.bin"/><Relationship Id="rId25" Type="http://schemas.openxmlformats.org/officeDocument/2006/relationships/printerSettings" Target="../printerSettings/printerSettings708.bin"/><Relationship Id="rId33" Type="http://schemas.openxmlformats.org/officeDocument/2006/relationships/printerSettings" Target="../printerSettings/printerSettings716.bin"/><Relationship Id="rId2" Type="http://schemas.openxmlformats.org/officeDocument/2006/relationships/printerSettings" Target="../printerSettings/printerSettings685.bin"/><Relationship Id="rId16" Type="http://schemas.openxmlformats.org/officeDocument/2006/relationships/printerSettings" Target="../printerSettings/printerSettings699.bin"/><Relationship Id="rId20" Type="http://schemas.openxmlformats.org/officeDocument/2006/relationships/printerSettings" Target="../printerSettings/printerSettings703.bin"/><Relationship Id="rId29" Type="http://schemas.openxmlformats.org/officeDocument/2006/relationships/printerSettings" Target="../printerSettings/printerSettings712.bin"/><Relationship Id="rId1" Type="http://schemas.openxmlformats.org/officeDocument/2006/relationships/printerSettings" Target="../printerSettings/printerSettings684.bin"/><Relationship Id="rId6" Type="http://schemas.openxmlformats.org/officeDocument/2006/relationships/printerSettings" Target="../printerSettings/printerSettings689.bin"/><Relationship Id="rId11" Type="http://schemas.openxmlformats.org/officeDocument/2006/relationships/printerSettings" Target="../printerSettings/printerSettings694.bin"/><Relationship Id="rId24" Type="http://schemas.openxmlformats.org/officeDocument/2006/relationships/printerSettings" Target="../printerSettings/printerSettings707.bin"/><Relationship Id="rId32" Type="http://schemas.openxmlformats.org/officeDocument/2006/relationships/printerSettings" Target="../printerSettings/printerSettings715.bin"/><Relationship Id="rId5" Type="http://schemas.openxmlformats.org/officeDocument/2006/relationships/printerSettings" Target="../printerSettings/printerSettings688.bin"/><Relationship Id="rId15" Type="http://schemas.openxmlformats.org/officeDocument/2006/relationships/printerSettings" Target="../printerSettings/printerSettings698.bin"/><Relationship Id="rId23" Type="http://schemas.openxmlformats.org/officeDocument/2006/relationships/printerSettings" Target="../printerSettings/printerSettings706.bin"/><Relationship Id="rId28" Type="http://schemas.openxmlformats.org/officeDocument/2006/relationships/printerSettings" Target="../printerSettings/printerSettings711.bin"/><Relationship Id="rId10" Type="http://schemas.openxmlformats.org/officeDocument/2006/relationships/printerSettings" Target="../printerSettings/printerSettings693.bin"/><Relationship Id="rId19" Type="http://schemas.openxmlformats.org/officeDocument/2006/relationships/printerSettings" Target="../printerSettings/printerSettings702.bin"/><Relationship Id="rId31" Type="http://schemas.openxmlformats.org/officeDocument/2006/relationships/printerSettings" Target="../printerSettings/printerSettings714.bin"/><Relationship Id="rId4" Type="http://schemas.openxmlformats.org/officeDocument/2006/relationships/printerSettings" Target="../printerSettings/printerSettings687.bin"/><Relationship Id="rId9" Type="http://schemas.openxmlformats.org/officeDocument/2006/relationships/printerSettings" Target="../printerSettings/printerSettings692.bin"/><Relationship Id="rId14" Type="http://schemas.openxmlformats.org/officeDocument/2006/relationships/printerSettings" Target="../printerSettings/printerSettings697.bin"/><Relationship Id="rId22" Type="http://schemas.openxmlformats.org/officeDocument/2006/relationships/printerSettings" Target="../printerSettings/printerSettings705.bin"/><Relationship Id="rId27" Type="http://schemas.openxmlformats.org/officeDocument/2006/relationships/printerSettings" Target="../printerSettings/printerSettings710.bin"/><Relationship Id="rId30" Type="http://schemas.openxmlformats.org/officeDocument/2006/relationships/printerSettings" Target="../printerSettings/printerSettings713.bin"/><Relationship Id="rId8" Type="http://schemas.openxmlformats.org/officeDocument/2006/relationships/printerSettings" Target="../printerSettings/printerSettings6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18"/>
  <sheetViews>
    <sheetView showGridLines="0" showRuler="0" view="pageBreakPreview" zoomScale="75" zoomScaleNormal="100" zoomScaleSheetLayoutView="75" workbookViewId="0">
      <selection activeCell="I9" sqref="I9"/>
    </sheetView>
  </sheetViews>
  <sheetFormatPr defaultColWidth="9" defaultRowHeight="16.5"/>
  <cols>
    <col min="1" max="1" width="3.5" style="276" customWidth="1"/>
    <col min="2" max="2" width="18" style="284" customWidth="1"/>
    <col min="3" max="3" width="6.625" style="284" customWidth="1"/>
    <col min="4" max="4" width="43.75" style="284" customWidth="1"/>
    <col min="5" max="5" width="11" style="284" customWidth="1"/>
    <col min="6" max="6" width="9" style="284"/>
    <col min="7" max="16384" width="9" style="278"/>
  </cols>
  <sheetData>
    <row r="1" spans="1:6">
      <c r="B1" s="277"/>
      <c r="C1" s="277"/>
      <c r="D1" s="277"/>
      <c r="E1" s="277"/>
      <c r="F1" s="277"/>
    </row>
    <row r="2" spans="1:6" ht="18.75">
      <c r="A2" s="558" t="s">
        <v>148</v>
      </c>
      <c r="B2" s="558"/>
      <c r="C2" s="558"/>
      <c r="D2" s="558"/>
      <c r="E2" s="558"/>
      <c r="F2" s="558"/>
    </row>
    <row r="3" spans="1:6">
      <c r="A3" s="562" t="s">
        <v>158</v>
      </c>
      <c r="B3" s="562"/>
      <c r="C3" s="562"/>
      <c r="D3" s="562"/>
      <c r="E3" s="562"/>
      <c r="F3" s="562"/>
    </row>
    <row r="4" spans="1:6">
      <c r="B4" s="280"/>
      <c r="C4" s="280"/>
      <c r="D4" s="280"/>
      <c r="E4" s="280"/>
      <c r="F4" s="280"/>
    </row>
    <row r="5" spans="1:6" ht="90" customHeight="1">
      <c r="A5" s="281">
        <v>1</v>
      </c>
      <c r="B5" s="282" t="s">
        <v>147</v>
      </c>
      <c r="C5" s="559" t="s">
        <v>462</v>
      </c>
      <c r="D5" s="560"/>
      <c r="E5" s="560"/>
      <c r="F5" s="561"/>
    </row>
    <row r="6" spans="1:6">
      <c r="A6" s="279"/>
      <c r="B6" s="283"/>
    </row>
    <row r="7" spans="1:6" ht="24.95" customHeight="1">
      <c r="A7" s="279">
        <v>2</v>
      </c>
      <c r="B7" s="283" t="s">
        <v>150</v>
      </c>
      <c r="C7" s="565" t="s">
        <v>463</v>
      </c>
      <c r="D7" s="566"/>
      <c r="E7" s="566"/>
      <c r="F7" s="567"/>
    </row>
    <row r="8" spans="1:6">
      <c r="A8" s="279"/>
      <c r="B8" s="283"/>
    </row>
    <row r="9" spans="1:6" ht="24.95" customHeight="1">
      <c r="A9" s="279">
        <v>3</v>
      </c>
      <c r="B9" s="283" t="s">
        <v>149</v>
      </c>
      <c r="C9" s="565" t="s">
        <v>464</v>
      </c>
      <c r="D9" s="566"/>
      <c r="E9" s="566"/>
      <c r="F9" s="567"/>
    </row>
    <row r="10" spans="1:6">
      <c r="A10" s="279"/>
      <c r="B10" s="283"/>
    </row>
    <row r="11" spans="1:6" ht="24.95" hidden="1" customHeight="1">
      <c r="A11" s="279">
        <v>4</v>
      </c>
      <c r="B11" s="283" t="s">
        <v>151</v>
      </c>
      <c r="C11" s="565" t="s">
        <v>316</v>
      </c>
      <c r="D11" s="566"/>
      <c r="E11" s="566"/>
      <c r="F11" s="567"/>
    </row>
    <row r="12" spans="1:6" ht="24.95" hidden="1" customHeight="1">
      <c r="A12" s="279">
        <v>5</v>
      </c>
      <c r="B12" s="283" t="s">
        <v>154</v>
      </c>
      <c r="C12" s="568">
        <v>6615</v>
      </c>
      <c r="D12" s="566"/>
      <c r="E12" s="566"/>
      <c r="F12" s="567"/>
    </row>
    <row r="13" spans="1:6">
      <c r="A13" s="279"/>
      <c r="B13" s="283"/>
    </row>
    <row r="14" spans="1:6" ht="24.95" customHeight="1">
      <c r="A14" s="279">
        <v>6</v>
      </c>
      <c r="B14" s="283" t="s">
        <v>152</v>
      </c>
      <c r="C14" s="563" t="s">
        <v>157</v>
      </c>
      <c r="D14" s="564"/>
      <c r="E14" s="285" t="s">
        <v>153</v>
      </c>
    </row>
    <row r="15" spans="1:6" ht="20.100000000000001" customHeight="1">
      <c r="C15" s="286"/>
      <c r="D15" s="287"/>
      <c r="E15" s="288">
        <v>1</v>
      </c>
    </row>
    <row r="16" spans="1:6" ht="20.100000000000001" customHeight="1">
      <c r="C16" s="289"/>
      <c r="D16" s="290"/>
      <c r="E16" s="291">
        <v>1</v>
      </c>
    </row>
    <row r="17" spans="3:5" ht="20.100000000000001" customHeight="1">
      <c r="C17" s="289"/>
      <c r="D17" s="290"/>
      <c r="E17" s="291">
        <v>1</v>
      </c>
    </row>
    <row r="18" spans="3:5" ht="20.100000000000001" customHeight="1">
      <c r="C18" s="292"/>
      <c r="D18" s="293"/>
      <c r="E18" s="294">
        <v>1</v>
      </c>
    </row>
  </sheetData>
  <customSheetViews>
    <customSheetView guid="{65BDA0F1-6D38-4874-87A2-19D645CD5B6D}" scale="75" showPageBreaks="1" showGridLines="0" hiddenRows="1" state="hidden" view="pageBreakPreview" showRuler="0">
      <selection activeCell="I9" sqref="I9"/>
      <pageMargins left="0.5" right="0.5" top="1" bottom="1" header="0.5" footer="0.5"/>
      <pageSetup orientation="portrait" r:id="rId1"/>
      <headerFooter alignWithMargins="0"/>
    </customSheetView>
    <customSheetView guid="{01BD8524-9381-4704-9D50-6C848948AE22}" scale="75" showPageBreaks="1" showGridLines="0" hiddenRows="1" state="hidden" view="pageBreakPreview" showRuler="0">
      <selection activeCell="I9" sqref="I9"/>
      <pageMargins left="0.5" right="0.5" top="1" bottom="1" header="0.5" footer="0.5"/>
      <pageSetup orientation="portrait" r:id="rId2"/>
      <headerFooter alignWithMargins="0"/>
    </customSheetView>
    <customSheetView guid="{87981F99-33D2-48F3-9138-10E7D5F1DFD3}" scale="75" showPageBreaks="1" showGridLines="0" hiddenRows="1" state="hidden" view="pageBreakPreview" showRuler="0">
      <selection activeCell="J7" sqref="J7"/>
      <pageMargins left="0.5" right="0.5" top="1" bottom="1" header="0.5" footer="0.5"/>
      <pageSetup orientation="portrait" r:id="rId3"/>
      <headerFooter alignWithMargins="0"/>
    </customSheetView>
    <customSheetView guid="{2BA1F3A4-7362-4C75-9E02-FB6308B23F40}" scale="75" showPageBreaks="1" showGridLines="0" hiddenRows="1" state="hidden" view="pageBreakPreview" showRuler="0">
      <selection activeCell="I15" sqref="I15"/>
      <pageMargins left="0.5" right="0.5" top="1" bottom="1" header="0.5" footer="0.5"/>
      <pageSetup orientation="portrait" r:id="rId4"/>
      <headerFooter alignWithMargins="0"/>
    </customSheetView>
    <customSheetView guid="{88CDEBAE-8E08-4224-B529-C4120559940A}" scale="75" showPageBreaks="1" showGridLines="0" hiddenRows="1" state="hidden" view="pageBreakPreview" showRuler="0">
      <selection activeCell="C8" sqref="C8"/>
      <pageMargins left="0.5" right="0.5" top="1" bottom="1" header="0.5" footer="0.5"/>
      <pageSetup orientation="portrait" r:id="rId5"/>
      <headerFooter alignWithMargins="0"/>
    </customSheetView>
    <customSheetView guid="{A8D67B77-0FCD-43C6-B55F-10F11F3996C9}" scale="75" showPageBreaks="1" showGridLines="0" hiddenRows="1" state="hidden" view="pageBreakPreview" showRuler="0">
      <selection activeCell="D26" sqref="D26"/>
      <pageMargins left="0.5" right="0.5" top="1" bottom="1" header="0.5" footer="0.5"/>
      <pageSetup orientation="portrait" r:id="rId6"/>
      <headerFooter alignWithMargins="0"/>
    </customSheetView>
    <customSheetView guid="{2B22B4D9-734E-466D-B6F8-DF61D532EF69}" scale="75" showPageBreaks="1" showGridLines="0" hiddenRows="1" state="hidden" view="pageBreakPreview" showRuler="0">
      <selection activeCell="K36" sqref="K36"/>
      <pageMargins left="0.5" right="0.5" top="1" bottom="1" header="0.5" footer="0.5"/>
      <pageSetup orientation="portrait" r:id="rId7"/>
      <headerFooter alignWithMargins="0"/>
    </customSheetView>
    <customSheetView guid="{7781E931-9022-448B-8CEA-16A952A0B08B}" scale="75" showPageBreaks="1" showGridLines="0" hiddenRows="1" state="hidden" view="pageBreakPreview">
      <selection activeCell="D22" sqref="D22"/>
      <pageMargins left="0.5" right="0.5" top="1" bottom="1" header="0.5" footer="0.5"/>
      <pageSetup orientation="portrait" r:id="rId8"/>
      <headerFooter alignWithMargins="0"/>
    </customSheetView>
    <customSheetView guid="{FE49A1A8-589E-4C61-B5F2-2DC8472D06ED}" showPageBreaks="1" showGridLines="0" hiddenRows="1" state="hidden" view="pageBreakPreview">
      <selection activeCell="K8" sqref="K8"/>
      <pageMargins left="0.5" right="0.5" top="1" bottom="1" header="0.5" footer="0.5"/>
      <pageSetup orientation="portrait" r:id="rId9"/>
      <headerFooter alignWithMargins="0"/>
    </customSheetView>
    <customSheetView guid="{EF525F2E-18DE-47FD-A864-6F2A2CA91061}" showGridLines="0" hiddenRows="1" state="hidden" topLeftCell="A7">
      <selection activeCell="D18" sqref="D18"/>
      <pageMargins left="0.5" right="0.5" top="1" bottom="1" header="0.5" footer="0.5"/>
      <pageSetup orientation="portrait" r:id="rId10"/>
      <headerFooter alignWithMargins="0"/>
    </customSheetView>
    <customSheetView guid="{9C0E3A54-A1E4-4406-967B-FE168F751196}" showGridLines="0" hiddenRows="1" state="hidden" topLeftCell="A7">
      <selection activeCell="C9" sqref="C9:F9"/>
      <pageMargins left="0.5" right="0.5" top="1" bottom="1" header="0.5" footer="0.5"/>
      <pageSetup orientation="portrait" r:id="rId11"/>
      <headerFooter alignWithMargins="0"/>
    </customSheetView>
    <customSheetView guid="{E95B21C1-D936-4435-AF6F-90CF0B6A7506}" showGridLines="0" hiddenRows="1" state="hidden">
      <selection activeCell="C7" sqref="C7:F7"/>
      <pageMargins left="0.75" right="0.75" top="1" bottom="1" header="0.5" footer="0.5"/>
      <pageSetup orientation="portrait" r:id="rId12"/>
      <headerFooter alignWithMargins="0"/>
    </customSheetView>
    <customSheetView guid="{B0EE7D76-5806-4718-BDAD-3A3EA691E5E4}" showGridLines="0" hiddenRows="1" state="hidden">
      <selection activeCell="I14" sqref="I14"/>
      <pageMargins left="0.75" right="0.75" top="1" bottom="1" header="0.5" footer="0.5"/>
      <pageSetup orientation="portrait" r:id="rId13"/>
      <headerFooter alignWithMargins="0"/>
    </customSheetView>
    <customSheetView guid="{696D9240-6693-44E8-B9A4-2BFADD101EE2}" showGridLines="0" hiddenRows="1" state="hidden">
      <selection activeCell="C9" sqref="C9:F9"/>
      <pageMargins left="0.75" right="0.75" top="1" bottom="1" header="0.5" footer="0.5"/>
      <pageSetup orientation="portrait" r:id="rId14"/>
      <headerFooter alignWithMargins="0"/>
    </customSheetView>
    <customSheetView guid="{58D82F59-8CF6-455F-B9F4-081499FDF243}" showGridLines="0" hiddenRows="1" state="hidden">
      <selection activeCell="I14" sqref="I14"/>
      <pageMargins left="0.75" right="0.75" top="1" bottom="1" header="0.5" footer="0.5"/>
      <pageSetup orientation="portrait" r:id="rId15"/>
      <headerFooter alignWithMargins="0"/>
    </customSheetView>
    <customSheetView guid="{B1277D53-29D6-4226-81E2-084FB62977B6}" showGridLines="0" hiddenRows="1" state="hidden">
      <selection activeCell="I14" sqref="I14"/>
      <pageMargins left="0.75" right="0.75" top="1" bottom="1" header="0.5" footer="0.5"/>
      <pageSetup orientation="portrait" r:id="rId16"/>
      <headerFooter alignWithMargins="0"/>
    </customSheetView>
    <customSheetView guid="{C39F923C-6CD3-45D8-86F8-6C4D806DDD7E}" showGridLines="0" hiddenRows="1" state="hidden">
      <selection activeCell="D22" sqref="D22"/>
      <pageMargins left="0.5" right="0.5" top="1" bottom="1" header="0.5" footer="0.5"/>
      <pageSetup orientation="portrait" r:id="rId17"/>
      <headerFooter alignWithMargins="0"/>
    </customSheetView>
    <customSheetView guid="{9CA44E70-650F-49CD-967F-298619682CA2}" showGridLines="0" hiddenRows="1" state="hidden" topLeftCell="A7">
      <selection activeCell="C9" sqref="C9:F9"/>
      <pageMargins left="0.5" right="0.5" top="1" bottom="1" header="0.5" footer="0.5"/>
      <pageSetup orientation="portrait" r:id="rId18"/>
      <headerFooter alignWithMargins="0"/>
    </customSheetView>
    <customSheetView guid="{42E48991-4351-4471-8AF6-A35D24AE57E4}" scale="75" showPageBreaks="1" showGridLines="0" hiddenRows="1" state="hidden" view="pageBreakPreview">
      <selection activeCell="D22" sqref="D22"/>
      <pageMargins left="0.5" right="0.5" top="1" bottom="1" header="0.5" footer="0.5"/>
      <pageSetup orientation="portrait" r:id="rId19"/>
      <headerFooter alignWithMargins="0"/>
    </customSheetView>
    <customSheetView guid="{5A07DBA2-29FE-46EA-8A64-6BF1FB7295C8}" scale="75" showPageBreaks="1" showGridLines="0" hiddenRows="1" state="hidden" view="pageBreakPreview" showRuler="0">
      <selection activeCell="E16" sqref="E16"/>
      <pageMargins left="0.5" right="0.5" top="1" bottom="1" header="0.5" footer="0.5"/>
      <pageSetup orientation="portrait" r:id="rId20"/>
      <headerFooter alignWithMargins="0"/>
    </customSheetView>
    <customSheetView guid="{BE00177C-666B-4CCB-B6AF-EE8409A04F15}" scale="75" showPageBreaks="1" showGridLines="0" hiddenRows="1" state="hidden" view="pageBreakPreview" showRuler="0">
      <selection activeCell="K14" sqref="K14"/>
      <pageMargins left="0.5" right="0.5" top="1" bottom="1" header="0.5" footer="0.5"/>
      <pageSetup orientation="portrait" r:id="rId21"/>
      <headerFooter alignWithMargins="0"/>
    </customSheetView>
    <customSheetView guid="{8020169D-1904-4071-9010-34C6BAD35472}" scale="75" showPageBreaks="1" showGridLines="0" hiddenRows="1" state="hidden" view="pageBreakPreview" showRuler="0">
      <selection activeCell="J15" sqref="J15"/>
      <pageMargins left="0.5" right="0.5" top="1" bottom="1" header="0.5" footer="0.5"/>
      <pageSetup orientation="portrait" r:id="rId22"/>
      <headerFooter alignWithMargins="0"/>
    </customSheetView>
    <customSheetView guid="{EFF9997F-F423-457E-8339-C5D06689EC0D}" scale="75" showPageBreaks="1" showGridLines="0" hiddenRows="1" state="hidden" view="pageBreakPreview" showRuler="0">
      <selection activeCell="L16" sqref="L16"/>
      <pageMargins left="0.5" right="0.5" top="1" bottom="1" header="0.5" footer="0.5"/>
      <pageSetup orientation="portrait" r:id="rId23"/>
      <headerFooter alignWithMargins="0"/>
    </customSheetView>
    <customSheetView guid="{D39E83F3-4061-47C5-8153-10B7C21D208A}" scale="75" showPageBreaks="1" showGridLines="0" hiddenRows="1" state="hidden" view="pageBreakPreview" showRuler="0">
      <selection activeCell="C9" sqref="C9:F9"/>
      <pageMargins left="0.5" right="0.5" top="1" bottom="1" header="0.5" footer="0.5"/>
      <pageSetup orientation="portrait" r:id="rId24"/>
      <headerFooter alignWithMargins="0"/>
    </customSheetView>
    <customSheetView guid="{D963BE1A-1920-4E18-8F54-07F354CCE224}" scale="75" showPageBreaks="1" showGridLines="0" hiddenRows="1" state="hidden" view="pageBreakPreview" showRuler="0">
      <pageMargins left="0.5" right="0.5" top="1" bottom="1" header="0.5" footer="0.5"/>
      <pageSetup orientation="portrait" r:id="rId25"/>
      <headerFooter alignWithMargins="0"/>
    </customSheetView>
    <customSheetView guid="{D545044E-B7FF-408B-A291-2187C526EC3D}" scale="75" showPageBreaks="1" showGridLines="0" hiddenRows="1" state="hidden" view="pageBreakPreview" showRuler="0">
      <selection activeCell="D16" sqref="D16"/>
      <pageMargins left="0.5" right="0.5" top="1" bottom="1" header="0.5" footer="0.5"/>
      <pageSetup orientation="portrait" r:id="rId26"/>
      <headerFooter alignWithMargins="0"/>
    </customSheetView>
    <customSheetView guid="{883F4F4D-A630-4132-B676-8201FF751979}" scale="75" showPageBreaks="1" showGridLines="0" hiddenRows="1" state="hidden" view="pageBreakPreview" showRuler="0">
      <selection activeCell="M10" sqref="M10"/>
      <pageMargins left="0.5" right="0.5" top="1" bottom="1" header="0.5" footer="0.5"/>
      <pageSetup orientation="portrait" r:id="rId27"/>
      <headerFooter alignWithMargins="0"/>
    </customSheetView>
    <customSheetView guid="{FA8C7114-2E15-4727-B4B0-927BCE12D1A6}" scale="75" showPageBreaks="1" showGridLines="0" hiddenRows="1" state="hidden" view="pageBreakPreview" showRuler="0">
      <selection activeCell="D16" sqref="D16"/>
      <pageMargins left="0.5" right="0.5" top="1" bottom="1" header="0.5" footer="0.5"/>
      <pageSetup orientation="portrait" r:id="rId28"/>
      <headerFooter alignWithMargins="0"/>
    </customSheetView>
    <customSheetView guid="{483DCDBB-D1CA-4B11-85F4-FA65A96DCE29}" scale="75" showPageBreaks="1" showGridLines="0" hiddenRows="1" state="hidden" view="pageBreakPreview" showRuler="0">
      <selection activeCell="D26" sqref="D26"/>
      <pageMargins left="0.5" right="0.5" top="1" bottom="1" header="0.5" footer="0.5"/>
      <pageSetup orientation="portrait" r:id="rId29"/>
      <headerFooter alignWithMargins="0"/>
    </customSheetView>
    <customSheetView guid="{97EFF801-2C6F-4063-9981-A39996328FAC}" scale="75" showPageBreaks="1" showGridLines="0" hiddenRows="1" state="hidden" view="pageBreakPreview" showRuler="0">
      <selection activeCell="D26" sqref="D26"/>
      <pageMargins left="0.5" right="0.5" top="1" bottom="1" header="0.5" footer="0.5"/>
      <pageSetup orientation="portrait" r:id="rId30"/>
      <headerFooter alignWithMargins="0"/>
    </customSheetView>
    <customSheetView guid="{585A669F-29FF-4D0D-B50C-5C677FB93FEB}" scale="75" showPageBreaks="1" showGridLines="0" hiddenRows="1" state="hidden" view="pageBreakPreview" showRuler="0">
      <selection activeCell="C8" sqref="C8"/>
      <pageMargins left="0.5" right="0.5" top="1" bottom="1" header="0.5" footer="0.5"/>
      <pageSetup orientation="portrait" r:id="rId31"/>
      <headerFooter alignWithMargins="0"/>
    </customSheetView>
    <customSheetView guid="{804C0530-632A-4E06-A9A2-093B6503F55F}" scale="75" showPageBreaks="1" showGridLines="0" hiddenRows="1" state="hidden" view="pageBreakPreview" showRuler="0">
      <selection activeCell="I15" sqref="I15"/>
      <pageMargins left="0.5" right="0.5" top="1" bottom="1" header="0.5" footer="0.5"/>
      <pageSetup orientation="portrait" r:id="rId32"/>
      <headerFooter alignWithMargins="0"/>
    </customSheetView>
    <customSheetView guid="{5C772B04-11E1-4A74-9F43-9A74EF38E5E2}" scale="75" showPageBreaks="1" showGridLines="0" hiddenRows="1" state="hidden" view="pageBreakPreview" showRuler="0">
      <selection activeCell="C8" sqref="C8"/>
      <pageMargins left="0.5" right="0.5" top="1" bottom="1" header="0.5" footer="0.5"/>
      <pageSetup orientation="portrait" r:id="rId33"/>
      <headerFooter alignWithMargins="0"/>
    </customSheetView>
  </customSheetViews>
  <mergeCells count="8">
    <mergeCell ref="A2:F2"/>
    <mergeCell ref="C5:F5"/>
    <mergeCell ref="A3:F3"/>
    <mergeCell ref="C14:D14"/>
    <mergeCell ref="C11:F11"/>
    <mergeCell ref="C12:F12"/>
    <mergeCell ref="C9:F9"/>
    <mergeCell ref="C7:F7"/>
  </mergeCells>
  <phoneticPr fontId="30" type="noConversion"/>
  <pageMargins left="0.5" right="0.5" top="1" bottom="1" header="0.5" footer="0.5"/>
  <pageSetup orientation="portrait" r:id="rId3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249977111117893"/>
  </sheetPr>
  <dimension ref="A1:J17"/>
  <sheetViews>
    <sheetView showGridLines="0" tabSelected="1" showRuler="0" view="pageBreakPreview" zoomScaleNormal="100" zoomScaleSheetLayoutView="100" workbookViewId="0">
      <selection activeCell="B2" sqref="B2:E2"/>
    </sheetView>
  </sheetViews>
  <sheetFormatPr defaultColWidth="8" defaultRowHeight="13.5"/>
  <cols>
    <col min="1" max="1" width="8.625" style="7" customWidth="1"/>
    <col min="2" max="2" width="11.125" style="7" customWidth="1"/>
    <col min="3" max="4" width="38.625" style="7" customWidth="1"/>
    <col min="5" max="5" width="17.375" style="7" customWidth="1"/>
    <col min="6" max="6" width="8.625" style="17" customWidth="1"/>
    <col min="7" max="9" width="8" style="17" customWidth="1"/>
    <col min="10" max="16384" width="8" style="11"/>
  </cols>
  <sheetData>
    <row r="1" spans="1:10" ht="30.75" customHeight="1">
      <c r="B1" s="573" t="s">
        <v>159</v>
      </c>
      <c r="C1" s="574"/>
      <c r="D1" s="574"/>
      <c r="E1" s="575"/>
      <c r="F1" s="8"/>
      <c r="G1" s="9"/>
      <c r="H1" s="9"/>
      <c r="I1" s="9"/>
      <c r="J1" s="10"/>
    </row>
    <row r="2" spans="1:10" ht="66.75" customHeight="1">
      <c r="A2" s="12"/>
      <c r="B2" s="578" t="str">
        <f>'Basic Data'!C5</f>
        <v>Circuit Breaker Package -CB01 associated with Bulk Procurement of Substation.</v>
      </c>
      <c r="C2" s="579"/>
      <c r="D2" s="579"/>
      <c r="E2" s="580"/>
      <c r="F2" s="9"/>
      <c r="G2" s="9"/>
      <c r="H2" s="9"/>
      <c r="I2" s="9"/>
      <c r="J2" s="10"/>
    </row>
    <row r="3" spans="1:10" ht="23.25" customHeight="1">
      <c r="A3" s="12"/>
      <c r="B3" s="581" t="str">
        <f>"Specification No.: " &amp; 'Basic Data'!C7</f>
        <v>Specification No.: CC/NT/G-CB/DOM/A00/23/00546</v>
      </c>
      <c r="C3" s="582"/>
      <c r="D3" s="582"/>
      <c r="E3" s="583"/>
      <c r="F3" s="9"/>
      <c r="G3" s="9"/>
      <c r="H3" s="9"/>
      <c r="I3" s="9"/>
      <c r="J3" s="10"/>
    </row>
    <row r="4" spans="1:10" ht="30" customHeight="1">
      <c r="A4" s="12"/>
      <c r="B4" s="192">
        <v>1</v>
      </c>
      <c r="C4" s="576" t="s">
        <v>454</v>
      </c>
      <c r="D4" s="576"/>
      <c r="E4" s="577"/>
      <c r="F4" s="9"/>
      <c r="G4" s="11"/>
      <c r="H4" s="11"/>
      <c r="I4" s="9"/>
      <c r="J4" s="10"/>
    </row>
    <row r="5" spans="1:10" ht="30" customHeight="1">
      <c r="A5" s="12"/>
      <c r="B5" s="192">
        <v>2</v>
      </c>
      <c r="C5" s="576" t="s">
        <v>453</v>
      </c>
      <c r="D5" s="576"/>
      <c r="E5" s="577"/>
      <c r="F5" s="9"/>
      <c r="G5" s="9"/>
      <c r="H5" s="9"/>
      <c r="I5" s="9"/>
      <c r="J5" s="10"/>
    </row>
    <row r="6" spans="1:10" s="17" customFormat="1" ht="30" customHeight="1">
      <c r="A6" s="12"/>
      <c r="B6" s="192">
        <v>3</v>
      </c>
      <c r="C6" s="576" t="s">
        <v>139</v>
      </c>
      <c r="D6" s="576"/>
      <c r="E6" s="577"/>
      <c r="F6" s="9"/>
      <c r="G6" s="9"/>
      <c r="H6" s="9"/>
      <c r="I6" s="9"/>
      <c r="J6" s="9"/>
    </row>
    <row r="7" spans="1:10" ht="52.5" hidden="1" customHeight="1">
      <c r="A7" s="12"/>
      <c r="B7" s="193">
        <v>4</v>
      </c>
      <c r="C7" s="576" t="s">
        <v>240</v>
      </c>
      <c r="D7" s="576"/>
      <c r="E7" s="577"/>
      <c r="F7" s="9"/>
      <c r="G7" s="9"/>
      <c r="H7" s="9"/>
      <c r="I7" s="9"/>
      <c r="J7" s="10"/>
    </row>
    <row r="8" spans="1:10" ht="12" customHeight="1">
      <c r="A8" s="12"/>
      <c r="B8" s="13"/>
      <c r="C8" s="12"/>
      <c r="D8" s="12"/>
      <c r="E8" s="14"/>
      <c r="F8" s="9"/>
      <c r="G8" s="9"/>
      <c r="H8" s="9"/>
      <c r="I8" s="9"/>
      <c r="J8" s="10"/>
    </row>
    <row r="9" spans="1:10" ht="20.25" customHeight="1">
      <c r="A9" s="12"/>
      <c r="B9" s="584"/>
      <c r="C9" s="585"/>
      <c r="D9" s="585"/>
      <c r="E9" s="586"/>
      <c r="F9" s="9"/>
      <c r="G9" s="9"/>
      <c r="H9" s="9"/>
      <c r="I9" s="9"/>
      <c r="J9" s="10"/>
    </row>
    <row r="10" spans="1:10" ht="33.75" hidden="1" customHeight="1">
      <c r="A10" s="12"/>
      <c r="B10" s="13"/>
      <c r="C10" s="12"/>
      <c r="D10" s="12"/>
      <c r="E10" s="15"/>
      <c r="F10" s="9"/>
      <c r="G10" s="9"/>
      <c r="H10" s="9"/>
      <c r="I10" s="9"/>
      <c r="J10" s="10"/>
    </row>
    <row r="11" spans="1:10" ht="24" customHeight="1">
      <c r="B11" s="569" t="s">
        <v>210</v>
      </c>
      <c r="C11" s="570"/>
      <c r="D11" s="570"/>
      <c r="E11" s="16"/>
    </row>
    <row r="12" spans="1:10" ht="15.95" customHeight="1">
      <c r="B12" s="587" t="s">
        <v>211</v>
      </c>
      <c r="C12" s="588"/>
      <c r="D12" s="588"/>
      <c r="E12" s="18"/>
      <c r="G12" s="9"/>
      <c r="H12" s="9"/>
      <c r="I12" s="9"/>
      <c r="J12" s="10"/>
    </row>
    <row r="13" spans="1:10" ht="24" customHeight="1">
      <c r="B13" s="569" t="s">
        <v>212</v>
      </c>
      <c r="C13" s="570"/>
      <c r="D13" s="570"/>
      <c r="E13" s="16"/>
      <c r="F13" s="19"/>
      <c r="G13" s="20"/>
      <c r="H13" s="20"/>
      <c r="I13" s="20"/>
      <c r="J13" s="20"/>
    </row>
    <row r="14" spans="1:10" ht="15.95" customHeight="1">
      <c r="B14" s="571" t="s">
        <v>213</v>
      </c>
      <c r="C14" s="572"/>
      <c r="D14" s="572"/>
      <c r="E14" s="21"/>
      <c r="F14" s="19"/>
      <c r="G14" s="20"/>
      <c r="H14" s="20"/>
      <c r="I14" s="20"/>
      <c r="J14" s="20"/>
    </row>
    <row r="15" spans="1:10" ht="15.75">
      <c r="A15" s="12"/>
      <c r="B15" s="22"/>
      <c r="C15" s="22"/>
      <c r="D15" s="22"/>
      <c r="E15" s="22"/>
      <c r="F15" s="9"/>
      <c r="G15" s="9"/>
      <c r="H15" s="9"/>
      <c r="I15" s="9"/>
      <c r="J15" s="10"/>
    </row>
    <row r="16" spans="1:10" ht="15.75">
      <c r="A16" s="12"/>
      <c r="B16" s="12"/>
      <c r="C16" s="12"/>
      <c r="D16" s="12"/>
      <c r="E16" s="12"/>
      <c r="F16" s="9"/>
      <c r="G16" s="9"/>
      <c r="H16" s="9"/>
      <c r="I16" s="9"/>
      <c r="J16" s="10"/>
    </row>
    <row r="17" spans="1:10" ht="15.75">
      <c r="A17" s="12"/>
      <c r="B17" s="12"/>
      <c r="C17" s="12"/>
      <c r="D17" s="12"/>
      <c r="E17" s="12"/>
      <c r="F17" s="9"/>
      <c r="G17" s="9"/>
      <c r="H17" s="9"/>
      <c r="I17" s="9"/>
      <c r="J17" s="10"/>
    </row>
  </sheetData>
  <sheetProtection password="CC1F" sheet="1" objects="1" scenarios="1" selectLockedCells="1"/>
  <customSheetViews>
    <customSheetView guid="{65BDA0F1-6D38-4874-87A2-19D645CD5B6D}" showPageBreaks="1" showGridLines="0" printArea="1" hiddenRows="1" view="pageBreakPreview" showRuler="0">
      <selection activeCell="B2" sqref="B2:E2"/>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01BD8524-9381-4704-9D50-6C848948AE22}" showPageBreaks="1" showGridLines="0" printArea="1" hiddenRows="1" view="pageBreakPreview" showRuler="0">
      <selection activeCell="B2" sqref="B2:E2"/>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87981F99-33D2-48F3-9138-10E7D5F1DFD3}"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2BA1F3A4-7362-4C75-9E02-FB6308B23F40}"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88CDEBAE-8E08-4224-B529-C4120559940A}"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A8D67B77-0FCD-43C6-B55F-10F11F3996C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2B22B4D9-734E-466D-B6F8-DF61D532EF69}" scale="110" showPageBreaks="1" showGridLines="0" printArea="1" hiddenRows="1" view="pageBreakPreview" showRuler="0">
      <selection activeCell="L12" sqref="L12"/>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7781E931-9022-448B-8CEA-16A952A0B08B}"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FE49A1A8-589E-4C61-B5F2-2DC8472D06ED}" showPageBreaks="1" showGridLines="0" printArea="1" hiddenRows="1" view="pageBreakPreview">
      <selection activeCell="B2" sqref="B2:E2"/>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 guid="{EF525F2E-18DE-47FD-A864-6F2A2CA91061}"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9C0E3A54-A1E4-4406-967B-FE168F751196}"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3"/>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4"/>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15"/>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8"/>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9"/>
      <headerFooter alignWithMargins="0"/>
    </customSheetView>
    <customSheetView guid="{42E48991-4351-4471-8AF6-A35D24AE57E4}"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0"/>
      <headerFooter alignWithMargins="0"/>
    </customSheetView>
    <customSheetView guid="{5A07DBA2-29FE-46EA-8A64-6BF1FB7295C8}"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1"/>
      <headerFooter alignWithMargins="0"/>
    </customSheetView>
    <customSheetView guid="{BE00177C-666B-4CCB-B6AF-EE8409A04F15}"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2"/>
      <headerFooter alignWithMargins="0"/>
    </customSheetView>
    <customSheetView guid="{8020169D-1904-4071-9010-34C6BAD35472}"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3"/>
      <headerFooter alignWithMargins="0"/>
    </customSheetView>
    <customSheetView guid="{EFF9997F-F423-457E-8339-C5D06689EC0D}"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4"/>
      <headerFooter alignWithMargins="0"/>
    </customSheetView>
    <customSheetView guid="{D39E83F3-4061-47C5-8153-10B7C21D208A}"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5"/>
      <headerFooter alignWithMargins="0"/>
    </customSheetView>
    <customSheetView guid="{D963BE1A-1920-4E18-8F54-07F354CCE224}"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6"/>
      <headerFooter alignWithMargins="0"/>
    </customSheetView>
    <customSheetView guid="{D545044E-B7FF-408B-A291-2187C526EC3D}"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27"/>
      <headerFooter alignWithMargins="0"/>
    </customSheetView>
    <customSheetView guid="{883F4F4D-A630-4132-B676-8201FF75197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28"/>
      <headerFooter alignWithMargins="0"/>
    </customSheetView>
    <customSheetView guid="{FA8C7114-2E15-4727-B4B0-927BCE12D1A6}"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29"/>
      <headerFooter alignWithMargins="0"/>
    </customSheetView>
    <customSheetView guid="{483DCDBB-D1CA-4B11-85F4-FA65A96DCE2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0"/>
      <headerFooter alignWithMargins="0"/>
    </customSheetView>
    <customSheetView guid="{97EFF801-2C6F-4063-9981-A39996328FAC}"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1"/>
      <headerFooter alignWithMargins="0"/>
    </customSheetView>
    <customSheetView guid="{585A669F-29FF-4D0D-B50C-5C677FB93FEB}"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2"/>
      <headerFooter alignWithMargins="0"/>
    </customSheetView>
    <customSheetView guid="{804C0530-632A-4E06-A9A2-093B6503F55F}"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3"/>
      <headerFooter alignWithMargins="0"/>
    </customSheetView>
    <customSheetView guid="{5C772B04-11E1-4A74-9F43-9A74EF38E5E2}"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4"/>
      <headerFooter alignWithMargins="0"/>
    </customSheetView>
  </customSheetViews>
  <mergeCells count="12">
    <mergeCell ref="B13:D13"/>
    <mergeCell ref="B14:D14"/>
    <mergeCell ref="B1:E1"/>
    <mergeCell ref="C4:E4"/>
    <mergeCell ref="C5:E5"/>
    <mergeCell ref="B2:E2"/>
    <mergeCell ref="B3:E3"/>
    <mergeCell ref="B11:D11"/>
    <mergeCell ref="C6:E6"/>
    <mergeCell ref="B9:E9"/>
    <mergeCell ref="C7:E7"/>
    <mergeCell ref="B12:D12"/>
  </mergeCells>
  <phoneticPr fontId="3" type="noConversion"/>
  <printOptions horizontalCentered="1"/>
  <pageMargins left="0.15748031496062992" right="0.23622047244094491" top="0.78740157480314965" bottom="0.98425196850393704" header="0.35433070866141736" footer="0.51181102362204722"/>
  <pageSetup paperSize="9" orientation="landscape" r:id="rId35"/>
  <headerFooter alignWithMargins="0"/>
  <drawing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1:AC23"/>
  <sheetViews>
    <sheetView showGridLines="0" view="pageBreakPreview" zoomScaleNormal="100" zoomScaleSheetLayoutView="100" workbookViewId="0">
      <selection activeCell="D21" sqref="D21"/>
    </sheetView>
  </sheetViews>
  <sheetFormatPr defaultColWidth="8" defaultRowHeight="16.5"/>
  <cols>
    <col min="1" max="1" width="8" style="161" customWidth="1"/>
    <col min="2" max="2" width="28.875" style="165" customWidth="1"/>
    <col min="3" max="3" width="10.25" style="165" customWidth="1"/>
    <col min="4" max="4" width="50.75" style="165" customWidth="1"/>
    <col min="5" max="5" width="10.375" style="165" customWidth="1"/>
    <col min="6" max="25" width="10.375" style="171" customWidth="1"/>
    <col min="26" max="26" width="8" style="161" customWidth="1"/>
    <col min="27" max="27" width="21" style="161" customWidth="1"/>
    <col min="28" max="16384" width="8" style="161"/>
  </cols>
  <sheetData>
    <row r="1" spans="2:29" s="168" customFormat="1" ht="41.25" customHeight="1">
      <c r="B1" s="590" t="str">
        <f>Cover!$B$2</f>
        <v>Circuit Breaker Package -CB01 associated with Bulk Procurement of Substation.</v>
      </c>
      <c r="C1" s="590"/>
      <c r="D1" s="590"/>
      <c r="E1" s="162"/>
      <c r="F1" s="194"/>
      <c r="G1" s="163"/>
      <c r="H1" s="163"/>
      <c r="I1" s="163"/>
      <c r="J1" s="163"/>
      <c r="K1" s="163"/>
      <c r="L1" s="163"/>
      <c r="M1" s="163"/>
      <c r="N1" s="163"/>
      <c r="O1" s="163"/>
      <c r="P1" s="163"/>
      <c r="Q1" s="163"/>
      <c r="R1" s="163"/>
      <c r="S1" s="163"/>
      <c r="T1" s="163"/>
      <c r="U1" s="163"/>
      <c r="V1" s="163"/>
      <c r="W1" s="163"/>
      <c r="X1" s="163"/>
      <c r="Y1" s="163"/>
      <c r="AB1" s="197"/>
      <c r="AC1" s="197"/>
    </row>
    <row r="2" spans="2:29" ht="31.5" customHeight="1">
      <c r="B2" s="591" t="str">
        <f>Cover!B3</f>
        <v>Specification No.: CC/NT/G-CB/DOM/A00/23/00546</v>
      </c>
      <c r="C2" s="591"/>
      <c r="D2" s="591"/>
      <c r="E2" s="164"/>
      <c r="F2" s="165"/>
      <c r="G2" s="165"/>
      <c r="H2" s="165"/>
      <c r="I2" s="165"/>
      <c r="J2" s="165"/>
      <c r="K2" s="165"/>
      <c r="L2" s="165"/>
      <c r="M2" s="165"/>
      <c r="N2" s="165"/>
      <c r="O2" s="165"/>
      <c r="P2" s="165"/>
      <c r="Q2" s="165"/>
      <c r="R2" s="165"/>
      <c r="S2" s="165"/>
      <c r="T2" s="165"/>
      <c r="U2" s="165"/>
      <c r="V2" s="165"/>
      <c r="W2" s="165"/>
      <c r="X2" s="165"/>
      <c r="Y2" s="165"/>
      <c r="AA2" s="161" t="s">
        <v>160</v>
      </c>
      <c r="AB2" s="199">
        <v>1</v>
      </c>
      <c r="AC2" s="198"/>
    </row>
    <row r="3" spans="2:29" ht="12" customHeight="1">
      <c r="B3" s="166"/>
      <c r="C3" s="166"/>
      <c r="D3" s="166"/>
      <c r="E3" s="166"/>
      <c r="F3" s="165"/>
      <c r="G3" s="165"/>
      <c r="H3" s="165"/>
      <c r="I3" s="165"/>
      <c r="J3" s="165"/>
      <c r="K3" s="165"/>
      <c r="L3" s="165"/>
      <c r="M3" s="165"/>
      <c r="N3" s="165"/>
      <c r="O3" s="165"/>
      <c r="P3" s="165"/>
      <c r="Q3" s="165"/>
      <c r="R3" s="165"/>
      <c r="S3" s="165"/>
      <c r="T3" s="165"/>
      <c r="U3" s="165"/>
      <c r="V3" s="165"/>
      <c r="W3" s="165"/>
      <c r="X3" s="165"/>
      <c r="Y3" s="165"/>
      <c r="AA3" s="161" t="s">
        <v>161</v>
      </c>
      <c r="AB3" s="199">
        <v>2</v>
      </c>
      <c r="AC3" s="198"/>
    </row>
    <row r="4" spans="2:29" ht="20.100000000000001" customHeight="1">
      <c r="B4" s="589" t="s">
        <v>133</v>
      </c>
      <c r="C4" s="589"/>
      <c r="D4" s="589"/>
      <c r="E4" s="166"/>
      <c r="F4" s="165"/>
      <c r="G4" s="165"/>
      <c r="H4" s="165"/>
      <c r="I4" s="165"/>
      <c r="J4" s="165"/>
      <c r="K4" s="165"/>
      <c r="L4" s="165"/>
      <c r="M4" s="165"/>
      <c r="N4" s="165"/>
      <c r="O4" s="165"/>
      <c r="P4" s="165"/>
      <c r="Q4" s="165"/>
      <c r="R4" s="165"/>
      <c r="S4" s="165"/>
      <c r="T4" s="165"/>
      <c r="U4" s="165"/>
      <c r="V4" s="165"/>
      <c r="W4" s="165"/>
      <c r="X4" s="165"/>
      <c r="Y4" s="165"/>
      <c r="AA4" s="161" t="s">
        <v>162</v>
      </c>
      <c r="AB4" s="199"/>
      <c r="AC4" s="198"/>
    </row>
    <row r="5" spans="2:29" ht="12" customHeight="1">
      <c r="B5" s="167"/>
      <c r="C5" s="167"/>
      <c r="F5" s="165"/>
      <c r="G5" s="165"/>
      <c r="H5" s="165"/>
      <c r="I5" s="165"/>
      <c r="J5" s="165"/>
      <c r="K5" s="165"/>
      <c r="L5" s="165"/>
      <c r="M5" s="165"/>
      <c r="N5" s="165"/>
      <c r="O5" s="165"/>
      <c r="P5" s="165"/>
      <c r="Q5" s="165"/>
      <c r="R5" s="165"/>
      <c r="S5" s="165"/>
      <c r="T5" s="165"/>
      <c r="U5" s="165"/>
      <c r="V5" s="165"/>
      <c r="W5" s="165"/>
      <c r="X5" s="165"/>
      <c r="Y5" s="165"/>
      <c r="AB5" s="198"/>
      <c r="AC5" s="198"/>
    </row>
    <row r="6" spans="2:29" s="168" customFormat="1" ht="43.5" hidden="1" customHeight="1">
      <c r="B6" s="341" t="s">
        <v>328</v>
      </c>
      <c r="C6" s="169"/>
      <c r="D6" s="521" t="s">
        <v>160</v>
      </c>
      <c r="F6" s="170"/>
      <c r="G6" s="170"/>
      <c r="H6" s="170"/>
      <c r="I6" s="170"/>
      <c r="J6" s="170"/>
      <c r="K6" s="170"/>
      <c r="L6" s="170"/>
      <c r="M6" s="170"/>
      <c r="N6" s="170"/>
      <c r="O6" s="170"/>
      <c r="P6" s="170"/>
      <c r="Q6" s="170"/>
      <c r="R6" s="170"/>
      <c r="S6" s="170"/>
      <c r="U6" s="170"/>
      <c r="V6" s="170"/>
      <c r="W6" s="170"/>
      <c r="X6" s="170"/>
      <c r="Y6" s="170"/>
      <c r="AA6" s="219" t="e">
        <f xml:space="preserve"> IF(D6= "Sole Bidder", 0,#REF!)</f>
        <v>#REF!</v>
      </c>
      <c r="AB6" s="197"/>
      <c r="AC6" s="197"/>
    </row>
    <row r="7" spans="2:29" ht="19.5" customHeight="1">
      <c r="B7" s="172"/>
      <c r="C7" s="172"/>
      <c r="D7" s="170"/>
    </row>
    <row r="8" spans="2:29" ht="24" customHeight="1">
      <c r="B8" s="173" t="str">
        <f>IF(D6="Individual Firm","Name of Sole Bidder [Individual Firm]",IF(D6="Licensee of a Manufacturer","Name of Bidder [Licensee]","Name of Bidder [Authorised Representative]"))</f>
        <v>Name of Sole Bidder [Individual Firm]</v>
      </c>
      <c r="C8" s="174"/>
      <c r="D8" s="348"/>
    </row>
    <row r="9" spans="2:29" ht="27.75" customHeight="1">
      <c r="B9" s="175" t="s">
        <v>163</v>
      </c>
      <c r="C9" s="176"/>
      <c r="D9" s="348"/>
    </row>
    <row r="10" spans="2:29" ht="22.5" customHeight="1">
      <c r="B10" s="177"/>
      <c r="C10" s="178"/>
      <c r="D10" s="348"/>
    </row>
    <row r="11" spans="2:29" ht="27" customHeight="1">
      <c r="B11" s="179"/>
      <c r="C11" s="180"/>
      <c r="D11" s="348"/>
    </row>
    <row r="12" spans="2:29" ht="15" customHeight="1">
      <c r="D12" s="172"/>
    </row>
    <row r="13" spans="2:29">
      <c r="B13" s="173" t="str">
        <f>IF(D6="Individual Firm","",IF(D6="Licensee of a Manufacturer","Name of Manufacturer [Licenser]","Name of Manufacturer"))</f>
        <v/>
      </c>
      <c r="C13" s="174"/>
      <c r="D13" s="522"/>
    </row>
    <row r="14" spans="2:29">
      <c r="B14" s="175" t="s">
        <v>164</v>
      </c>
      <c r="C14" s="176"/>
      <c r="D14" s="522"/>
    </row>
    <row r="15" spans="2:29">
      <c r="B15" s="177"/>
      <c r="C15" s="178"/>
      <c r="D15" s="522"/>
    </row>
    <row r="16" spans="2:29">
      <c r="B16" s="179"/>
      <c r="C16" s="180"/>
      <c r="D16" s="522"/>
    </row>
    <row r="17" spans="2:5" ht="24" customHeight="1">
      <c r="D17" s="172"/>
    </row>
    <row r="18" spans="2:5">
      <c r="B18" s="181" t="s">
        <v>134</v>
      </c>
      <c r="C18" s="182"/>
      <c r="D18" s="348"/>
    </row>
    <row r="19" spans="2:5" ht="25.5" customHeight="1">
      <c r="B19" s="181" t="s">
        <v>135</v>
      </c>
      <c r="C19" s="182"/>
      <c r="D19" s="348"/>
    </row>
    <row r="20" spans="2:5" ht="21" customHeight="1">
      <c r="B20" s="183"/>
      <c r="C20" s="183"/>
      <c r="D20" s="183"/>
    </row>
    <row r="21" spans="2:5" ht="21" customHeight="1">
      <c r="B21" s="181" t="s">
        <v>136</v>
      </c>
      <c r="C21" s="182"/>
      <c r="D21" s="447"/>
      <c r="E21" s="171"/>
    </row>
    <row r="22" spans="2:5" ht="21" customHeight="1">
      <c r="B22" s="181" t="s">
        <v>137</v>
      </c>
      <c r="C22" s="182"/>
      <c r="D22" s="448"/>
      <c r="E22" s="171"/>
    </row>
    <row r="23" spans="2:5">
      <c r="E23" s="171"/>
    </row>
  </sheetData>
  <sheetProtection password="CC1F" sheet="1" objects="1" scenarios="1" selectLockedCells="1"/>
  <customSheetViews>
    <customSheetView guid="{65BDA0F1-6D38-4874-87A2-19D645CD5B6D}" showPageBreaks="1" showGridLines="0" printArea="1" hiddenRows="1" view="pageBreakPreview">
      <selection activeCell="D21" sqref="D21"/>
      <pageMargins left="0.75" right="0.75" top="0.69" bottom="0.7" header="0.4" footer="0.37"/>
      <pageSetup orientation="portrait" horizontalDpi="4294967295" verticalDpi="4294967295" r:id="rId1"/>
      <headerFooter alignWithMargins="0"/>
    </customSheetView>
    <customSheetView guid="{01BD8524-9381-4704-9D50-6C848948AE22}" showPageBreaks="1" showGridLines="0" printArea="1" hiddenRows="1" view="pageBreakPreview">
      <selection activeCell="D21" sqref="D21"/>
      <pageMargins left="0.75" right="0.75" top="0.69" bottom="0.7" header="0.4" footer="0.37"/>
      <pageSetup orientation="portrait" horizontalDpi="4294967295" verticalDpi="4294967295" r:id="rId2"/>
      <headerFooter alignWithMargins="0"/>
    </customSheetView>
    <customSheetView guid="{87981F99-33D2-48F3-9138-10E7D5F1DFD3}" showPageBreaks="1" showGridLines="0" printArea="1" hiddenRows="1" view="pageBreakPreview">
      <selection activeCell="D21" sqref="D21"/>
      <pageMargins left="0.75" right="0.75" top="0.69" bottom="0.7" header="0.4" footer="0.37"/>
      <pageSetup orientation="portrait" horizontalDpi="4294967295" verticalDpi="4294967295" r:id="rId3"/>
      <headerFooter alignWithMargins="0"/>
    </customSheetView>
    <customSheetView guid="{2BA1F3A4-7362-4C75-9E02-FB6308B23F40}" showPageBreaks="1" showGridLines="0" printArea="1" hiddenRows="1" view="pageBreakPreview">
      <selection activeCell="D21" sqref="D21:D22"/>
      <pageMargins left="0.75" right="0.75" top="0.69" bottom="0.7" header="0.4" footer="0.37"/>
      <pageSetup orientation="portrait" horizontalDpi="4294967295" verticalDpi="4294967295" r:id="rId4"/>
      <headerFooter alignWithMargins="0"/>
    </customSheetView>
    <customSheetView guid="{88CDEBAE-8E08-4224-B529-C4120559940A}" showPageBreaks="1" showGridLines="0" printArea="1" hiddenRows="1" view="pageBreakPreview" topLeftCell="A4">
      <selection activeCell="D21" sqref="D21:D22"/>
      <pageMargins left="0.75" right="0.75" top="0.69" bottom="0.7" header="0.4" footer="0.37"/>
      <pageSetup orientation="portrait" horizontalDpi="4294967295" verticalDpi="4294967295" r:id="rId5"/>
      <headerFooter alignWithMargins="0"/>
    </customSheetView>
    <customSheetView guid="{A8D67B77-0FCD-43C6-B55F-10F11F3996C9}" showPageBreaks="1" showGridLines="0" printArea="1" hiddenRows="1" view="pageBreakPreview">
      <selection activeCell="D14" sqref="D14"/>
      <pageMargins left="0.75" right="0.75" top="0.69" bottom="0.7" header="0.4" footer="0.37"/>
      <pageSetup orientation="portrait" r:id="rId6"/>
      <headerFooter alignWithMargins="0"/>
    </customSheetView>
    <customSheetView guid="{2B22B4D9-734E-466D-B6F8-DF61D532EF69}" showPageBreaks="1" showGridLines="0" printArea="1" hiddenRows="1" view="pageBreakPreview">
      <selection activeCell="D21" sqref="D21:D22"/>
      <pageMargins left="0.75" right="0.75" top="0.69" bottom="0.7" header="0.4" footer="0.37"/>
      <pageSetup orientation="portrait" r:id="rId7"/>
      <headerFooter alignWithMargins="0"/>
    </customSheetView>
    <customSheetView guid="{7781E931-9022-448B-8CEA-16A952A0B08B}" showPageBreaks="1" showGridLines="0" printArea="1" view="pageBreakPreview">
      <selection activeCell="D6" sqref="D6"/>
      <pageMargins left="0.75" right="0.75" top="0.69" bottom="0.7" header="0.4" footer="0.37"/>
      <pageSetup orientation="portrait" r:id="rId8"/>
      <headerFooter alignWithMargins="0"/>
    </customSheetView>
    <customSheetView guid="{FE49A1A8-589E-4C61-B5F2-2DC8472D06ED}" showPageBreaks="1" showGridLines="0" printArea="1" view="pageBreakPreview">
      <selection activeCell="D21" sqref="D21:D22"/>
      <pageMargins left="0.75" right="0.75" top="0.69" bottom="0.7" header="0.4" footer="0.37"/>
      <pageSetup orientation="portrait" r:id="rId9"/>
      <headerFooter alignWithMargins="0"/>
    </customSheetView>
    <customSheetView guid="{EF525F2E-18DE-47FD-A864-6F2A2CA91061}" showGridLines="0">
      <selection activeCell="D9" sqref="D9"/>
      <pageMargins left="0.75" right="0.75" top="0.69" bottom="0.7" header="0.4" footer="0.37"/>
      <pageSetup orientation="portrait" r:id="rId10"/>
      <headerFooter alignWithMargins="0"/>
    </customSheetView>
    <customSheetView guid="{9C0E3A54-A1E4-4406-967B-FE168F751196}" showGridLines="0" topLeftCell="A7">
      <selection activeCell="D11" sqref="D11"/>
      <pageMargins left="0.75" right="0.75" top="0.69" bottom="0.7" header="0.4" footer="0.37"/>
      <pageSetup orientation="portrait" r:id="rId11"/>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12"/>
      <headerFooter alignWithMargins="0"/>
    </customSheetView>
    <customSheetView guid="{B0EE7D76-5806-4718-BDAD-3A3EA691E5E4}" showGridLines="0" topLeftCell="A4">
      <selection activeCell="D22" sqref="D22"/>
      <pageMargins left="0.75" right="0.75" top="0.69" bottom="0.7" header="0.4" footer="0.37"/>
      <pageSetup orientation="portrait" r:id="rId13"/>
      <headerFooter alignWithMargins="0"/>
    </customSheetView>
    <customSheetView guid="{696D9240-6693-44E8-B9A4-2BFADD101EE2}" showGridLines="0">
      <selection activeCell="D6" sqref="D6"/>
      <pageMargins left="0.75" right="0.75" top="0.69" bottom="0.7" header="0.4" footer="0.37"/>
      <pageSetup orientation="portrait" r:id="rId14"/>
      <headerFooter alignWithMargins="0"/>
    </customSheetView>
    <customSheetView guid="{58D82F59-8CF6-455F-B9F4-081499FDF243}" showGridLines="0">
      <selection activeCell="D9" sqref="D9"/>
      <pageMargins left="0.75" right="0.75" top="0.69" bottom="0.7" header="0.4" footer="0.37"/>
      <pageSetup orientation="portrait" r:id="rId15"/>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16"/>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r:id="rId17"/>
      <headerFooter alignWithMargins="0"/>
    </customSheetView>
    <customSheetView guid="{9CA44E70-650F-49CD-967F-298619682CA2}" showGridLines="0" topLeftCell="A7">
      <selection activeCell="D11" sqref="D11"/>
      <pageMargins left="0.75" right="0.75" top="0.69" bottom="0.7" header="0.4" footer="0.37"/>
      <pageSetup orientation="portrait" r:id="rId18"/>
      <headerFooter alignWithMargins="0"/>
    </customSheetView>
    <customSheetView guid="{42E48991-4351-4471-8AF6-A35D24AE57E4}" showPageBreaks="1" showGridLines="0" printArea="1" view="pageBreakPreview">
      <selection activeCell="D10" sqref="D10"/>
      <pageMargins left="0.75" right="0.75" top="0.69" bottom="0.7" header="0.4" footer="0.37"/>
      <pageSetup orientation="portrait" r:id="rId19"/>
      <headerFooter alignWithMargins="0"/>
    </customSheetView>
    <customSheetView guid="{5A07DBA2-29FE-46EA-8A64-6BF1FB7295C8}" showPageBreaks="1" showGridLines="0" printArea="1" view="pageBreakPreview" showRuler="0" topLeftCell="A4">
      <selection activeCell="D18" sqref="D18"/>
      <pageMargins left="0.75" right="0.75" top="0.69" bottom="0.7" header="0.4" footer="0.37"/>
      <pageSetup orientation="portrait" r:id="rId20"/>
      <headerFooter alignWithMargins="0"/>
    </customSheetView>
    <customSheetView guid="{BE00177C-666B-4CCB-B6AF-EE8409A04F15}" showPageBreaks="1" showGridLines="0" printArea="1" view="pageBreakPreview">
      <selection activeCell="D10" sqref="D10"/>
      <pageMargins left="0.75" right="0.75" top="0.69" bottom="0.7" header="0.4" footer="0.37"/>
      <pageSetup orientation="portrait" r:id="rId21"/>
      <headerFooter alignWithMargins="0"/>
    </customSheetView>
    <customSheetView guid="{8020169D-1904-4071-9010-34C6BAD35472}" showPageBreaks="1" showGridLines="0" printArea="1" view="pageBreakPreview">
      <selection activeCell="D6" sqref="D6"/>
      <pageMargins left="0.75" right="0.75" top="0.69" bottom="0.7" header="0.4" footer="0.37"/>
      <pageSetup orientation="portrait" r:id="rId22"/>
      <headerFooter alignWithMargins="0"/>
    </customSheetView>
    <customSheetView guid="{EFF9997F-F423-457E-8339-C5D06689EC0D}" showPageBreaks="1" showGridLines="0" printArea="1" view="pageBreakPreview">
      <selection activeCell="D6" sqref="D6"/>
      <pageMargins left="0.75" right="0.75" top="0.69" bottom="0.7" header="0.4" footer="0.37"/>
      <pageSetup orientation="portrait" r:id="rId23"/>
      <headerFooter alignWithMargins="0"/>
    </customSheetView>
    <customSheetView guid="{D39E83F3-4061-47C5-8153-10B7C21D208A}" showPageBreaks="1" showGridLines="0" printArea="1" view="pageBreakPreview">
      <selection activeCell="D6" sqref="D6"/>
      <pageMargins left="0.75" right="0.75" top="0.69" bottom="0.7" header="0.4" footer="0.37"/>
      <pageSetup orientation="portrait" r:id="rId24"/>
      <headerFooter alignWithMargins="0"/>
    </customSheetView>
    <customSheetView guid="{D963BE1A-1920-4E18-8F54-07F354CCE224}" showPageBreaks="1" showGridLines="0" printArea="1" hiddenRows="1" view="pageBreakPreview">
      <selection activeCell="D21" sqref="D21:D22"/>
      <pageMargins left="0.75" right="0.75" top="0.69" bottom="0.7" header="0.4" footer="0.37"/>
      <pageSetup orientation="portrait" r:id="rId25"/>
      <headerFooter alignWithMargins="0"/>
    </customSheetView>
    <customSheetView guid="{D545044E-B7FF-408B-A291-2187C526EC3D}" showPageBreaks="1" showGridLines="0" printArea="1" hiddenRows="1" view="pageBreakPreview">
      <selection activeCell="D11" sqref="D11"/>
      <pageMargins left="0.75" right="0.75" top="0.69" bottom="0.7" header="0.4" footer="0.37"/>
      <pageSetup orientation="portrait" r:id="rId26"/>
      <headerFooter alignWithMargins="0"/>
    </customSheetView>
    <customSheetView guid="{883F4F4D-A630-4132-B676-8201FF751979}" showPageBreaks="1" showGridLines="0" printArea="1" hiddenRows="1" view="pageBreakPreview">
      <selection activeCell="D10" sqref="D10"/>
      <pageMargins left="0.75" right="0.75" top="0.69" bottom="0.7" header="0.4" footer="0.37"/>
      <pageSetup orientation="portrait" r:id="rId27"/>
      <headerFooter alignWithMargins="0"/>
    </customSheetView>
    <customSheetView guid="{FA8C7114-2E15-4727-B4B0-927BCE12D1A6}" showPageBreaks="1" showGridLines="0" printArea="1" hiddenRows="1" view="pageBreakPreview">
      <selection activeCell="D14" sqref="D14"/>
      <pageMargins left="0.75" right="0.75" top="0.69" bottom="0.7" header="0.4" footer="0.37"/>
      <pageSetup orientation="portrait" r:id="rId28"/>
      <headerFooter alignWithMargins="0"/>
    </customSheetView>
    <customSheetView guid="{483DCDBB-D1CA-4B11-85F4-FA65A96DCE29}" showPageBreaks="1" showGridLines="0" printArea="1" hiddenRows="1" view="pageBreakPreview">
      <selection activeCell="D14" sqref="D14"/>
      <pageMargins left="0.75" right="0.75" top="0.69" bottom="0.7" header="0.4" footer="0.37"/>
      <pageSetup orientation="portrait" r:id="rId29"/>
      <headerFooter alignWithMargins="0"/>
    </customSheetView>
    <customSheetView guid="{97EFF801-2C6F-4063-9981-A39996328FAC}" showPageBreaks="1" showGridLines="0" printArea="1" hiddenRows="1" view="pageBreakPreview" topLeftCell="A3">
      <selection activeCell="D19" sqref="D19"/>
      <pageMargins left="0.75" right="0.75" top="0.69" bottom="0.7" header="0.4" footer="0.37"/>
      <pageSetup orientation="portrait" horizontalDpi="4294967295" verticalDpi="4294967295" r:id="rId30"/>
      <headerFooter alignWithMargins="0"/>
    </customSheetView>
    <customSheetView guid="{585A669F-29FF-4D0D-B50C-5C677FB93FEB}" showPageBreaks="1" showGridLines="0" printArea="1" hiddenRows="1" view="pageBreakPreview" topLeftCell="A4">
      <selection activeCell="D21" sqref="D21:D22"/>
      <pageMargins left="0.75" right="0.75" top="0.69" bottom="0.7" header="0.4" footer="0.37"/>
      <pageSetup orientation="portrait" horizontalDpi="4294967295" verticalDpi="4294967295" r:id="rId31"/>
      <headerFooter alignWithMargins="0"/>
    </customSheetView>
    <customSheetView guid="{804C0530-632A-4E06-A9A2-093B6503F55F}" showPageBreaks="1" showGridLines="0" printArea="1" hiddenRows="1" view="pageBreakPreview">
      <selection activeCell="D21" sqref="D21:D22"/>
      <pageMargins left="0.75" right="0.75" top="0.69" bottom="0.7" header="0.4" footer="0.37"/>
      <pageSetup orientation="portrait" horizontalDpi="4294967295" verticalDpi="4294967295" r:id="rId32"/>
      <headerFooter alignWithMargins="0"/>
    </customSheetView>
    <customSheetView guid="{5C772B04-11E1-4A74-9F43-9A74EF38E5E2}" showPageBreaks="1" showGridLines="0" printArea="1" hiddenRows="1" view="pageBreakPreview">
      <selection activeCell="D21" sqref="D21"/>
      <pageMargins left="0.75" right="0.75" top="0.69" bottom="0.7" header="0.4" footer="0.37"/>
      <pageSetup orientation="portrait" horizontalDpi="4294967295" verticalDpi="4294967295" r:id="rId33"/>
      <headerFooter alignWithMargins="0"/>
    </customSheetView>
  </customSheetViews>
  <mergeCells count="3">
    <mergeCell ref="B4:D4"/>
    <mergeCell ref="B1:D1"/>
    <mergeCell ref="B2:D2"/>
  </mergeCells>
  <phoneticPr fontId="34" type="noConversion"/>
  <conditionalFormatting sqref="D7">
    <cfRule type="expression" dxfId="2" priority="3" stopIfTrue="1">
      <formula>$AA$6=0</formula>
    </cfRule>
  </conditionalFormatting>
  <conditionalFormatting sqref="B13:C16">
    <cfRule type="expression" dxfId="1" priority="4" stopIfTrue="1">
      <formula>$D$6= "Individual Firm"</formula>
    </cfRule>
  </conditionalFormatting>
  <conditionalFormatting sqref="D13:D16">
    <cfRule type="expression" dxfId="0" priority="1" stopIfTrue="1">
      <formula>$D$6= "Individual Firm"</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$AA$2:$AA$4</formula1>
    </dataValidation>
  </dataValidations>
  <pageMargins left="0.75" right="0.75" top="0.69" bottom="0.7" header="0.4" footer="0.37"/>
  <pageSetup orientation="portrait" horizontalDpi="4294967295" verticalDpi="4294967295" r:id="rId34"/>
  <headerFooter alignWithMargins="0"/>
  <drawing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12"/>
  </sheetPr>
  <dimension ref="A1:W35"/>
  <sheetViews>
    <sheetView showGridLines="0" view="pageBreakPreview" topLeftCell="A4" zoomScale="70" zoomScaleNormal="100" zoomScaleSheetLayoutView="70" workbookViewId="0">
      <selection activeCell="M18" sqref="M18:M23"/>
    </sheetView>
  </sheetViews>
  <sheetFormatPr defaultColWidth="9" defaultRowHeight="16.5"/>
  <cols>
    <col min="1" max="1" width="11.75" style="80" customWidth="1"/>
    <col min="2" max="2" width="15.625" style="80" customWidth="1"/>
    <col min="3" max="3" width="8.625" style="80" customWidth="1"/>
    <col min="4" max="4" width="21.375" style="80" customWidth="1"/>
    <col min="5" max="5" width="18.75" style="80" customWidth="1"/>
    <col min="6" max="6" width="12.875" style="80" customWidth="1"/>
    <col min="7" max="7" width="26.375" style="80" customWidth="1"/>
    <col min="8" max="8" width="11.5" style="80" customWidth="1"/>
    <col min="9" max="9" width="28.375" style="80" customWidth="1"/>
    <col min="10" max="10" width="80.5" style="242" customWidth="1"/>
    <col min="11" max="11" width="6.625" style="80" customWidth="1"/>
    <col min="12" max="12" width="13.625" style="80" customWidth="1"/>
    <col min="13" max="13" width="22.75" style="26" customWidth="1"/>
    <col min="14" max="14" width="25.25" style="26" customWidth="1"/>
    <col min="15" max="15" width="15.25" style="26" hidden="1" customWidth="1"/>
    <col min="16" max="16" width="9" style="226" hidden="1" customWidth="1"/>
    <col min="17" max="17" width="9" style="72" hidden="1" customWidth="1"/>
    <col min="18" max="18" width="6.375" style="72" hidden="1" customWidth="1"/>
    <col min="19" max="19" width="9" style="72" hidden="1" customWidth="1"/>
    <col min="20" max="20" width="6.25" style="72" hidden="1" customWidth="1"/>
    <col min="21" max="21" width="1.5" style="72" hidden="1" customWidth="1"/>
    <col min="22" max="22" width="13.5" style="72" hidden="1" customWidth="1"/>
    <col min="23" max="27" width="9" style="72" customWidth="1"/>
    <col min="28" max="16384" width="9" style="72"/>
  </cols>
  <sheetData>
    <row r="1" spans="1:22" s="472" customFormat="1" ht="29.25" customHeight="1">
      <c r="A1" s="468" t="str">
        <f>Cover!B3</f>
        <v>Specification No.: CC/NT/G-CB/DOM/A00/23/00546</v>
      </c>
      <c r="B1" s="468"/>
      <c r="C1" s="468"/>
      <c r="D1" s="468"/>
      <c r="E1" s="468"/>
      <c r="F1" s="468"/>
      <c r="G1" s="468"/>
      <c r="H1" s="468"/>
      <c r="I1" s="468"/>
      <c r="J1" s="469"/>
      <c r="K1" s="468"/>
      <c r="L1" s="468"/>
      <c r="M1" s="470"/>
      <c r="N1" s="471" t="s">
        <v>239</v>
      </c>
      <c r="O1" s="471"/>
    </row>
    <row r="2" spans="1:22" s="472" customFormat="1" ht="18" customHeight="1">
      <c r="A2" s="473"/>
      <c r="B2" s="473"/>
      <c r="C2" s="473"/>
      <c r="D2" s="473"/>
      <c r="E2" s="473"/>
      <c r="F2" s="473"/>
      <c r="G2" s="473"/>
      <c r="H2" s="473"/>
      <c r="I2" s="473"/>
      <c r="J2" s="473"/>
      <c r="K2" s="473"/>
      <c r="L2" s="473"/>
      <c r="M2" s="474"/>
      <c r="N2" s="474"/>
      <c r="O2" s="474"/>
    </row>
    <row r="3" spans="1:22" s="472" customFormat="1" ht="52.5" customHeight="1">
      <c r="A3" s="601" t="str">
        <f>Cover!$B$2</f>
        <v>Circuit Breaker Package -CB01 associated with Bulk Procurement of Substation.</v>
      </c>
      <c r="B3" s="601"/>
      <c r="C3" s="601"/>
      <c r="D3" s="601"/>
      <c r="E3" s="601"/>
      <c r="F3" s="601"/>
      <c r="G3" s="601"/>
      <c r="H3" s="601"/>
      <c r="I3" s="601"/>
      <c r="J3" s="601"/>
      <c r="K3" s="601"/>
      <c r="L3" s="601"/>
      <c r="M3" s="601"/>
      <c r="N3" s="601"/>
      <c r="O3" s="601"/>
    </row>
    <row r="4" spans="1:22" s="472" customFormat="1" ht="21.95" customHeight="1">
      <c r="A4" s="602" t="s">
        <v>242</v>
      </c>
      <c r="B4" s="602"/>
      <c r="C4" s="602"/>
      <c r="D4" s="602"/>
      <c r="E4" s="602"/>
      <c r="F4" s="602"/>
      <c r="G4" s="602"/>
      <c r="H4" s="602"/>
      <c r="I4" s="602"/>
      <c r="J4" s="602"/>
      <c r="K4" s="602"/>
      <c r="L4" s="602"/>
      <c r="M4" s="602"/>
      <c r="N4" s="602"/>
      <c r="O4" s="602"/>
    </row>
    <row r="5" spans="1:22" s="472" customFormat="1" ht="18" customHeight="1">
      <c r="A5" s="475"/>
      <c r="B5" s="475"/>
      <c r="C5" s="475"/>
      <c r="D5" s="475"/>
      <c r="E5" s="475"/>
      <c r="F5" s="475"/>
      <c r="G5" s="475"/>
      <c r="H5" s="475"/>
      <c r="I5" s="475"/>
      <c r="J5" s="475"/>
      <c r="K5" s="475"/>
      <c r="L5" s="475"/>
      <c r="M5" s="474"/>
      <c r="N5" s="474"/>
      <c r="O5" s="474"/>
    </row>
    <row r="6" spans="1:22" s="472" customFormat="1" ht="18" customHeight="1">
      <c r="A6" s="476" t="s">
        <v>165</v>
      </c>
      <c r="B6" s="476"/>
      <c r="C6" s="476"/>
      <c r="D6" s="476"/>
      <c r="E6" s="476"/>
      <c r="F6" s="476"/>
      <c r="G6" s="476"/>
      <c r="H6" s="476"/>
      <c r="I6" s="476"/>
      <c r="J6" s="477"/>
      <c r="K6" s="476"/>
      <c r="L6" s="476"/>
      <c r="M6" s="478" t="s">
        <v>214</v>
      </c>
      <c r="N6" s="474"/>
      <c r="O6" s="477"/>
    </row>
    <row r="7" spans="1:22" s="472" customFormat="1" ht="18" customHeight="1">
      <c r="A7" s="476" t="str">
        <f>"Bidder as "&amp; 'Names of Bidder'!D6</f>
        <v>Bidder as Individual Firm</v>
      </c>
      <c r="B7" s="476"/>
      <c r="C7" s="476"/>
      <c r="D7" s="476"/>
      <c r="E7" s="476"/>
      <c r="F7" s="476"/>
      <c r="G7" s="476"/>
      <c r="H7" s="476"/>
      <c r="I7" s="476"/>
      <c r="J7" s="475"/>
      <c r="K7" s="475"/>
      <c r="L7" s="475"/>
      <c r="M7" s="479" t="s">
        <v>216</v>
      </c>
      <c r="N7" s="474"/>
      <c r="O7" s="477"/>
    </row>
    <row r="8" spans="1:22" s="472" customFormat="1" ht="15.75" customHeight="1">
      <c r="A8" s="476" t="s">
        <v>215</v>
      </c>
      <c r="B8" s="476"/>
      <c r="C8" s="600" t="str">
        <f>IF('Names of Bidder'!D8=0, "", 'Names of Bidder'!D8)</f>
        <v/>
      </c>
      <c r="D8" s="600"/>
      <c r="E8" s="600"/>
      <c r="F8" s="507"/>
      <c r="G8" s="507"/>
      <c r="H8" s="507"/>
      <c r="I8" s="507"/>
      <c r="J8" s="507"/>
      <c r="K8" s="475"/>
      <c r="L8" s="475"/>
      <c r="M8" s="479" t="s">
        <v>218</v>
      </c>
      <c r="N8" s="474"/>
      <c r="O8" s="477"/>
    </row>
    <row r="9" spans="1:22" s="472" customFormat="1">
      <c r="A9" s="476" t="s">
        <v>217</v>
      </c>
      <c r="B9" s="476"/>
      <c r="C9" s="600" t="str">
        <f>IF('Names of Bidder'!D9=0, "", 'Names of Bidder'!D9)</f>
        <v/>
      </c>
      <c r="D9" s="600"/>
      <c r="E9" s="600"/>
      <c r="F9" s="507"/>
      <c r="G9" s="507"/>
      <c r="H9" s="507"/>
      <c r="I9" s="507"/>
      <c r="J9" s="507"/>
      <c r="K9" s="475"/>
      <c r="L9" s="475"/>
      <c r="M9" s="479" t="s">
        <v>219</v>
      </c>
      <c r="N9" s="474"/>
      <c r="O9" s="477"/>
    </row>
    <row r="10" spans="1:22" s="472" customFormat="1">
      <c r="A10" s="477"/>
      <c r="B10" s="477"/>
      <c r="C10" s="600" t="str">
        <f>IF('Names of Bidder'!D10=0, "", 'Names of Bidder'!D10)</f>
        <v/>
      </c>
      <c r="D10" s="600"/>
      <c r="E10" s="600"/>
      <c r="F10" s="507"/>
      <c r="G10" s="507"/>
      <c r="H10" s="507"/>
      <c r="I10" s="507"/>
      <c r="J10" s="507"/>
      <c r="K10" s="475"/>
      <c r="L10" s="475"/>
      <c r="M10" s="479" t="s">
        <v>329</v>
      </c>
      <c r="N10" s="474"/>
      <c r="O10" s="477"/>
    </row>
    <row r="11" spans="1:22" s="472" customFormat="1">
      <c r="A11" s="477"/>
      <c r="B11" s="477"/>
      <c r="C11" s="600" t="str">
        <f>IF('Names of Bidder'!D11=0, "", 'Names of Bidder'!D11)</f>
        <v/>
      </c>
      <c r="D11" s="600"/>
      <c r="E11" s="600"/>
      <c r="F11" s="507"/>
      <c r="G11" s="507"/>
      <c r="H11" s="507"/>
      <c r="I11" s="507"/>
      <c r="J11" s="507"/>
      <c r="K11" s="475"/>
      <c r="L11" s="475"/>
      <c r="M11" s="479" t="s">
        <v>221</v>
      </c>
      <c r="N11" s="474"/>
      <c r="O11" s="477"/>
    </row>
    <row r="12" spans="1:22" s="472" customFormat="1" ht="18" customHeight="1">
      <c r="A12" s="477"/>
      <c r="B12" s="477"/>
      <c r="C12" s="477"/>
      <c r="D12" s="477"/>
      <c r="E12" s="477"/>
      <c r="F12" s="477"/>
      <c r="G12" s="477"/>
      <c r="H12" s="477"/>
      <c r="I12" s="477"/>
      <c r="J12" s="480"/>
      <c r="K12" s="480"/>
      <c r="L12" s="480"/>
      <c r="M12" s="479"/>
      <c r="N12" s="474"/>
      <c r="O12" s="477"/>
    </row>
    <row r="13" spans="1:22" s="472" customFormat="1" ht="18" customHeight="1">
      <c r="A13" s="477"/>
      <c r="B13" s="477"/>
      <c r="C13" s="477"/>
      <c r="D13" s="477"/>
      <c r="E13" s="477"/>
      <c r="F13" s="477"/>
      <c r="G13" s="477"/>
      <c r="H13" s="477"/>
      <c r="I13" s="477"/>
      <c r="J13" s="477"/>
      <c r="K13" s="477"/>
      <c r="L13" s="477"/>
      <c r="M13" s="476"/>
      <c r="N13" s="474"/>
      <c r="O13" s="474"/>
    </row>
    <row r="14" spans="1:22" ht="27" customHeight="1">
      <c r="A14" s="594" t="s">
        <v>474</v>
      </c>
      <c r="B14" s="594"/>
      <c r="C14" s="594"/>
      <c r="D14" s="594"/>
      <c r="E14" s="594"/>
      <c r="F14" s="594"/>
      <c r="G14" s="594"/>
      <c r="H14" s="594"/>
      <c r="I14" s="594"/>
      <c r="J14" s="594"/>
      <c r="K14" s="594"/>
      <c r="L14" s="594"/>
      <c r="M14" s="594"/>
      <c r="N14" s="594"/>
      <c r="O14" s="594"/>
      <c r="P14" s="243"/>
    </row>
    <row r="15" spans="1:22" ht="18" customHeight="1">
      <c r="J15" s="80"/>
      <c r="M15" s="76"/>
      <c r="N15" s="77" t="s">
        <v>187</v>
      </c>
      <c r="T15" s="72">
        <f>Discount!O18</f>
        <v>0</v>
      </c>
    </row>
    <row r="16" spans="1:22" ht="90" customHeight="1">
      <c r="A16" s="94" t="s">
        <v>188</v>
      </c>
      <c r="B16" s="94" t="s">
        <v>414</v>
      </c>
      <c r="C16" s="450" t="s">
        <v>415</v>
      </c>
      <c r="D16" s="484" t="s">
        <v>427</v>
      </c>
      <c r="E16" s="94" t="s">
        <v>417</v>
      </c>
      <c r="F16" s="523" t="s">
        <v>430</v>
      </c>
      <c r="G16" s="524" t="s">
        <v>455</v>
      </c>
      <c r="H16" s="524" t="s">
        <v>431</v>
      </c>
      <c r="I16" s="524" t="s">
        <v>446</v>
      </c>
      <c r="J16" s="94" t="s">
        <v>209</v>
      </c>
      <c r="K16" s="225" t="s">
        <v>186</v>
      </c>
      <c r="L16" s="225" t="s">
        <v>189</v>
      </c>
      <c r="M16" s="94" t="s">
        <v>436</v>
      </c>
      <c r="N16" s="94" t="s">
        <v>437</v>
      </c>
      <c r="O16" s="94" t="s">
        <v>404</v>
      </c>
      <c r="T16" s="72" t="e">
        <f>Discount!O19</f>
        <v>#REF!</v>
      </c>
      <c r="V16" s="456" t="s">
        <v>447</v>
      </c>
    </row>
    <row r="17" spans="1:23" ht="18" customHeight="1">
      <c r="A17" s="225">
        <v>1</v>
      </c>
      <c r="B17" s="225">
        <v>2</v>
      </c>
      <c r="C17" s="225">
        <v>3</v>
      </c>
      <c r="D17" s="451" t="s">
        <v>429</v>
      </c>
      <c r="E17" s="451">
        <v>4</v>
      </c>
      <c r="F17" s="451" t="s">
        <v>432</v>
      </c>
      <c r="G17" s="451" t="s">
        <v>433</v>
      </c>
      <c r="H17" s="451" t="s">
        <v>434</v>
      </c>
      <c r="I17" s="451" t="s">
        <v>435</v>
      </c>
      <c r="J17" s="451">
        <v>5</v>
      </c>
      <c r="K17" s="225">
        <v>7</v>
      </c>
      <c r="L17" s="225">
        <v>8</v>
      </c>
      <c r="M17" s="225">
        <v>9</v>
      </c>
      <c r="N17" s="225" t="s">
        <v>418</v>
      </c>
      <c r="O17" s="225">
        <v>11</v>
      </c>
      <c r="V17" s="455"/>
    </row>
    <row r="18" spans="1:23" s="90" customFormat="1" ht="55.9" customHeight="1">
      <c r="A18" s="461">
        <v>1</v>
      </c>
      <c r="B18" s="525">
        <v>7000020540</v>
      </c>
      <c r="C18" s="525">
        <v>30</v>
      </c>
      <c r="D18" s="526" t="s">
        <v>465</v>
      </c>
      <c r="E18" s="525">
        <v>1000005827</v>
      </c>
      <c r="F18" s="525">
        <v>85352919</v>
      </c>
      <c r="G18" s="462"/>
      <c r="H18" s="525">
        <v>18</v>
      </c>
      <c r="I18" s="462"/>
      <c r="J18" s="527" t="s">
        <v>466</v>
      </c>
      <c r="K18" s="463" t="s">
        <v>423</v>
      </c>
      <c r="L18" s="556">
        <v>5</v>
      </c>
      <c r="M18" s="506"/>
      <c r="N18" s="497" t="str">
        <f t="shared" ref="N18:N23" si="0">IF(M18=0, "INCLUDED", IF(ISERROR(L18*M18), M18, L18*M18))</f>
        <v>INCLUDED</v>
      </c>
      <c r="O18" s="498" t="s">
        <v>246</v>
      </c>
      <c r="P18" s="499"/>
      <c r="Q18" s="499"/>
      <c r="R18" s="499" t="str">
        <f>IF(O18="",Bought Out,O18)</f>
        <v>Direct</v>
      </c>
      <c r="S18" s="499"/>
      <c r="T18" s="499">
        <f>IF(O18="Direct",M18*(1-T4),M18*(1-T5))</f>
        <v>0</v>
      </c>
      <c r="U18" s="499" t="s">
        <v>457</v>
      </c>
      <c r="V18" s="505">
        <f>IF(I18="",H18*(IF(N18="Included",0,N18))/100,I18*(IF(N18="Included",0,N18))/100)</f>
        <v>0</v>
      </c>
      <c r="W18" s="499"/>
    </row>
    <row r="19" spans="1:23" s="90" customFormat="1" ht="55.9" customHeight="1">
      <c r="A19" s="461">
        <v>2</v>
      </c>
      <c r="B19" s="525">
        <v>7000020540</v>
      </c>
      <c r="C19" s="525">
        <v>40</v>
      </c>
      <c r="D19" s="526" t="s">
        <v>465</v>
      </c>
      <c r="E19" s="525">
        <v>1000005826</v>
      </c>
      <c r="F19" s="525">
        <v>85352919</v>
      </c>
      <c r="G19" s="462"/>
      <c r="H19" s="525">
        <v>18</v>
      </c>
      <c r="I19" s="462"/>
      <c r="J19" s="527" t="s">
        <v>467</v>
      </c>
      <c r="K19" s="463" t="s">
        <v>423</v>
      </c>
      <c r="L19" s="556">
        <v>1</v>
      </c>
      <c r="M19" s="506"/>
      <c r="N19" s="497" t="str">
        <f t="shared" si="0"/>
        <v>INCLUDED</v>
      </c>
      <c r="O19" s="498" t="s">
        <v>246</v>
      </c>
      <c r="P19" s="499"/>
      <c r="Q19" s="499"/>
      <c r="R19" s="499" t="str">
        <f>IF(O19="",Bought Out,O19)</f>
        <v>Direct</v>
      </c>
      <c r="S19" s="499"/>
      <c r="T19" s="499">
        <f t="shared" ref="T19:T23" si="1">IF(O19="Direct",M19*(1-T5),M19*(1-T6))</f>
        <v>0</v>
      </c>
      <c r="U19" s="499" t="s">
        <v>457</v>
      </c>
      <c r="V19" s="505">
        <f t="shared" ref="V19:V23" si="2">IF(I19="",H19*(IF(N19="Included",0,N19))/100,I19*(IF(N19="Included",0,N19))/100)</f>
        <v>0</v>
      </c>
      <c r="W19" s="499"/>
    </row>
    <row r="20" spans="1:23" s="90" customFormat="1" ht="55.9" customHeight="1">
      <c r="A20" s="461">
        <v>3</v>
      </c>
      <c r="B20" s="525">
        <v>7000020540</v>
      </c>
      <c r="C20" s="525">
        <v>10</v>
      </c>
      <c r="D20" s="526" t="s">
        <v>465</v>
      </c>
      <c r="E20" s="525">
        <v>1000004502</v>
      </c>
      <c r="F20" s="525">
        <v>85352913</v>
      </c>
      <c r="G20" s="462"/>
      <c r="H20" s="525">
        <v>18</v>
      </c>
      <c r="I20" s="462"/>
      <c r="J20" s="527" t="s">
        <v>468</v>
      </c>
      <c r="K20" s="463" t="s">
        <v>423</v>
      </c>
      <c r="L20" s="556">
        <v>6</v>
      </c>
      <c r="M20" s="506"/>
      <c r="N20" s="497" t="str">
        <f t="shared" si="0"/>
        <v>INCLUDED</v>
      </c>
      <c r="O20" s="498" t="s">
        <v>246</v>
      </c>
      <c r="P20" s="499"/>
      <c r="Q20" s="499"/>
      <c r="R20" s="499" t="str">
        <f>IF(O20="",Bought Out,O20)</f>
        <v>Direct</v>
      </c>
      <c r="S20" s="499"/>
      <c r="T20" s="499">
        <f t="shared" si="1"/>
        <v>0</v>
      </c>
      <c r="U20" s="499" t="s">
        <v>457</v>
      </c>
      <c r="V20" s="505">
        <f t="shared" si="2"/>
        <v>0</v>
      </c>
      <c r="W20" s="499"/>
    </row>
    <row r="21" spans="1:23" s="90" customFormat="1" ht="55.9" customHeight="1">
      <c r="A21" s="461">
        <v>4</v>
      </c>
      <c r="B21" s="525">
        <v>7000020540</v>
      </c>
      <c r="C21" s="525">
        <v>50</v>
      </c>
      <c r="D21" s="526" t="s">
        <v>465</v>
      </c>
      <c r="E21" s="525">
        <v>1000004501</v>
      </c>
      <c r="F21" s="525">
        <v>85352913</v>
      </c>
      <c r="G21" s="462"/>
      <c r="H21" s="525">
        <v>18</v>
      </c>
      <c r="I21" s="462"/>
      <c r="J21" s="527" t="s">
        <v>469</v>
      </c>
      <c r="K21" s="463" t="s">
        <v>423</v>
      </c>
      <c r="L21" s="556">
        <v>14</v>
      </c>
      <c r="M21" s="506"/>
      <c r="N21" s="497" t="str">
        <f t="shared" si="0"/>
        <v>INCLUDED</v>
      </c>
      <c r="O21" s="498" t="s">
        <v>246</v>
      </c>
      <c r="P21" s="499"/>
      <c r="Q21" s="499"/>
      <c r="R21" s="499" t="str">
        <f>IF(O21="",Bought Out,O21)</f>
        <v>Direct</v>
      </c>
      <c r="S21" s="499"/>
      <c r="T21" s="499">
        <f t="shared" si="1"/>
        <v>0</v>
      </c>
      <c r="U21" s="499" t="s">
        <v>457</v>
      </c>
      <c r="V21" s="505">
        <f t="shared" si="2"/>
        <v>0</v>
      </c>
      <c r="W21" s="499"/>
    </row>
    <row r="22" spans="1:23" s="90" customFormat="1" ht="55.9" customHeight="1">
      <c r="A22" s="461">
        <v>5</v>
      </c>
      <c r="B22" s="525">
        <v>7000020540</v>
      </c>
      <c r="C22" s="525">
        <v>20</v>
      </c>
      <c r="D22" s="526" t="s">
        <v>465</v>
      </c>
      <c r="E22" s="525">
        <v>1000001683</v>
      </c>
      <c r="F22" s="525">
        <v>85352912</v>
      </c>
      <c r="G22" s="462"/>
      <c r="H22" s="525">
        <v>18</v>
      </c>
      <c r="I22" s="462"/>
      <c r="J22" s="527" t="s">
        <v>470</v>
      </c>
      <c r="K22" s="463" t="s">
        <v>423</v>
      </c>
      <c r="L22" s="556">
        <v>10</v>
      </c>
      <c r="M22" s="506"/>
      <c r="N22" s="497" t="str">
        <f t="shared" si="0"/>
        <v>INCLUDED</v>
      </c>
      <c r="O22" s="498" t="s">
        <v>246</v>
      </c>
      <c r="P22" s="499"/>
      <c r="Q22" s="499"/>
      <c r="R22" s="499" t="str">
        <f>IF(O22="",Bought Out,O22)</f>
        <v>Direct</v>
      </c>
      <c r="S22" s="499"/>
      <c r="T22" s="499">
        <f t="shared" si="1"/>
        <v>0</v>
      </c>
      <c r="U22" s="499" t="s">
        <v>457</v>
      </c>
      <c r="V22" s="505">
        <f t="shared" si="2"/>
        <v>0</v>
      </c>
      <c r="W22" s="499"/>
    </row>
    <row r="23" spans="1:23" s="90" customFormat="1" ht="55.9" customHeight="1">
      <c r="A23" s="461">
        <v>6</v>
      </c>
      <c r="B23" s="525">
        <v>7000020540</v>
      </c>
      <c r="C23" s="525">
        <v>60</v>
      </c>
      <c r="D23" s="526" t="s">
        <v>465</v>
      </c>
      <c r="E23" s="525">
        <v>1000064595</v>
      </c>
      <c r="F23" s="525">
        <v>85389000</v>
      </c>
      <c r="G23" s="462"/>
      <c r="H23" s="525">
        <v>18</v>
      </c>
      <c r="I23" s="462"/>
      <c r="J23" s="527" t="s">
        <v>471</v>
      </c>
      <c r="K23" s="463" t="s">
        <v>423</v>
      </c>
      <c r="L23" s="556">
        <v>5</v>
      </c>
      <c r="M23" s="506"/>
      <c r="N23" s="497" t="str">
        <f t="shared" si="0"/>
        <v>INCLUDED</v>
      </c>
      <c r="O23" s="498" t="s">
        <v>246</v>
      </c>
      <c r="P23" s="499"/>
      <c r="Q23" s="499"/>
      <c r="R23" s="499" t="str">
        <f>IF(O23="",Bought Out,O23)</f>
        <v>Direct</v>
      </c>
      <c r="S23" s="499"/>
      <c r="T23" s="499">
        <f t="shared" si="1"/>
        <v>0</v>
      </c>
      <c r="U23" s="499" t="s">
        <v>457</v>
      </c>
      <c r="V23" s="505">
        <f t="shared" si="2"/>
        <v>0</v>
      </c>
      <c r="W23" s="499"/>
    </row>
    <row r="24" spans="1:23" s="538" customFormat="1" ht="26.1" customHeight="1">
      <c r="A24" s="534"/>
      <c r="B24" s="534"/>
      <c r="C24" s="534"/>
      <c r="D24" s="534"/>
      <c r="E24" s="534"/>
      <c r="F24" s="534"/>
      <c r="G24" s="534"/>
      <c r="H24" s="534"/>
      <c r="I24" s="534"/>
      <c r="J24" s="595" t="s">
        <v>245</v>
      </c>
      <c r="K24" s="595"/>
      <c r="L24" s="595"/>
      <c r="M24" s="535"/>
      <c r="N24" s="552">
        <f>SUM(N18:N23)</f>
        <v>0</v>
      </c>
      <c r="O24" s="551"/>
      <c r="P24" s="537"/>
      <c r="V24" s="553">
        <f>SUM(V18:V23)</f>
        <v>0</v>
      </c>
    </row>
    <row r="25" spans="1:23" s="501" customFormat="1" ht="26.1" customHeight="1">
      <c r="A25" s="502"/>
      <c r="B25" s="502"/>
      <c r="C25" s="502"/>
      <c r="D25" s="502"/>
      <c r="E25" s="502"/>
      <c r="F25" s="502"/>
      <c r="G25" s="502"/>
      <c r="H25" s="502"/>
      <c r="I25" s="502"/>
      <c r="J25" s="592" t="s">
        <v>317</v>
      </c>
      <c r="K25" s="592"/>
      <c r="L25" s="592"/>
      <c r="M25" s="498"/>
      <c r="N25" s="548">
        <v>0</v>
      </c>
      <c r="O25" s="500"/>
      <c r="P25" s="499"/>
    </row>
    <row r="26" spans="1:23" s="538" customFormat="1" ht="26.1" customHeight="1">
      <c r="A26" s="550"/>
      <c r="B26" s="550"/>
      <c r="C26" s="550"/>
      <c r="D26" s="550"/>
      <c r="E26" s="550"/>
      <c r="F26" s="550"/>
      <c r="G26" s="550"/>
      <c r="H26" s="550"/>
      <c r="I26" s="550"/>
      <c r="J26" s="596" t="s">
        <v>244</v>
      </c>
      <c r="K26" s="596"/>
      <c r="L26" s="596"/>
      <c r="M26" s="535"/>
      <c r="N26" s="549">
        <f>N24+N25</f>
        <v>0</v>
      </c>
      <c r="O26" s="551"/>
      <c r="P26" s="537"/>
    </row>
    <row r="27" spans="1:23" ht="7.5" customHeight="1">
      <c r="A27" s="251"/>
      <c r="B27" s="251"/>
      <c r="C27" s="251"/>
      <c r="D27" s="251"/>
      <c r="E27" s="251"/>
      <c r="F27" s="251"/>
      <c r="G27" s="251"/>
      <c r="H27" s="251"/>
      <c r="I27" s="251"/>
      <c r="J27" s="252"/>
      <c r="K27" s="252"/>
      <c r="L27" s="252"/>
      <c r="M27" s="253"/>
      <c r="N27" s="254"/>
      <c r="O27" s="255"/>
    </row>
    <row r="28" spans="1:23" ht="7.5" customHeight="1">
      <c r="J28" s="597"/>
      <c r="K28" s="597"/>
      <c r="L28" s="597"/>
      <c r="M28" s="597"/>
      <c r="N28" s="597"/>
      <c r="O28" s="597"/>
    </row>
    <row r="29" spans="1:23" ht="7.5" customHeight="1">
      <c r="A29" s="256"/>
      <c r="B29" s="256"/>
      <c r="C29" s="256"/>
      <c r="D29" s="256"/>
      <c r="E29" s="256"/>
      <c r="F29" s="256"/>
      <c r="G29" s="256"/>
      <c r="H29" s="256"/>
      <c r="I29" s="256"/>
      <c r="J29" s="597"/>
      <c r="K29" s="597"/>
      <c r="L29" s="597"/>
      <c r="M29" s="597"/>
      <c r="N29" s="597"/>
      <c r="O29" s="597"/>
    </row>
    <row r="30" spans="1:23" ht="27" customHeight="1">
      <c r="A30" s="257" t="s">
        <v>230</v>
      </c>
      <c r="B30" s="598" t="s">
        <v>439</v>
      </c>
      <c r="C30" s="598"/>
      <c r="D30" s="598"/>
      <c r="E30" s="598"/>
      <c r="F30" s="598"/>
      <c r="G30" s="598"/>
      <c r="H30" s="598"/>
      <c r="I30" s="598"/>
      <c r="J30" s="598"/>
      <c r="K30" s="598"/>
      <c r="L30" s="598"/>
      <c r="M30" s="598"/>
      <c r="N30" s="598"/>
      <c r="O30" s="598"/>
    </row>
    <row r="31" spans="1:23" ht="33.6" customHeight="1">
      <c r="A31" s="218"/>
      <c r="B31" s="599" t="s">
        <v>438</v>
      </c>
      <c r="C31" s="599"/>
      <c r="D31" s="599"/>
      <c r="E31" s="599"/>
      <c r="F31" s="599"/>
      <c r="G31" s="599"/>
      <c r="H31" s="599"/>
      <c r="I31" s="599"/>
      <c r="J31" s="599"/>
      <c r="K31" s="599"/>
      <c r="L31" s="599"/>
      <c r="M31" s="599"/>
    </row>
    <row r="32" spans="1:23" ht="33.6" customHeight="1">
      <c r="A32" s="83" t="s">
        <v>224</v>
      </c>
      <c r="B32" s="114">
        <f>'Names of Bidder'!D21</f>
        <v>0</v>
      </c>
      <c r="D32" s="114"/>
      <c r="E32" s="83"/>
      <c r="F32" s="83"/>
      <c r="G32" s="83"/>
      <c r="H32" s="83"/>
      <c r="I32" s="83"/>
      <c r="K32" s="431"/>
      <c r="L32" s="306"/>
      <c r="M32" s="85" t="s">
        <v>227</v>
      </c>
      <c r="N32" s="114" t="str">
        <f>IF('Names of Bidder'!D18=0, "", 'Names of Bidder'!D18)</f>
        <v/>
      </c>
      <c r="O32" s="87"/>
    </row>
    <row r="33" spans="1:15" ht="33.6" customHeight="1">
      <c r="A33" s="83" t="s">
        <v>225</v>
      </c>
      <c r="B33" s="458">
        <f>'Names of Bidder'!D22</f>
        <v>0</v>
      </c>
      <c r="D33" s="114"/>
      <c r="E33" s="83"/>
      <c r="F33" s="83"/>
      <c r="G33" s="83"/>
      <c r="H33" s="83"/>
      <c r="I33" s="83"/>
      <c r="K33" s="90"/>
      <c r="L33" s="306"/>
      <c r="M33" s="85" t="s">
        <v>228</v>
      </c>
      <c r="N33" s="458" t="str">
        <f>IF('Names of Bidder'!D19=0, "", 'Names of Bidder'!D19)</f>
        <v/>
      </c>
      <c r="O33" s="458"/>
    </row>
    <row r="34" spans="1:15" ht="33.6" customHeight="1">
      <c r="J34" s="259"/>
      <c r="K34" s="26"/>
    </row>
    <row r="35" spans="1:15" ht="33.6" customHeight="1">
      <c r="J35" s="259"/>
      <c r="K35" s="26"/>
      <c r="M35" s="85"/>
      <c r="N35" s="593"/>
      <c r="O35" s="593"/>
    </row>
  </sheetData>
  <sheetProtection algorithmName="SHA-512" hashValue="Uyd4B9gN6dVENRddRIJ9POmAnIx2zrUr34dXu9warZO89t/o+lz3tDmrINB+oR/7z/3WWI1aB9z5TixWxN+WUQ==" saltValue="IoaiWmjDz/QbgQ+QiWlNhQ==" spinCount="100000" sheet="1" objects="1" scenarios="1" selectLockedCells="1"/>
  <customSheetViews>
    <customSheetView guid="{65BDA0F1-6D38-4874-87A2-19D645CD5B6D}" scale="70" showPageBreaks="1" showGridLines="0" printArea="1" hiddenColumns="1" view="pageBreakPreview" topLeftCell="A4">
      <selection activeCell="M18" sqref="M18:M23"/>
      <colBreaks count="1" manualBreakCount="1">
        <brk id="15" max="1048575" man="1"/>
      </colBreaks>
      <pageMargins left="0.21" right="0.23" top="0.48" bottom="0.48" header="0.25" footer="0.27"/>
      <printOptions horizontalCentered="1"/>
      <pageSetup paperSize="9" scale="40" orientation="landscape" horizontalDpi="4294967295" verticalDpi="4294967295" r:id="rId1"/>
      <headerFooter alignWithMargins="0">
        <oddFooter>&amp;R&amp;"Book Antiqua,Bold"&amp;10Schedule-1/ Page &amp;P of &amp;N</oddFooter>
      </headerFooter>
    </customSheetView>
    <customSheetView guid="{01BD8524-9381-4704-9D50-6C848948AE22}" scale="70" showPageBreaks="1" showGridLines="0" printArea="1" hiddenColumns="1" view="pageBreakPreview" topLeftCell="A4">
      <selection activeCell="I18" sqref="I18"/>
      <colBreaks count="1" manualBreakCount="1">
        <brk id="15" max="1048575" man="1"/>
      </colBreaks>
      <pageMargins left="0.21" right="0.23" top="0.48" bottom="0.48" header="0.25" footer="0.27"/>
      <printOptions horizontalCentered="1"/>
      <pageSetup paperSize="9" scale="40" orientation="landscape" horizontalDpi="4294967295" verticalDpi="4294967295" r:id="rId2"/>
      <headerFooter alignWithMargins="0">
        <oddFooter>&amp;R&amp;"Book Antiqua,Bold"&amp;10Schedule-1/ Page &amp;P of &amp;N</oddFooter>
      </headerFooter>
    </customSheetView>
    <customSheetView guid="{87981F99-33D2-48F3-9138-10E7D5F1DFD3}" scale="60" showPageBreaks="1" showGridLines="0" printArea="1" hiddenColumns="1" view="pageBreakPreview">
      <selection activeCell="M18" sqref="M18"/>
      <colBreaks count="1" manualBreakCount="1">
        <brk id="15" max="1048575" man="1"/>
      </colBreaks>
      <pageMargins left="0.21" right="0.23" top="0.48" bottom="0.48" header="0.25" footer="0.27"/>
      <printOptions horizontalCentered="1"/>
      <pageSetup paperSize="9" scale="40" orientation="landscape" horizontalDpi="4294967295" verticalDpi="4294967295" r:id="rId3"/>
      <headerFooter alignWithMargins="0">
        <oddFooter>&amp;R&amp;"Book Antiqua,Bold"&amp;10Schedule-1/ Page &amp;P of &amp;N</oddFooter>
      </headerFooter>
    </customSheetView>
    <customSheetView guid="{2BA1F3A4-7362-4C75-9E02-FB6308B23F40}"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4"/>
      <headerFooter alignWithMargins="0">
        <oddFooter>&amp;R&amp;"Book Antiqua,Bold"&amp;10Schedule-1/ Page &amp;P of &amp;N</oddFooter>
      </headerFooter>
    </customSheetView>
    <customSheetView guid="{88CDEBAE-8E08-4224-B529-C4120559940A}" scale="60" showPageBreaks="1" showGridLines="0" printArea="1" hiddenColumns="1" view="pageBreakPreview">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5"/>
      <headerFooter alignWithMargins="0">
        <oddFooter>&amp;R&amp;"Book Antiqua,Bold"&amp;10Schedule-1/ Page &amp;P of &amp;N</oddFooter>
      </headerFooter>
    </customSheetView>
    <customSheetView guid="{A8D67B77-0FCD-43C6-B55F-10F11F3996C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6"/>
      <headerFooter alignWithMargins="0">
        <oddFooter>&amp;R&amp;"Book Antiqua,Bold"&amp;10Schedule-1/ Page &amp;P of &amp;N</oddFooter>
      </headerFooter>
    </customSheetView>
    <customSheetView guid="{2B22B4D9-734E-466D-B6F8-DF61D532EF69}" scale="85" showPageBreaks="1" showGridLines="0" fitToPage="1" printArea="1" hiddenColumns="1" view="pageBreakPreview" topLeftCell="C1">
      <selection activeCell="N19" sqref="N19:N20"/>
      <colBreaks count="1" manualBreakCount="1">
        <brk id="16" max="1048575" man="1"/>
      </colBreaks>
      <pageMargins left="0.21" right="0.23" top="0.48" bottom="0.48" header="0.25" footer="0.27"/>
      <printOptions horizontalCentered="1"/>
      <pageSetup paperSize="9" scale="58" orientation="landscape" r:id="rId7"/>
      <headerFooter alignWithMargins="0">
        <oddFooter>&amp;R&amp;"Book Antiqua,Bold"&amp;10Schedule-1/ Page &amp;P of &amp;N</oddFooter>
      </headerFooter>
    </customSheetView>
    <customSheetView guid="{7781E931-9022-448B-8CEA-16A952A0B08B}" showPageBreaks="1" showGridLines="0" printArea="1" hiddenRows="1" hiddenColumns="1" view="pageBreakPreview">
      <selection activeCell="C18" sqref="C18"/>
      <colBreaks count="1" manualBreakCount="1">
        <brk id="8" max="1048575" man="1"/>
      </colBreaks>
      <pageMargins left="0.511811023622047" right="0.26" top="0.48" bottom="0.54" header="0.25" footer="0.27"/>
      <printOptions horizontalCentered="1"/>
      <pageSetup paperSize="9" scale="88" orientation="portrait" r:id="rId8"/>
      <headerFooter alignWithMargins="0">
        <oddFooter>&amp;R&amp;"Book Antiqua,Bold"&amp;10Schedule-1/ Page &amp;P of &amp;N</oddFooter>
      </headerFooter>
    </customSheetView>
    <customSheetView guid="{FE49A1A8-589E-4C61-B5F2-2DC8472D06ED}" showPageBreaks="1" showGridLines="0" printArea="1" hiddenRows="1" hiddenColumns="1" view="pageBreakPreview" topLeftCell="A12">
      <selection activeCell="F18" sqref="F18"/>
      <colBreaks count="1" manualBreakCount="1">
        <brk id="8" max="1048575" man="1"/>
      </colBreaks>
      <pageMargins left="0.511811023622047" right="0.26" top="0.48" bottom="0.54" header="0.25" footer="0.27"/>
      <printOptions horizontalCentered="1"/>
      <pageSetup paperSize="9" scale="88" orientation="portrait" r:id="rId9"/>
      <headerFooter alignWithMargins="0">
        <oddFooter>&amp;R&amp;"Book Antiqua,Bold"&amp;10Schedule-1/ Page &amp;P of &amp;N</oddFooter>
      </headerFooter>
    </customSheetView>
    <customSheetView guid="{EF525F2E-18DE-47FD-A864-6F2A2CA91061}" hiddenRows="1" hiddenColumns="1" topLeftCell="A16">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0"/>
      <headerFooter alignWithMargins="0">
        <oddFooter>&amp;R&amp;"Book Antiqua,Bold"&amp;10Schedule-1/ Page &amp;P of &amp;N</oddFooter>
      </headerFooter>
    </customSheetView>
    <customSheetView guid="{9C0E3A54-A1E4-4406-967B-FE168F751196}" hiddenRows="1" hiddenColumns="1" topLeftCell="A4">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1"/>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2"/>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3"/>
      <headerFooter alignWithMargins="0">
        <oddFooter>&amp;R&amp;"Book Antiqua,Bold"&amp;10Schedule-1/ 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14"/>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6"/>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7"/>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18"/>
      <headerFooter alignWithMargins="0">
        <oddFooter>&amp;R&amp;"Book Antiqua,Bold"&amp;10Schedule-1/ Page &amp;P of &amp;N</oddFooter>
      </headerFooter>
    </customSheetView>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9"/>
      <headerFooter alignWithMargins="0">
        <oddFooter>&amp;R&amp;"Book Antiqua,Bold"&amp;10Schedule-1/ Page &amp;P of &amp;N</oddFooter>
      </headerFooter>
    </customSheetView>
    <customSheetView guid="{42E48991-4351-4471-8AF6-A35D24AE57E4}" showPageBreaks="1" showGridLines="0"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r:id="rId20"/>
      <headerFooter alignWithMargins="0">
        <oddFooter>&amp;R&amp;"Book Antiqua,Bold"&amp;10Schedule-1/ Page &amp;P of &amp;N</oddFooter>
      </headerFooter>
    </customSheetView>
    <customSheetView guid="{5A07DBA2-29FE-46EA-8A64-6BF1FB7295C8}" showPageBreaks="1" showGridLines="0" printArea="1" hiddenRows="1" hiddenColumns="1" view="pageBreakPreview" showRuler="0" topLeftCell="A10">
      <selection activeCell="F22" sqref="F22"/>
      <colBreaks count="1" manualBreakCount="1">
        <brk id="8" max="1048575" man="1"/>
      </colBreaks>
      <pageMargins left="0.511811023622047" right="0.26" top="0.48" bottom="0.54" header="0.25" footer="0.27"/>
      <printOptions horizontalCentered="1"/>
      <pageSetup paperSize="9" scale="88" orientation="portrait" r:id="rId21"/>
      <headerFooter alignWithMargins="0">
        <oddFooter>&amp;R&amp;"Book Antiqua,Bold"&amp;10Schedule-1/ Page &amp;P of &amp;N</oddFooter>
      </headerFooter>
    </customSheetView>
    <customSheetView guid="{BE00177C-666B-4CCB-B6AF-EE8409A04F15}" showPageBreaks="1" showGridLines="0" printArea="1" hiddenRows="1" hiddenColumns="1" view="pageBreakPreview">
      <selection activeCell="F22" sqref="F22"/>
      <colBreaks count="1" manualBreakCount="1">
        <brk id="8" max="1048575" man="1"/>
      </colBreaks>
      <pageMargins left="0.511811023622047" right="0.26" top="0.48" bottom="0.54" header="0.25" footer="0.27"/>
      <printOptions horizontalCentered="1"/>
      <pageSetup paperSize="9" scale="88" orientation="portrait" r:id="rId22"/>
      <headerFooter alignWithMargins="0">
        <oddFooter>&amp;R&amp;"Book Antiqua,Bold"&amp;10Schedule-1/ Page &amp;P of &amp;N</oddFooter>
      </headerFooter>
    </customSheetView>
    <customSheetView guid="{8020169D-1904-4071-9010-34C6BAD35472}" showPageBreaks="1" showGridLines="0" printArea="1" hiddenColumns="1" view="pageBreakPreview" topLeftCell="A10">
      <selection activeCell="F18" sqref="F18"/>
      <colBreaks count="1" manualBreakCount="1">
        <brk id="11" max="1048575" man="1"/>
      </colBreaks>
      <pageMargins left="0.21" right="0.23" top="0.48" bottom="0.48" header="0.25" footer="0.27"/>
      <printOptions horizontalCentered="1"/>
      <pageSetup paperSize="9" scale="85" orientation="landscape" r:id="rId23"/>
      <headerFooter alignWithMargins="0">
        <oddFooter>&amp;R&amp;"Book Antiqua,Bold"&amp;10Schedule-1/ Page &amp;P of &amp;N</oddFooter>
      </headerFooter>
    </customSheetView>
    <customSheetView guid="{EFF9997F-F423-457E-8339-C5D06689EC0D}" showPageBreaks="1" showGridLines="0" printArea="1" hiddenColumns="1" view="pageBreakPreview">
      <selection activeCell="I18" sqref="I18"/>
      <colBreaks count="1" manualBreakCount="1">
        <brk id="11" max="1048575" man="1"/>
      </colBreaks>
      <pageMargins left="0.21" right="0.23" top="0.48" bottom="0.48" header="0.25" footer="0.27"/>
      <printOptions horizontalCentered="1"/>
      <pageSetup paperSize="9" scale="65" orientation="landscape" r:id="rId24"/>
      <headerFooter alignWithMargins="0">
        <oddFooter>&amp;R&amp;"Book Antiqua,Bold"&amp;10Schedule-1/ Page &amp;P of &amp;N</oddFooter>
      </headerFooter>
    </customSheetView>
    <customSheetView guid="{D39E83F3-4061-47C5-8153-10B7C21D208A}" showPageBreaks="1" showGridLines="0" printArea="1" hiddenColumns="1" view="pageBreakPreview" topLeftCell="A19">
      <selection activeCell="H19" sqref="H19"/>
      <colBreaks count="1" manualBreakCount="1">
        <brk id="13" max="1048575" man="1"/>
      </colBreaks>
      <pageMargins left="0.21" right="0.23" top="0.48" bottom="0.48" header="0.25" footer="0.27"/>
      <printOptions horizontalCentered="1"/>
      <pageSetup paperSize="9" scale="65" orientation="landscape" r:id="rId25"/>
      <headerFooter alignWithMargins="0">
        <oddFooter>&amp;R&amp;"Book Antiqua,Bold"&amp;10Schedule-1/ Page &amp;P of &amp;N</oddFooter>
      </headerFooter>
    </customSheetView>
    <customSheetView guid="{D963BE1A-1920-4E18-8F54-07F354CCE224}" scale="70" showPageBreaks="1" showGridLines="0" fitToPage="1" printArea="1" hiddenColumns="1" view="pageBreakPreview" topLeftCell="A4">
      <selection activeCell="J18" sqref="J18:J21"/>
      <colBreaks count="1" manualBreakCount="1">
        <brk id="12" max="1048575" man="1"/>
      </colBreaks>
      <pageMargins left="0.21" right="0.23" top="0.48" bottom="0.48" header="0.25" footer="0.27"/>
      <printOptions horizontalCentered="1"/>
      <pageSetup paperSize="9" scale="61" orientation="landscape" r:id="rId26"/>
      <headerFooter alignWithMargins="0">
        <oddFooter>&amp;R&amp;"Book Antiqua,Bold"&amp;10Schedule-1/ Page &amp;P of &amp;N</oddFooter>
      </headerFooter>
    </customSheetView>
    <customSheetView guid="{D545044E-B7FF-408B-A291-2187C526EC3D}" scale="70" showPageBreaks="1" showGridLines="0" fitToPage="1" printArea="1" hiddenColumns="1" view="pageBreakPreview">
      <selection activeCell="G18" sqref="G18"/>
      <colBreaks count="1" manualBreakCount="1">
        <brk id="16" max="1048575" man="1"/>
      </colBreaks>
      <pageMargins left="0.21" right="0.23" top="0.48" bottom="0.48" header="0.25" footer="0.27"/>
      <printOptions horizontalCentered="1"/>
      <pageSetup paperSize="9" scale="60" orientation="landscape" r:id="rId27"/>
      <headerFooter alignWithMargins="0">
        <oddFooter>&amp;R&amp;"Book Antiqua,Bold"&amp;10Schedule-1/ Page &amp;P of &amp;N</oddFooter>
      </headerFooter>
    </customSheetView>
    <customSheetView guid="{883F4F4D-A630-4132-B676-8201FF751979}" scale="85" showPageBreaks="1" showGridLines="0" fitToPage="1" printArea="1" hiddenColumns="1" view="pageBreakPreview" topLeftCell="A7">
      <selection activeCell="N19" sqref="N19:N20"/>
      <colBreaks count="1" manualBreakCount="1">
        <brk id="16" max="1048575" man="1"/>
      </colBreaks>
      <pageMargins left="0.21" right="0.23" top="0.48" bottom="0.48" header="0.25" footer="0.27"/>
      <printOptions horizontalCentered="1"/>
      <pageSetup paperSize="9" scale="62" orientation="landscape" r:id="rId28"/>
      <headerFooter alignWithMargins="0">
        <oddFooter>&amp;R&amp;"Book Antiqua,Bold"&amp;10Schedule-1/ Page &amp;P of &amp;N</oddFooter>
      </headerFooter>
    </customSheetView>
    <customSheetView guid="{FA8C7114-2E15-4727-B4B0-927BCE12D1A6}" scale="85" showPageBreaks="1" showGridLines="0" fitToPage="1" printArea="1" hiddenColumns="1" view="pageBreakPreview">
      <selection activeCell="G19" sqref="G19"/>
      <colBreaks count="1" manualBreakCount="1">
        <brk id="16" max="1048575" man="1"/>
      </colBreaks>
      <pageMargins left="0.21" right="0.23" top="0.48" bottom="0.48" header="0.25" footer="0.27"/>
      <printOptions horizontalCentered="1"/>
      <pageSetup paperSize="9" scale="38" orientation="landscape" r:id="rId29"/>
      <headerFooter alignWithMargins="0">
        <oddFooter>&amp;R&amp;"Book Antiqua,Bold"&amp;10Schedule-1/ Page &amp;P of &amp;N</oddFooter>
      </headerFooter>
    </customSheetView>
    <customSheetView guid="{483DCDBB-D1CA-4B11-85F4-FA65A96DCE2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30"/>
      <headerFooter alignWithMargins="0">
        <oddFooter>&amp;R&amp;"Book Antiqua,Bold"&amp;10Schedule-1/ Page &amp;P of &amp;N</oddFooter>
      </headerFooter>
    </customSheetView>
    <customSheetView guid="{97EFF801-2C6F-4063-9981-A39996328FAC}" scale="60" showPageBreaks="1" showGridLines="0" printArea="1" hiddenColumns="1" view="pageBreakPreview" topLeftCell="A26">
      <selection activeCell="G31" sqref="G31"/>
      <colBreaks count="1" manualBreakCount="1">
        <brk id="15" max="1048575" man="1"/>
      </colBreaks>
      <pageMargins left="0.21" right="0.23" top="0.48" bottom="0.48" header="0.25" footer="0.27"/>
      <printOptions horizontalCentered="1"/>
      <pageSetup paperSize="9" scale="40" orientation="landscape" horizontalDpi="4294967295" verticalDpi="4294967295" r:id="rId31"/>
      <headerFooter alignWithMargins="0">
        <oddFooter>&amp;R&amp;"Book Antiqua,Bold"&amp;10Schedule-1/ Page &amp;P of &amp;N</oddFooter>
      </headerFooter>
    </customSheetView>
    <customSheetView guid="{585A669F-29FF-4D0D-B50C-5C677FB93FEB}" scale="60" showPageBreaks="1" showGridLines="0" printArea="1" hiddenColumns="1" view="pageBreakPreview" topLeftCell="A29">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32"/>
      <headerFooter alignWithMargins="0">
        <oddFooter>&amp;R&amp;"Book Antiqua,Bold"&amp;10Schedule-1/ Page &amp;P of &amp;N</oddFooter>
      </headerFooter>
    </customSheetView>
    <customSheetView guid="{804C0530-632A-4E06-A9A2-093B6503F55F}"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33"/>
      <headerFooter alignWithMargins="0">
        <oddFooter>&amp;R&amp;"Book Antiqua,Bold"&amp;10Schedule-1/ Page &amp;P of &amp;N</oddFooter>
      </headerFooter>
    </customSheetView>
    <customSheetView guid="{5C772B04-11E1-4A74-9F43-9A74EF38E5E2}" scale="60" showPageBreaks="1" showGridLines="0" printArea="1" hiddenColumns="1" view="pageBreakPreview">
      <selection activeCell="M18" sqref="M18"/>
      <colBreaks count="1" manualBreakCount="1">
        <brk id="15" max="1048575" man="1"/>
      </colBreaks>
      <pageMargins left="0.21" right="0.23" top="0.48" bottom="0.48" header="0.25" footer="0.27"/>
      <printOptions horizontalCentered="1"/>
      <pageSetup paperSize="9" scale="40" orientation="landscape" horizontalDpi="4294967295" verticalDpi="4294967295" r:id="rId34"/>
      <headerFooter alignWithMargins="0">
        <oddFooter>&amp;R&amp;"Book Antiqua,Bold"&amp;10Schedule-1/ Page &amp;P of &amp;N</oddFooter>
      </headerFooter>
    </customSheetView>
  </customSheetViews>
  <mergeCells count="14">
    <mergeCell ref="C11:E11"/>
    <mergeCell ref="A3:O3"/>
    <mergeCell ref="A4:O4"/>
    <mergeCell ref="C8:E8"/>
    <mergeCell ref="C9:E9"/>
    <mergeCell ref="C10:E10"/>
    <mergeCell ref="J25:L25"/>
    <mergeCell ref="N35:O35"/>
    <mergeCell ref="A14:O14"/>
    <mergeCell ref="J24:L24"/>
    <mergeCell ref="J26:L26"/>
    <mergeCell ref="J28:O29"/>
    <mergeCell ref="B30:O30"/>
    <mergeCell ref="B31:M31"/>
  </mergeCells>
  <phoneticPr fontId="3" type="noConversion"/>
  <dataValidations xWindow="482" yWindow="355" count="3">
    <dataValidation type="list" allowBlank="1" showInputMessage="1" showErrorMessage="1" sqref="O18:O23" xr:uid="{00000000-0002-0000-0300-000000000000}">
      <formula1>"Direct,Bought Out"</formula1>
    </dataValidation>
    <dataValidation operator="greaterThan" allowBlank="1" showInputMessage="1" showErrorMessage="1" sqref="M18:M23" xr:uid="{00000000-0002-0000-0300-000001000000}"/>
    <dataValidation type="list" allowBlank="1" showInputMessage="1" showErrorMessage="1" sqref="I18:I23" xr:uid="{00000000-0002-0000-0300-000002000000}">
      <formula1>"0,5,12,18,28"</formula1>
    </dataValidation>
  </dataValidations>
  <printOptions horizontalCentered="1"/>
  <pageMargins left="0.21" right="0.23" top="0.48" bottom="0.48" header="0.25" footer="0.27"/>
  <pageSetup paperSize="9" scale="40" orientation="landscape" horizontalDpi="4294967295" verticalDpi="4294967295" r:id="rId35"/>
  <headerFooter alignWithMargins="0">
    <oddFooter>&amp;R&amp;"Book Antiqua,Bold"&amp;10Schedule-1/ Page &amp;P of &amp;N</oddFooter>
  </headerFooter>
  <colBreaks count="1" manualBreakCount="1">
    <brk id="15" max="1048575" man="1"/>
  </colBreaks>
  <drawing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theme="1"/>
  </sheetPr>
  <dimension ref="A1:X32"/>
  <sheetViews>
    <sheetView topLeftCell="A13" zoomScaleNormal="100" zoomScaleSheetLayoutView="100" workbookViewId="0">
      <selection activeCell="K13" sqref="K1:K65536"/>
    </sheetView>
  </sheetViews>
  <sheetFormatPr defaultColWidth="9" defaultRowHeight="16.5"/>
  <cols>
    <col min="1" max="1" width="10.625" style="80" customWidth="1"/>
    <col min="2" max="2" width="31.75" style="242" customWidth="1"/>
    <col min="3" max="3" width="11.75" style="242" customWidth="1"/>
    <col min="4" max="4" width="6.625" style="80" customWidth="1"/>
    <col min="5" max="5" width="8.125" style="80" customWidth="1"/>
    <col min="6" max="6" width="11.375" style="26" customWidth="1"/>
    <col min="7" max="7" width="16.875" style="26" customWidth="1"/>
    <col min="8" max="8" width="11.125" style="26" customWidth="1"/>
    <col min="9" max="9" width="9" style="226"/>
    <col min="10" max="10" width="9.875" style="72" customWidth="1"/>
    <col min="11" max="11" width="6.375" style="72" hidden="1" customWidth="1"/>
    <col min="12" max="16384" width="9" style="72"/>
  </cols>
  <sheetData>
    <row r="1" spans="1:9" ht="18" customHeight="1">
      <c r="A1" s="73" t="str">
        <f>Cover!B3</f>
        <v>Specification No.: CC/NT/G-CB/DOM/A00/23/00546</v>
      </c>
      <c r="B1" s="241"/>
      <c r="C1" s="241"/>
      <c r="D1" s="73"/>
      <c r="E1" s="73"/>
      <c r="F1" s="76"/>
      <c r="G1" s="76"/>
      <c r="H1" s="77" t="s">
        <v>239</v>
      </c>
    </row>
    <row r="2" spans="1:9" ht="18" customHeight="1">
      <c r="A2" s="61"/>
      <c r="B2" s="61"/>
      <c r="C2" s="61"/>
      <c r="D2" s="61"/>
      <c r="E2" s="61"/>
    </row>
    <row r="3" spans="1:9" ht="64.5" customHeight="1">
      <c r="A3" s="605" t="str">
        <f>Cover!$B$2</f>
        <v>Circuit Breaker Package -CB01 associated with Bulk Procurement of Substation.</v>
      </c>
      <c r="B3" s="605"/>
      <c r="C3" s="605"/>
      <c r="D3" s="605"/>
      <c r="E3" s="605"/>
      <c r="F3" s="605"/>
      <c r="G3" s="605"/>
      <c r="H3" s="605"/>
    </row>
    <row r="4" spans="1:9" ht="21.95" customHeight="1">
      <c r="A4" s="606" t="s">
        <v>242</v>
      </c>
      <c r="B4" s="606"/>
      <c r="C4" s="606"/>
      <c r="D4" s="606"/>
      <c r="E4" s="606"/>
      <c r="F4" s="606"/>
      <c r="G4" s="606"/>
      <c r="H4" s="606"/>
    </row>
    <row r="5" spans="1:9" ht="18" customHeight="1">
      <c r="B5" s="80"/>
      <c r="C5" s="80"/>
    </row>
    <row r="6" spans="1:9" ht="18" customHeight="1">
      <c r="A6" s="23" t="s">
        <v>165</v>
      </c>
      <c r="B6" s="24"/>
      <c r="C6" s="24"/>
      <c r="D6" s="23"/>
      <c r="E6" s="23"/>
      <c r="F6" s="58" t="s">
        <v>214</v>
      </c>
      <c r="H6" s="24"/>
    </row>
    <row r="7" spans="1:9" ht="18" customHeight="1">
      <c r="A7" s="23" t="str">
        <f>"Bidder as "&amp; 'Names of Bidder'!D6</f>
        <v>Bidder as Individual Firm</v>
      </c>
      <c r="F7" s="57" t="s">
        <v>216</v>
      </c>
      <c r="H7" s="24"/>
    </row>
    <row r="8" spans="1:9" ht="18" customHeight="1">
      <c r="A8" s="23" t="s">
        <v>215</v>
      </c>
      <c r="B8" s="607">
        <f>'Names of Bidder'!D8</f>
        <v>0</v>
      </c>
      <c r="C8" s="607"/>
      <c r="D8" s="607"/>
      <c r="E8" s="607"/>
      <c r="F8" s="57" t="s">
        <v>218</v>
      </c>
      <c r="H8" s="24"/>
    </row>
    <row r="9" spans="1:9" ht="18" customHeight="1">
      <c r="A9" s="23" t="s">
        <v>217</v>
      </c>
      <c r="B9" s="607">
        <f>'Names of Bidder'!D9</f>
        <v>0</v>
      </c>
      <c r="C9" s="607"/>
      <c r="D9" s="607"/>
      <c r="E9" s="607"/>
      <c r="F9" s="57" t="s">
        <v>219</v>
      </c>
      <c r="H9" s="24"/>
    </row>
    <row r="10" spans="1:9" ht="18" customHeight="1">
      <c r="A10" s="24"/>
      <c r="B10" s="607">
        <f>'Names of Bidder'!D10</f>
        <v>0</v>
      </c>
      <c r="C10" s="607"/>
      <c r="D10" s="607"/>
      <c r="E10" s="607"/>
      <c r="F10" s="57" t="s">
        <v>220</v>
      </c>
      <c r="H10" s="24"/>
    </row>
    <row r="11" spans="1:9" ht="18" customHeight="1">
      <c r="A11" s="24"/>
      <c r="B11" s="607">
        <f>'Names of Bidder'!D11</f>
        <v>0</v>
      </c>
      <c r="C11" s="607"/>
      <c r="D11" s="607"/>
      <c r="E11" s="607"/>
      <c r="F11" s="57" t="s">
        <v>221</v>
      </c>
      <c r="H11" s="24"/>
    </row>
    <row r="12" spans="1:9" ht="18" customHeight="1">
      <c r="A12" s="24"/>
      <c r="B12" s="25"/>
      <c r="C12" s="25"/>
      <c r="D12" s="25"/>
      <c r="E12" s="25"/>
      <c r="F12" s="57"/>
      <c r="H12" s="24"/>
    </row>
    <row r="13" spans="1:9" ht="18" customHeight="1">
      <c r="A13" s="24"/>
      <c r="B13" s="24"/>
      <c r="C13" s="24"/>
      <c r="D13" s="24"/>
      <c r="E13" s="24"/>
      <c r="F13" s="23"/>
    </row>
    <row r="14" spans="1:9" ht="40.5" customHeight="1">
      <c r="A14" s="603" t="s">
        <v>195</v>
      </c>
      <c r="B14" s="603"/>
      <c r="C14" s="603"/>
      <c r="D14" s="603"/>
      <c r="E14" s="603"/>
      <c r="F14" s="603"/>
      <c r="G14" s="603"/>
      <c r="H14" s="603"/>
      <c r="I14" s="243"/>
    </row>
    <row r="15" spans="1:9" ht="18" customHeight="1">
      <c r="B15" s="80"/>
      <c r="C15" s="80"/>
      <c r="F15" s="76"/>
      <c r="G15" s="76"/>
      <c r="H15" s="77" t="s">
        <v>187</v>
      </c>
    </row>
    <row r="16" spans="1:9" ht="62.25" customHeight="1">
      <c r="A16" s="94" t="s">
        <v>188</v>
      </c>
      <c r="B16" s="94" t="s">
        <v>209</v>
      </c>
      <c r="C16" s="94" t="s">
        <v>166</v>
      </c>
      <c r="D16" s="225" t="s">
        <v>186</v>
      </c>
      <c r="E16" s="225" t="s">
        <v>189</v>
      </c>
      <c r="F16" s="94" t="s">
        <v>190</v>
      </c>
      <c r="G16" s="94" t="s">
        <v>191</v>
      </c>
      <c r="H16" s="94" t="s">
        <v>222</v>
      </c>
    </row>
    <row r="17" spans="1:24" ht="18" customHeight="1">
      <c r="A17" s="225">
        <v>1</v>
      </c>
      <c r="B17" s="225">
        <v>2</v>
      </c>
      <c r="C17" s="225">
        <v>3</v>
      </c>
      <c r="D17" s="225">
        <v>4</v>
      </c>
      <c r="E17" s="225">
        <v>5</v>
      </c>
      <c r="F17" s="225">
        <v>6</v>
      </c>
      <c r="G17" s="225" t="s">
        <v>167</v>
      </c>
      <c r="H17" s="225">
        <v>8</v>
      </c>
    </row>
    <row r="18" spans="1:24" s="90" customFormat="1" ht="50.1" customHeight="1">
      <c r="A18" s="244" t="e">
        <f>'Sch-1'!#REF!</f>
        <v>#REF!</v>
      </c>
      <c r="B18" s="244" t="e">
        <f>'Sch-1'!#REF!</f>
        <v>#REF!</v>
      </c>
      <c r="C18" s="338" t="e">
        <f>'Sch-1'!#REF!</f>
        <v>#REF!</v>
      </c>
      <c r="D18" s="299" t="e">
        <f>'Sch-1'!#REF!</f>
        <v>#REF!</v>
      </c>
      <c r="E18" s="314" t="e">
        <f>'Sch-1'!#REF!</f>
        <v>#REF!</v>
      </c>
      <c r="F18" s="333" t="e">
        <f>'Sch-1'!#REF!</f>
        <v>#REF!</v>
      </c>
      <c r="G18" s="246" t="e">
        <f>IF(F18=0, "Included", IF(ISERROR(E18*F18), F18, E18*F18))</f>
        <v>#REF!</v>
      </c>
      <c r="H18" s="245" t="e">
        <f>'Sch-1'!#REF!</f>
        <v>#REF!</v>
      </c>
      <c r="I18" s="26"/>
      <c r="K18" s="90" t="e">
        <f>'Sch-1'!#REF!</f>
        <v>#REF!</v>
      </c>
    </row>
    <row r="19" spans="1:24" ht="26.1" customHeight="1">
      <c r="A19" s="247"/>
      <c r="B19" s="604" t="s">
        <v>245</v>
      </c>
      <c r="C19" s="604"/>
      <c r="D19" s="604"/>
      <c r="E19" s="604"/>
      <c r="F19" s="245"/>
      <c r="G19" s="248">
        <f>SUMIF(K18:K18,"Direct",G18:G18)</f>
        <v>0</v>
      </c>
      <c r="H19" s="303" t="s">
        <v>246</v>
      </c>
      <c r="I19" s="26"/>
    </row>
    <row r="20" spans="1:24" ht="26.1" customHeight="1">
      <c r="A20" s="247"/>
      <c r="B20" s="604" t="s">
        <v>245</v>
      </c>
      <c r="C20" s="604"/>
      <c r="D20" s="604"/>
      <c r="E20" s="604"/>
      <c r="F20" s="245"/>
      <c r="G20" s="248">
        <f>SUMIF(K18:K18,"Bought Out",G18:G18)</f>
        <v>0</v>
      </c>
      <c r="H20" s="303" t="s">
        <v>318</v>
      </c>
      <c r="I20" s="26"/>
    </row>
    <row r="21" spans="1:24" ht="26.1" customHeight="1">
      <c r="A21" s="247"/>
      <c r="B21" s="604" t="s">
        <v>245</v>
      </c>
      <c r="C21" s="604"/>
      <c r="D21" s="604"/>
      <c r="E21" s="604"/>
      <c r="F21" s="245"/>
      <c r="G21" s="248">
        <f>G19+G20</f>
        <v>0</v>
      </c>
      <c r="H21" s="249"/>
      <c r="I21" s="26"/>
    </row>
    <row r="22" spans="1:24" ht="26.1" customHeight="1">
      <c r="A22" s="250"/>
      <c r="B22" s="609" t="s">
        <v>317</v>
      </c>
      <c r="C22" s="609"/>
      <c r="D22" s="609"/>
      <c r="E22" s="609"/>
      <c r="F22" s="245"/>
      <c r="G22" s="248">
        <f>'Sch-6 Dis'!F21</f>
        <v>0</v>
      </c>
      <c r="H22" s="249"/>
      <c r="I22" s="26"/>
    </row>
    <row r="23" spans="1:24" ht="26.1" customHeight="1">
      <c r="A23" s="250"/>
      <c r="B23" s="610" t="s">
        <v>244</v>
      </c>
      <c r="C23" s="610"/>
      <c r="D23" s="610"/>
      <c r="E23" s="610"/>
      <c r="F23" s="245"/>
      <c r="G23" s="248">
        <f>G21+G22</f>
        <v>0</v>
      </c>
      <c r="H23" s="249"/>
      <c r="I23" s="26"/>
    </row>
    <row r="24" spans="1:24" ht="16.5" customHeight="1">
      <c r="A24" s="251"/>
      <c r="B24" s="252"/>
      <c r="C24" s="252"/>
      <c r="D24" s="252"/>
      <c r="E24" s="252"/>
      <c r="F24" s="253"/>
      <c r="G24" s="254"/>
      <c r="H24" s="255"/>
    </row>
    <row r="25" spans="1:24" ht="16.5" customHeight="1">
      <c r="B25" s="597"/>
      <c r="C25" s="597"/>
      <c r="D25" s="597"/>
      <c r="E25" s="597"/>
      <c r="F25" s="597"/>
      <c r="G25" s="597"/>
      <c r="H25" s="597"/>
    </row>
    <row r="26" spans="1:24" ht="16.5" customHeight="1">
      <c r="A26" s="256"/>
      <c r="B26" s="597"/>
      <c r="C26" s="597"/>
      <c r="D26" s="597"/>
      <c r="E26" s="597"/>
      <c r="F26" s="597"/>
      <c r="G26" s="597"/>
      <c r="H26" s="597"/>
    </row>
    <row r="27" spans="1:24" ht="117.75" customHeight="1">
      <c r="A27" s="257" t="s">
        <v>230</v>
      </c>
      <c r="B27" s="603" t="s">
        <v>174</v>
      </c>
      <c r="C27" s="603"/>
      <c r="D27" s="603"/>
      <c r="E27" s="603"/>
      <c r="F27" s="603"/>
      <c r="G27" s="603"/>
      <c r="H27" s="603"/>
    </row>
    <row r="28" spans="1:24" ht="33.6" customHeight="1">
      <c r="A28" s="218"/>
      <c r="B28" s="258"/>
      <c r="C28" s="258"/>
      <c r="D28" s="236"/>
      <c r="E28" s="236"/>
    </row>
    <row r="29" spans="1:24" ht="33.6" customHeight="1">
      <c r="A29" s="83" t="s">
        <v>224</v>
      </c>
      <c r="B29" s="114">
        <f>'Names of Bidder'!D21</f>
        <v>0</v>
      </c>
      <c r="C29" s="114"/>
      <c r="D29" s="84"/>
      <c r="F29" s="85" t="s">
        <v>226</v>
      </c>
      <c r="G29" s="593"/>
      <c r="H29" s="593"/>
    </row>
    <row r="30" spans="1:24" s="226" customFormat="1" ht="33.6" customHeight="1">
      <c r="A30" s="83" t="s">
        <v>225</v>
      </c>
      <c r="B30" s="114">
        <f>'Names of Bidder'!D22</f>
        <v>0</v>
      </c>
      <c r="C30" s="114"/>
      <c r="D30" s="26"/>
      <c r="E30" s="80"/>
      <c r="F30" s="85" t="s">
        <v>227</v>
      </c>
      <c r="G30" s="608">
        <f>'Names of Bidder'!D18</f>
        <v>0</v>
      </c>
      <c r="H30" s="608"/>
      <c r="J30" s="72"/>
      <c r="K30" s="72"/>
      <c r="L30" s="72"/>
      <c r="M30" s="72"/>
      <c r="N30" s="72"/>
      <c r="O30" s="72"/>
      <c r="P30" s="72"/>
      <c r="Q30" s="72"/>
      <c r="R30" s="72"/>
      <c r="S30" s="72"/>
      <c r="T30" s="72"/>
      <c r="U30" s="72"/>
      <c r="V30" s="72"/>
      <c r="W30" s="72"/>
      <c r="X30" s="72"/>
    </row>
    <row r="31" spans="1:24" s="226" customFormat="1" ht="33.6" customHeight="1">
      <c r="A31" s="80"/>
      <c r="B31" s="259"/>
      <c r="C31" s="259"/>
      <c r="D31" s="26"/>
      <c r="E31" s="80"/>
      <c r="F31" s="85" t="s">
        <v>228</v>
      </c>
      <c r="G31" s="608">
        <f>'Names of Bidder'!D19</f>
        <v>0</v>
      </c>
      <c r="H31" s="608"/>
      <c r="J31" s="72"/>
      <c r="K31" s="72"/>
      <c r="L31" s="72"/>
      <c r="M31" s="72"/>
      <c r="N31" s="72"/>
      <c r="O31" s="72"/>
      <c r="P31" s="72"/>
      <c r="Q31" s="72"/>
      <c r="R31" s="72"/>
      <c r="S31" s="72"/>
      <c r="T31" s="72"/>
      <c r="U31" s="72"/>
      <c r="V31" s="72"/>
      <c r="W31" s="72"/>
      <c r="X31" s="72"/>
    </row>
    <row r="32" spans="1:24" s="226" customFormat="1" ht="33.6" customHeight="1">
      <c r="A32" s="80"/>
      <c r="B32" s="259"/>
      <c r="C32" s="259"/>
      <c r="D32" s="26"/>
      <c r="E32" s="80"/>
      <c r="F32" s="85" t="s">
        <v>229</v>
      </c>
      <c r="G32" s="593"/>
      <c r="H32" s="593"/>
      <c r="J32" s="72"/>
      <c r="K32" s="72"/>
      <c r="L32" s="72"/>
      <c r="M32" s="72"/>
      <c r="N32" s="72"/>
      <c r="O32" s="72"/>
      <c r="P32" s="72"/>
      <c r="Q32" s="72"/>
      <c r="R32" s="72"/>
      <c r="S32" s="72"/>
      <c r="T32" s="72"/>
      <c r="U32" s="72"/>
      <c r="V32" s="72"/>
      <c r="W32" s="72"/>
      <c r="X32" s="72"/>
    </row>
  </sheetData>
  <customSheetViews>
    <customSheetView guid="{65BDA0F1-6D38-4874-87A2-19D645CD5B6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01BD8524-9381-4704-9D50-6C848948AE2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87981F99-33D2-48F3-9138-10E7D5F1DFD3}"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2BA1F3A4-7362-4C75-9E02-FB6308B23F40}"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88CDEBAE-8E08-4224-B529-C4120559940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A8D67B77-0FCD-43C6-B55F-10F11F3996C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2B22B4D9-734E-466D-B6F8-DF61D532EF6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7781E931-9022-448B-8CEA-16A952A0B08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FE49A1A8-589E-4C61-B5F2-2DC8472D06E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EF525F2E-18DE-47FD-A864-6F2A2CA91061}"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9C0E3A54-A1E4-4406-967B-FE168F75119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42E48991-4351-4471-8AF6-A35D24AE57E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5A07DBA2-29FE-46EA-8A64-6BF1FB7295C8}" hiddenColumns="1" state="hidden" showRuler="0"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BE00177C-666B-4CCB-B6AF-EE8409A04F15}"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8020169D-1904-4071-9010-34C6BAD3547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EFF9997F-F423-457E-8339-C5D06689EC0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D39E83F3-4061-47C5-8153-10B7C21D208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D963BE1A-1920-4E18-8F54-07F354CCE22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D545044E-B7FF-408B-A291-2187C526EC3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 guid="{883F4F4D-A630-4132-B676-8201FF75197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7"/>
      <headerFooter alignWithMargins="0">
        <oddFooter>&amp;R&amp;"Book Antiqua,Bold"&amp;10Schedule-1/ Page &amp;P of &amp;N</oddFooter>
      </headerFooter>
    </customSheetView>
    <customSheetView guid="{FA8C7114-2E15-4727-B4B0-927BCE12D1A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8"/>
      <headerFooter alignWithMargins="0">
        <oddFooter>&amp;R&amp;"Book Antiqua,Bold"&amp;10Schedule-1/ Page &amp;P of &amp;N</oddFooter>
      </headerFooter>
    </customSheetView>
    <customSheetView guid="{483DCDBB-D1CA-4B11-85F4-FA65A96DCE2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9"/>
      <headerFooter alignWithMargins="0">
        <oddFooter>&amp;R&amp;"Book Antiqua,Bold"&amp;10Schedule-1/ Page &amp;P of &amp;N</oddFooter>
      </headerFooter>
    </customSheetView>
    <customSheetView guid="{97EFF801-2C6F-4063-9981-A39996328FAC}"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0"/>
      <headerFooter alignWithMargins="0">
        <oddFooter>&amp;R&amp;"Book Antiqua,Bold"&amp;10Schedule-1/ Page &amp;P of &amp;N</oddFooter>
      </headerFooter>
    </customSheetView>
    <customSheetView guid="{585A669F-29FF-4D0D-B50C-5C677FB93FE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1"/>
      <headerFooter alignWithMargins="0">
        <oddFooter>&amp;R&amp;"Book Antiqua,Bold"&amp;10Schedule-1/ Page &amp;P of &amp;N</oddFooter>
      </headerFooter>
    </customSheetView>
    <customSheetView guid="{804C0530-632A-4E06-A9A2-093B6503F55F}"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2"/>
      <headerFooter alignWithMargins="0">
        <oddFooter>&amp;R&amp;"Book Antiqua,Bold"&amp;10Schedule-1/ Page &amp;P of &amp;N</oddFooter>
      </headerFooter>
    </customSheetView>
    <customSheetView guid="{5C772B04-11E1-4A74-9F43-9A74EF38E5E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3"/>
      <headerFooter alignWithMargins="0">
        <oddFooter>&amp;R&amp;"Book Antiqua,Bold"&amp;10Schedule-1/ Page &amp;P of &amp;N</oddFooter>
      </headerFooter>
    </customSheetView>
  </customSheetViews>
  <mergeCells count="18">
    <mergeCell ref="G31:H31"/>
    <mergeCell ref="G32:H32"/>
    <mergeCell ref="B22:E22"/>
    <mergeCell ref="B23:E23"/>
    <mergeCell ref="B25:H26"/>
    <mergeCell ref="B27:H27"/>
    <mergeCell ref="G29:H29"/>
    <mergeCell ref="G30:H30"/>
    <mergeCell ref="A14:H14"/>
    <mergeCell ref="B19:E19"/>
    <mergeCell ref="B20:E20"/>
    <mergeCell ref="B21:E21"/>
    <mergeCell ref="A3:H3"/>
    <mergeCell ref="A4:H4"/>
    <mergeCell ref="B8:E8"/>
    <mergeCell ref="B9:E9"/>
    <mergeCell ref="B10:E10"/>
    <mergeCell ref="B11:E11"/>
  </mergeCells>
  <phoneticPr fontId="30" type="noConversion"/>
  <dataValidations disablePrompts="1" count="2">
    <dataValidation type="date" allowBlank="1" showInputMessage="1" showErrorMessage="1" error="Enter date in &quot;dd-mmm-yy&quot; format. Example 03-oct-10." sqref="B30:C30" xr:uid="{00000000-0002-0000-0400-000000000000}">
      <formula1>#REF!</formula1>
      <formula2>#REF!</formula2>
    </dataValidation>
    <dataValidation type="list" allowBlank="1" showInputMessage="1" showErrorMessage="1" sqref="H18" xr:uid="{00000000-0002-0000-0400-000001000000}">
      <formula1>"Direct,Bought Out"</formula1>
    </dataValidation>
  </dataValidations>
  <printOptions horizontalCentered="1"/>
  <pageMargins left="0.511811023622047" right="0.26" top="0.48" bottom="0.54" header="0.25" footer="0.27"/>
  <pageSetup paperSize="9" orientation="portrait" horizontalDpi="300" verticalDpi="300" r:id="rId34"/>
  <headerFooter alignWithMargins="0">
    <oddFooter>&amp;R&amp;"Book Antiqua,Bold"&amp;10Schedule-1/ Page &amp;P of &amp;N</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sheetPr>
  <dimension ref="A1:AD30"/>
  <sheetViews>
    <sheetView showGridLines="0" view="pageBreakPreview" topLeftCell="A4" zoomScale="80" zoomScaleNormal="100" zoomScaleSheetLayoutView="80" workbookViewId="0">
      <selection activeCell="I17" sqref="I17:I22"/>
    </sheetView>
  </sheetViews>
  <sheetFormatPr defaultColWidth="9" defaultRowHeight="16.5"/>
  <cols>
    <col min="1" max="1" width="10" style="227" customWidth="1"/>
    <col min="2" max="2" width="13.75" style="227" customWidth="1"/>
    <col min="3" max="3" width="9.125" style="227" customWidth="1"/>
    <col min="4" max="4" width="18.25" style="227" customWidth="1"/>
    <col min="5" max="5" width="14.25" style="227" customWidth="1"/>
    <col min="6" max="6" width="73.5" style="82" customWidth="1"/>
    <col min="7" max="7" width="7.625" style="227" customWidth="1"/>
    <col min="8" max="8" width="9.75" style="227" customWidth="1"/>
    <col min="9" max="9" width="24.25" style="81" customWidth="1"/>
    <col min="10" max="10" width="25.5" style="81" customWidth="1"/>
    <col min="11" max="11" width="11.125" style="26" customWidth="1"/>
    <col min="12" max="12" width="9" style="72" hidden="1" customWidth="1"/>
    <col min="13" max="13" width="9" style="72" customWidth="1"/>
    <col min="14" max="14" width="9" style="72"/>
    <col min="15" max="15" width="9" style="206"/>
    <col min="16" max="17" width="17.625" style="206" customWidth="1"/>
    <col min="18" max="30" width="9" style="206"/>
    <col min="31" max="16384" width="9" style="72"/>
  </cols>
  <sheetData>
    <row r="1" spans="1:30" ht="18" customHeight="1">
      <c r="A1" s="73" t="str">
        <f>Cover!B3</f>
        <v>Specification No.: CC/NT/G-CB/DOM/A00/23/00546</v>
      </c>
      <c r="B1" s="73"/>
      <c r="C1" s="73"/>
      <c r="D1" s="73"/>
      <c r="E1" s="73"/>
      <c r="F1" s="74"/>
      <c r="G1" s="75"/>
      <c r="H1" s="75"/>
      <c r="I1" s="76"/>
      <c r="J1" s="77" t="s">
        <v>248</v>
      </c>
    </row>
    <row r="2" spans="1:30" ht="18" customHeight="1">
      <c r="A2" s="61"/>
      <c r="B2" s="61"/>
      <c r="C2" s="61"/>
      <c r="D2" s="61"/>
      <c r="E2" s="61"/>
      <c r="F2" s="79"/>
      <c r="G2" s="80"/>
      <c r="H2" s="80"/>
      <c r="I2" s="26"/>
      <c r="J2" s="26"/>
    </row>
    <row r="3" spans="1:30" ht="54" customHeight="1">
      <c r="A3" s="613" t="str">
        <f>Cover!$B$2</f>
        <v>Circuit Breaker Package -CB01 associated with Bulk Procurement of Substation.</v>
      </c>
      <c r="B3" s="613"/>
      <c r="C3" s="613"/>
      <c r="D3" s="613"/>
      <c r="E3" s="613"/>
      <c r="F3" s="613"/>
      <c r="G3" s="613"/>
      <c r="H3" s="613"/>
      <c r="I3" s="613"/>
      <c r="J3" s="613"/>
      <c r="O3" s="220"/>
      <c r="Q3" s="221"/>
    </row>
    <row r="4" spans="1:30" ht="21.95" customHeight="1">
      <c r="A4" s="606" t="s">
        <v>440</v>
      </c>
      <c r="B4" s="606"/>
      <c r="C4" s="606"/>
      <c r="D4" s="606"/>
      <c r="E4" s="606"/>
      <c r="F4" s="606"/>
      <c r="G4" s="606"/>
      <c r="H4" s="606"/>
      <c r="I4" s="606"/>
      <c r="J4" s="606"/>
      <c r="K4" s="260"/>
      <c r="O4" s="220"/>
      <c r="Q4" s="221"/>
    </row>
    <row r="5" spans="1:30" ht="18" customHeight="1">
      <c r="A5" s="261"/>
      <c r="B5" s="261"/>
      <c r="C5" s="261"/>
      <c r="D5" s="261"/>
      <c r="E5" s="261"/>
      <c r="F5" s="223"/>
      <c r="G5" s="261"/>
      <c r="H5" s="261"/>
      <c r="I5" s="222"/>
      <c r="J5" s="262"/>
      <c r="O5" s="220"/>
      <c r="Q5" s="221"/>
    </row>
    <row r="6" spans="1:30" ht="18" customHeight="1">
      <c r="A6" s="23" t="str">
        <f>'Sch-1'!A6</f>
        <v>Bidder’s Name and Address</v>
      </c>
      <c r="B6" s="23"/>
      <c r="C6" s="23"/>
      <c r="E6" s="508"/>
      <c r="F6" s="508"/>
      <c r="G6" s="481"/>
      <c r="H6" s="481"/>
      <c r="I6" s="58" t="s">
        <v>214</v>
      </c>
      <c r="J6" s="26"/>
      <c r="K6" s="24"/>
      <c r="O6" s="220"/>
      <c r="Q6" s="221"/>
    </row>
    <row r="7" spans="1:30" ht="18" customHeight="1">
      <c r="A7" s="224" t="str">
        <f>'Sch-1'!A7</f>
        <v>Bidder as Individual Firm</v>
      </c>
      <c r="B7" s="224"/>
      <c r="C7" s="224"/>
      <c r="E7" s="508"/>
      <c r="F7" s="508"/>
      <c r="I7" s="57" t="s">
        <v>216</v>
      </c>
      <c r="J7" s="26"/>
      <c r="K7" s="24"/>
      <c r="O7" s="220"/>
      <c r="Q7" s="221"/>
    </row>
    <row r="8" spans="1:30">
      <c r="A8" s="23" t="s">
        <v>215</v>
      </c>
      <c r="B8" s="23"/>
      <c r="C8" s="23"/>
      <c r="D8" s="508" t="str">
        <f>IF('Sch-1'!C8=0, "", 'Sch-1'!C8)</f>
        <v/>
      </c>
      <c r="I8" s="57" t="s">
        <v>218</v>
      </c>
      <c r="J8" s="26"/>
      <c r="K8" s="24"/>
      <c r="O8" s="220"/>
      <c r="Q8" s="221"/>
    </row>
    <row r="9" spans="1:30">
      <c r="A9" s="23" t="s">
        <v>217</v>
      </c>
      <c r="B9" s="23"/>
      <c r="C9" s="23"/>
      <c r="D9" s="508" t="str">
        <f>IF('Sch-1'!C9=0, "", 'Sch-1'!C9)</f>
        <v/>
      </c>
      <c r="I9" s="57" t="s">
        <v>219</v>
      </c>
      <c r="J9" s="26"/>
      <c r="K9" s="24"/>
      <c r="O9" s="220"/>
      <c r="Q9" s="221"/>
    </row>
    <row r="10" spans="1:30">
      <c r="A10" s="24"/>
      <c r="B10" s="24"/>
      <c r="C10" s="24"/>
      <c r="D10" s="614" t="str">
        <f>IF('Sch-1'!C10=0, "", 'Sch-1'!C10)</f>
        <v/>
      </c>
      <c r="E10" s="614"/>
      <c r="F10" s="614"/>
      <c r="I10" s="57" t="s">
        <v>220</v>
      </c>
      <c r="J10" s="26"/>
      <c r="K10" s="24"/>
    </row>
    <row r="11" spans="1:30">
      <c r="A11" s="24"/>
      <c r="B11" s="24"/>
      <c r="C11" s="24"/>
      <c r="D11" s="614" t="str">
        <f>IF('Sch-1'!C11=0, "", 'Sch-1'!C11)</f>
        <v/>
      </c>
      <c r="E11" s="614"/>
      <c r="F11" s="614"/>
      <c r="I11" s="57" t="s">
        <v>221</v>
      </c>
      <c r="J11" s="26"/>
      <c r="K11" s="24"/>
    </row>
    <row r="12" spans="1:30" ht="18" customHeight="1">
      <c r="A12" s="24"/>
      <c r="B12" s="24"/>
      <c r="C12" s="24"/>
      <c r="D12" s="24"/>
      <c r="E12" s="24"/>
      <c r="F12" s="25"/>
      <c r="G12" s="482"/>
      <c r="H12" s="482"/>
      <c r="I12" s="62"/>
      <c r="J12" s="26"/>
      <c r="K12" s="24"/>
    </row>
    <row r="13" spans="1:30" ht="18" customHeight="1" thickBot="1">
      <c r="A13" s="24"/>
      <c r="B13" s="24"/>
      <c r="C13" s="24"/>
      <c r="D13" s="24"/>
      <c r="E13" s="24"/>
      <c r="F13" s="23"/>
      <c r="G13" s="91"/>
      <c r="H13" s="91"/>
      <c r="I13" s="23"/>
      <c r="J13" s="77" t="s">
        <v>187</v>
      </c>
    </row>
    <row r="14" spans="1:30" s="472" customFormat="1" ht="74.25" customHeight="1">
      <c r="A14" s="484" t="s">
        <v>188</v>
      </c>
      <c r="B14" s="484" t="s">
        <v>414</v>
      </c>
      <c r="C14" s="484" t="s">
        <v>415</v>
      </c>
      <c r="D14" s="528" t="s">
        <v>427</v>
      </c>
      <c r="E14" s="484" t="s">
        <v>417</v>
      </c>
      <c r="F14" s="484" t="s">
        <v>209</v>
      </c>
      <c r="G14" s="485" t="s">
        <v>186</v>
      </c>
      <c r="H14" s="485" t="s">
        <v>189</v>
      </c>
      <c r="I14" s="484" t="s">
        <v>500</v>
      </c>
      <c r="J14" s="484" t="s">
        <v>441</v>
      </c>
      <c r="K14" s="486"/>
      <c r="O14" s="487"/>
      <c r="P14" s="488"/>
      <c r="Q14" s="488"/>
      <c r="R14" s="487"/>
      <c r="S14" s="487"/>
      <c r="T14" s="487"/>
      <c r="U14" s="487"/>
      <c r="V14" s="487"/>
      <c r="W14" s="487"/>
      <c r="X14" s="487"/>
      <c r="Y14" s="487"/>
      <c r="Z14" s="487"/>
      <c r="AA14" s="487"/>
      <c r="AB14" s="487"/>
      <c r="AC14" s="487"/>
      <c r="AD14" s="487"/>
    </row>
    <row r="15" spans="1:30" s="472" customFormat="1" ht="18" customHeight="1">
      <c r="A15" s="485">
        <v>1</v>
      </c>
      <c r="B15" s="485">
        <v>2</v>
      </c>
      <c r="C15" s="485">
        <v>3</v>
      </c>
      <c r="D15" s="485" t="s">
        <v>429</v>
      </c>
      <c r="E15" s="485">
        <v>4</v>
      </c>
      <c r="F15" s="485">
        <v>6</v>
      </c>
      <c r="G15" s="485">
        <v>8</v>
      </c>
      <c r="H15" s="485">
        <v>9</v>
      </c>
      <c r="I15" s="485">
        <v>10</v>
      </c>
      <c r="J15" s="485" t="s">
        <v>416</v>
      </c>
      <c r="K15" s="489"/>
      <c r="L15" s="472">
        <f>Discount!O20</f>
        <v>0</v>
      </c>
      <c r="O15" s="487"/>
      <c r="P15" s="490"/>
      <c r="Q15" s="490"/>
      <c r="R15" s="487"/>
      <c r="S15" s="487"/>
      <c r="T15" s="487"/>
      <c r="U15" s="487"/>
      <c r="V15" s="487"/>
      <c r="W15" s="487"/>
      <c r="X15" s="487"/>
      <c r="Y15" s="487"/>
      <c r="Z15" s="487"/>
      <c r="AA15" s="487"/>
      <c r="AB15" s="487"/>
      <c r="AC15" s="487"/>
      <c r="AD15" s="487"/>
    </row>
    <row r="16" spans="1:30" s="472" customFormat="1" ht="18.75" hidden="1" customHeight="1">
      <c r="A16" s="529"/>
      <c r="B16" s="491"/>
      <c r="C16" s="464"/>
      <c r="D16" s="465"/>
      <c r="E16" s="485"/>
      <c r="F16" s="485"/>
      <c r="G16" s="485"/>
      <c r="H16" s="485"/>
      <c r="I16" s="485"/>
      <c r="J16" s="485"/>
      <c r="K16" s="489"/>
      <c r="O16" s="487"/>
      <c r="P16" s="490"/>
      <c r="Q16" s="490"/>
      <c r="R16" s="487"/>
      <c r="S16" s="487"/>
      <c r="T16" s="487"/>
      <c r="U16" s="487"/>
      <c r="V16" s="487"/>
      <c r="W16" s="487"/>
      <c r="X16" s="487"/>
      <c r="Y16" s="487"/>
      <c r="Z16" s="487"/>
      <c r="AA16" s="487"/>
      <c r="AB16" s="487"/>
      <c r="AC16" s="487"/>
      <c r="AD16" s="487"/>
    </row>
    <row r="17" spans="1:30" s="472" customFormat="1" ht="37.5" customHeight="1">
      <c r="A17" s="492">
        <f>'Sch-1'!A18</f>
        <v>1</v>
      </c>
      <c r="B17" s="492">
        <f>'Sch-1'!B18</f>
        <v>7000020540</v>
      </c>
      <c r="C17" s="492">
        <f>'Sch-1'!C18</f>
        <v>30</v>
      </c>
      <c r="D17" s="492" t="str">
        <f>'Sch-1'!D18</f>
        <v xml:space="preserve">SUPPLY BOQ                              </v>
      </c>
      <c r="E17" s="492">
        <f>'Sch-1'!E18</f>
        <v>1000005827</v>
      </c>
      <c r="F17" s="530" t="str">
        <f>'Sch-1'!J18</f>
        <v>765kV, 3150A, 50kA Circuit Breaker(3-Phase) with closing resistor (withsupport structure)</v>
      </c>
      <c r="G17" s="531" t="str">
        <f>'Sch-1'!K18</f>
        <v xml:space="preserve">EA </v>
      </c>
      <c r="H17" s="557">
        <f>'Sch-1'!L18</f>
        <v>5</v>
      </c>
      <c r="I17" s="532"/>
      <c r="J17" s="493" t="str">
        <f>IF(I17=0, "INCLUDED", IF(ISERROR(H17*I17), I17, H17*I17))</f>
        <v>INCLUDED</v>
      </c>
      <c r="K17" s="489"/>
      <c r="O17" s="487"/>
      <c r="P17" s="490"/>
      <c r="Q17" s="490"/>
      <c r="R17" s="487"/>
      <c r="S17" s="487"/>
      <c r="T17" s="487"/>
      <c r="U17" s="487"/>
      <c r="V17" s="487"/>
      <c r="W17" s="487"/>
      <c r="X17" s="487"/>
      <c r="Y17" s="487"/>
      <c r="Z17" s="487"/>
      <c r="AA17" s="487"/>
      <c r="AB17" s="487"/>
      <c r="AC17" s="487"/>
      <c r="AD17" s="487"/>
    </row>
    <row r="18" spans="1:30" s="472" customFormat="1" ht="37.5" customHeight="1">
      <c r="A18" s="492">
        <f>'Sch-1'!A19</f>
        <v>2</v>
      </c>
      <c r="B18" s="492">
        <f>'Sch-1'!B19</f>
        <v>7000020540</v>
      </c>
      <c r="C18" s="492">
        <f>'Sch-1'!C19</f>
        <v>40</v>
      </c>
      <c r="D18" s="492" t="str">
        <f>'Sch-1'!D19</f>
        <v xml:space="preserve">SUPPLY BOQ                              </v>
      </c>
      <c r="E18" s="492">
        <f>'Sch-1'!E19</f>
        <v>1000005826</v>
      </c>
      <c r="F18" s="530" t="str">
        <f>'Sch-1'!J19</f>
        <v>765kV, 3150A, 50kA Circuit Breaker(3-Phase) without closing resistor(with support structure)</v>
      </c>
      <c r="G18" s="531" t="str">
        <f>'Sch-1'!K19</f>
        <v xml:space="preserve">EA </v>
      </c>
      <c r="H18" s="557">
        <f>'Sch-1'!L19</f>
        <v>1</v>
      </c>
      <c r="I18" s="533"/>
      <c r="J18" s="493" t="str">
        <f t="shared" ref="J18:J22" si="0">IF(I18=0, "INCLUDED", IF(ISERROR(H18*I18), I18, H18*I18))</f>
        <v>INCLUDED</v>
      </c>
      <c r="K18" s="489"/>
      <c r="O18" s="487"/>
      <c r="P18" s="490"/>
      <c r="Q18" s="490"/>
      <c r="R18" s="487"/>
      <c r="S18" s="487"/>
      <c r="T18" s="487"/>
      <c r="U18" s="487"/>
      <c r="V18" s="487"/>
      <c r="W18" s="487"/>
      <c r="X18" s="487"/>
      <c r="Y18" s="487"/>
      <c r="Z18" s="487"/>
      <c r="AA18" s="487"/>
      <c r="AB18" s="487"/>
      <c r="AC18" s="487"/>
      <c r="AD18" s="487"/>
    </row>
    <row r="19" spans="1:30" s="472" customFormat="1" ht="37.5" customHeight="1">
      <c r="A19" s="492">
        <f>'Sch-1'!A20</f>
        <v>3</v>
      </c>
      <c r="B19" s="492">
        <f>'Sch-1'!B20</f>
        <v>7000020540</v>
      </c>
      <c r="C19" s="492">
        <f>'Sch-1'!C20</f>
        <v>10</v>
      </c>
      <c r="D19" s="492" t="str">
        <f>'Sch-1'!D20</f>
        <v xml:space="preserve">SUPPLY BOQ                              </v>
      </c>
      <c r="E19" s="492">
        <f>'Sch-1'!E20</f>
        <v>1000004502</v>
      </c>
      <c r="F19" s="530" t="str">
        <f>'Sch-1'!J20</f>
        <v>420kV, 3150A, 63KA Circuit Breaker (3-Phase) with closing resistor with support structure</v>
      </c>
      <c r="G19" s="531" t="str">
        <f>'Sch-1'!K20</f>
        <v xml:space="preserve">EA </v>
      </c>
      <c r="H19" s="557">
        <f>'Sch-1'!L20</f>
        <v>6</v>
      </c>
      <c r="I19" s="533"/>
      <c r="J19" s="493" t="str">
        <f t="shared" si="0"/>
        <v>INCLUDED</v>
      </c>
      <c r="K19" s="489"/>
      <c r="O19" s="487"/>
      <c r="P19" s="490"/>
      <c r="Q19" s="490"/>
      <c r="R19" s="487"/>
      <c r="S19" s="487"/>
      <c r="T19" s="487"/>
      <c r="U19" s="487"/>
      <c r="V19" s="487"/>
      <c r="W19" s="487"/>
      <c r="X19" s="487"/>
      <c r="Y19" s="487"/>
      <c r="Z19" s="487"/>
      <c r="AA19" s="487"/>
      <c r="AB19" s="487"/>
      <c r="AC19" s="487"/>
      <c r="AD19" s="487"/>
    </row>
    <row r="20" spans="1:30" s="472" customFormat="1" ht="37.5" customHeight="1">
      <c r="A20" s="492">
        <f>'Sch-1'!A21</f>
        <v>4</v>
      </c>
      <c r="B20" s="492">
        <f>'Sch-1'!B21</f>
        <v>7000020540</v>
      </c>
      <c r="C20" s="492">
        <f>'Sch-1'!C21</f>
        <v>50</v>
      </c>
      <c r="D20" s="492" t="str">
        <f>'Sch-1'!D21</f>
        <v xml:space="preserve">SUPPLY BOQ                              </v>
      </c>
      <c r="E20" s="492">
        <f>'Sch-1'!E21</f>
        <v>1000004501</v>
      </c>
      <c r="F20" s="530" t="str">
        <f>'Sch-1'!J21</f>
        <v>420kV, 3150A, 63kA Circuit Breaker (3-Phase) without closing resistorand with Support Structure</v>
      </c>
      <c r="G20" s="531" t="str">
        <f>'Sch-1'!K21</f>
        <v xml:space="preserve">EA </v>
      </c>
      <c r="H20" s="557">
        <f>'Sch-1'!L21</f>
        <v>14</v>
      </c>
      <c r="I20" s="533"/>
      <c r="J20" s="493" t="str">
        <f t="shared" si="0"/>
        <v>INCLUDED</v>
      </c>
      <c r="K20" s="489"/>
      <c r="O20" s="487"/>
      <c r="P20" s="490"/>
      <c r="Q20" s="490"/>
      <c r="R20" s="487"/>
      <c r="S20" s="487"/>
      <c r="T20" s="487"/>
      <c r="U20" s="487"/>
      <c r="V20" s="487"/>
      <c r="W20" s="487"/>
      <c r="X20" s="487"/>
      <c r="Y20" s="487"/>
      <c r="Z20" s="487"/>
      <c r="AA20" s="487"/>
      <c r="AB20" s="487"/>
      <c r="AC20" s="487"/>
      <c r="AD20" s="487"/>
    </row>
    <row r="21" spans="1:30" s="472" customFormat="1" ht="37.5" customHeight="1">
      <c r="A21" s="492">
        <f>'Sch-1'!A22</f>
        <v>5</v>
      </c>
      <c r="B21" s="492">
        <f>'Sch-1'!B22</f>
        <v>7000020540</v>
      </c>
      <c r="C21" s="492">
        <f>'Sch-1'!C22</f>
        <v>20</v>
      </c>
      <c r="D21" s="492" t="str">
        <f>'Sch-1'!D22</f>
        <v xml:space="preserve">SUPPLY BOQ                              </v>
      </c>
      <c r="E21" s="492">
        <f>'Sch-1'!E22</f>
        <v>1000001683</v>
      </c>
      <c r="F21" s="530" t="str">
        <f>'Sch-1'!J22</f>
        <v>245kV, 1600A, 50KA Circuit Breaker(3-Phase) with support structure</v>
      </c>
      <c r="G21" s="531" t="str">
        <f>'Sch-1'!K22</f>
        <v xml:space="preserve">EA </v>
      </c>
      <c r="H21" s="557">
        <f>'Sch-1'!L22</f>
        <v>10</v>
      </c>
      <c r="I21" s="533"/>
      <c r="J21" s="493" t="str">
        <f t="shared" si="0"/>
        <v>INCLUDED</v>
      </c>
      <c r="K21" s="489"/>
      <c r="O21" s="487"/>
      <c r="P21" s="490"/>
      <c r="Q21" s="490"/>
      <c r="R21" s="487"/>
      <c r="S21" s="487"/>
      <c r="T21" s="487"/>
      <c r="U21" s="487"/>
      <c r="V21" s="487"/>
      <c r="W21" s="487"/>
      <c r="X21" s="487"/>
      <c r="Y21" s="487"/>
      <c r="Z21" s="487"/>
      <c r="AA21" s="487"/>
      <c r="AB21" s="487"/>
      <c r="AC21" s="487"/>
      <c r="AD21" s="487"/>
    </row>
    <row r="22" spans="1:30" s="472" customFormat="1" ht="37.5" customHeight="1">
      <c r="A22" s="492">
        <f>'Sch-1'!A23</f>
        <v>6</v>
      </c>
      <c r="B22" s="492">
        <f>'Sch-1'!B23</f>
        <v>7000020540</v>
      </c>
      <c r="C22" s="492">
        <f>'Sch-1'!C23</f>
        <v>60</v>
      </c>
      <c r="D22" s="492" t="str">
        <f>'Sch-1'!D23</f>
        <v xml:space="preserve">SUPPLY BOQ                              </v>
      </c>
      <c r="E22" s="492">
        <f>'Sch-1'!E23</f>
        <v>1000064595</v>
      </c>
      <c r="F22" s="530" t="str">
        <f>'Sch-1'!J23</f>
        <v>CONTROLLED SWITCHING DEVICE FOR  3-PH CIRCUIT BREAKER.</v>
      </c>
      <c r="G22" s="531" t="str">
        <f>'Sch-1'!K23</f>
        <v xml:space="preserve">EA </v>
      </c>
      <c r="H22" s="557">
        <f>'Sch-1'!L23</f>
        <v>5</v>
      </c>
      <c r="I22" s="533"/>
      <c r="J22" s="493" t="str">
        <f t="shared" si="0"/>
        <v>INCLUDED</v>
      </c>
      <c r="K22" s="489"/>
      <c r="O22" s="487"/>
      <c r="P22" s="490"/>
      <c r="Q22" s="490"/>
      <c r="R22" s="487"/>
      <c r="S22" s="487"/>
      <c r="T22" s="487"/>
      <c r="U22" s="487"/>
      <c r="V22" s="487"/>
      <c r="W22" s="487"/>
      <c r="X22" s="487"/>
      <c r="Y22" s="487"/>
      <c r="Z22" s="487"/>
      <c r="AA22" s="487"/>
      <c r="AB22" s="487"/>
      <c r="AC22" s="487"/>
      <c r="AD22" s="487"/>
    </row>
    <row r="23" spans="1:30" s="472" customFormat="1" ht="24" customHeight="1">
      <c r="A23" s="494"/>
      <c r="B23" s="494"/>
      <c r="C23" s="494"/>
      <c r="D23" s="494"/>
      <c r="E23" s="494"/>
      <c r="F23" s="615" t="s">
        <v>458</v>
      </c>
      <c r="G23" s="616"/>
      <c r="H23" s="616"/>
      <c r="I23" s="617"/>
      <c r="J23" s="554">
        <f>SUM(J17:J22)</f>
        <v>0</v>
      </c>
      <c r="K23" s="474"/>
      <c r="O23" s="487"/>
      <c r="P23" s="495"/>
      <c r="Q23" s="496"/>
      <c r="R23" s="487"/>
      <c r="S23" s="487"/>
      <c r="T23" s="487"/>
      <c r="U23" s="487"/>
      <c r="V23" s="487"/>
      <c r="W23" s="487"/>
      <c r="X23" s="487"/>
      <c r="Y23" s="487"/>
      <c r="Z23" s="487"/>
      <c r="AA23" s="487"/>
      <c r="AB23" s="487"/>
      <c r="AC23" s="487"/>
      <c r="AD23" s="487"/>
    </row>
    <row r="24" spans="1:30" ht="27.95" customHeight="1">
      <c r="A24" s="308"/>
      <c r="B24" s="308"/>
      <c r="C24" s="308"/>
      <c r="D24" s="308"/>
      <c r="E24" s="308"/>
      <c r="F24" s="309"/>
      <c r="G24" s="310"/>
      <c r="H24" s="311"/>
      <c r="I24" s="312"/>
      <c r="J24" s="313"/>
      <c r="P24" s="202"/>
      <c r="Q24" s="203"/>
    </row>
    <row r="25" spans="1:30" ht="27.75" customHeight="1">
      <c r="A25" s="270"/>
      <c r="B25" s="270"/>
      <c r="C25" s="270"/>
      <c r="D25" s="270"/>
      <c r="E25" s="270"/>
      <c r="F25" s="229"/>
      <c r="I25" s="228"/>
      <c r="J25" s="228"/>
    </row>
    <row r="26" spans="1:30" ht="33.6" customHeight="1">
      <c r="A26" s="83" t="s">
        <v>472</v>
      </c>
      <c r="B26" s="230" t="str">
        <f>IF('Sch-1'!B32=0,"", 'Sch-1'!B32)</f>
        <v/>
      </c>
      <c r="C26" s="83"/>
      <c r="D26" s="83"/>
      <c r="E26" s="83"/>
      <c r="G26" s="483"/>
      <c r="H26" s="306"/>
      <c r="I26" s="85" t="s">
        <v>227</v>
      </c>
      <c r="J26" s="87" t="str">
        <f>IF('Sch-1'!N32=0,"",'Sch-1'!N32)</f>
        <v/>
      </c>
      <c r="P26" s="220"/>
      <c r="Q26" s="271"/>
    </row>
    <row r="27" spans="1:30" ht="33.6" customHeight="1">
      <c r="A27" s="83" t="s">
        <v>473</v>
      </c>
      <c r="B27" s="230" t="str">
        <f>IF('Sch-1'!B33=0,"", 'Sch-1'!B33)</f>
        <v/>
      </c>
      <c r="C27" s="83"/>
      <c r="D27" s="83"/>
      <c r="E27" s="83"/>
      <c r="G27" s="306"/>
      <c r="H27" s="306"/>
      <c r="I27" s="85" t="s">
        <v>228</v>
      </c>
      <c r="J27" s="87" t="str">
        <f>IF('Sch-1'!N33=0,"",'Sch-1'!N33)</f>
        <v/>
      </c>
    </row>
    <row r="28" spans="1:30" ht="33.6" customHeight="1">
      <c r="A28" s="80"/>
      <c r="B28" s="80"/>
      <c r="C28" s="80"/>
      <c r="D28" s="80"/>
      <c r="E28" s="80"/>
      <c r="F28" s="79"/>
      <c r="G28" s="80"/>
      <c r="H28" s="80"/>
    </row>
    <row r="29" spans="1:30" ht="33.6" customHeight="1">
      <c r="A29" s="80"/>
      <c r="B29" s="80"/>
      <c r="C29" s="80"/>
      <c r="D29" s="80"/>
      <c r="E29" s="80"/>
      <c r="F29" s="79"/>
      <c r="G29" s="80"/>
      <c r="H29" s="80"/>
      <c r="I29" s="85"/>
      <c r="J29" s="86"/>
    </row>
    <row r="30" spans="1:30">
      <c r="A30" s="80"/>
      <c r="B30" s="80"/>
      <c r="C30" s="80"/>
      <c r="D30" s="80"/>
      <c r="E30" s="80"/>
      <c r="F30" s="611"/>
      <c r="G30" s="612"/>
      <c r="H30" s="612"/>
      <c r="I30" s="612"/>
      <c r="J30" s="612"/>
    </row>
  </sheetData>
  <sheetProtection algorithmName="SHA-512" hashValue="Nln/14+MW0QKLO538nLdaPTx4aJz7Bf0nxbDxZakFC538qCEHHwbznpc4d8eSlH9sCHBDYEDo9Tlslo5RJTNnA==" saltValue="9OHpllm/+hvRc28v5arVWw==" spinCount="100000" sheet="1" selectLockedCells="1"/>
  <customSheetViews>
    <customSheetView guid="{65BDA0F1-6D38-4874-87A2-19D645CD5B6D}" scale="80" showPageBreaks="1" showGridLines="0" printArea="1" hiddenRows="1" hiddenColumns="1" view="pageBreakPreview" topLeftCell="A4">
      <selection activeCell="I17" sqref="I17:I22"/>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1"/>
      <headerFooter alignWithMargins="0">
        <oddFooter>&amp;R&amp;"Book Antiqua,Bold"&amp;10Schedule-2/ Page &amp;P of &amp;N</oddFooter>
      </headerFooter>
    </customSheetView>
    <customSheetView guid="{01BD8524-9381-4704-9D50-6C848948AE22}" scale="80" showPageBreaks="1" showGridLines="0" printArea="1" hiddenRows="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2"/>
      <headerFooter alignWithMargins="0">
        <oddFooter>&amp;R&amp;"Book Antiqua,Bold"&amp;10Schedule-2/ Page &amp;P of &amp;N</oddFooter>
      </headerFooter>
    </customSheetView>
    <customSheetView guid="{87981F99-33D2-48F3-9138-10E7D5F1DFD3}" scale="6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
      <headerFooter alignWithMargins="0">
        <oddFooter>&amp;R&amp;"Book Antiqua,Bold"&amp;10Schedule-2/ Page &amp;P of &amp;N</oddFooter>
      </headerFooter>
    </customSheetView>
    <customSheetView guid="{2BA1F3A4-7362-4C75-9E02-FB6308B23F40}" scale="60" showPageBreaks="1" showGridLines="0" printArea="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4"/>
      <headerFooter alignWithMargins="0">
        <oddFooter>&amp;R&amp;"Book Antiqua,Bold"&amp;10Schedule-2/ Page &amp;P of &amp;N</oddFooter>
      </headerFooter>
    </customSheetView>
    <customSheetView guid="{88CDEBAE-8E08-4224-B529-C4120559940A}" scale="60" showPageBreaks="1" showGridLines="0" printArea="1" hiddenColumns="1" view="pageBreakPreview" topLeftCell="A6">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5"/>
      <headerFooter alignWithMargins="0">
        <oddFooter>&amp;R&amp;"Book Antiqua,Bold"&amp;10Schedule-2/ Page &amp;P of &amp;N</oddFooter>
      </headerFooter>
    </customSheetView>
    <customSheetView guid="{A8D67B77-0FCD-43C6-B55F-10F11F3996C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9" orientation="landscape" r:id="rId6"/>
      <headerFooter alignWithMargins="0">
        <oddFooter>&amp;R&amp;"Book Antiqua,Bold"&amp;10Schedule-2/ Page &amp;P of &amp;N</oddFooter>
      </headerFooter>
    </customSheetView>
    <customSheetView guid="{2B22B4D9-734E-466D-B6F8-DF61D532EF69}" showPageBreaks="1" showGridLines="0" fitToPage="1" printArea="1" hiddenColumns="1" view="pageBreakPreview" topLeftCell="A14">
      <selection activeCell="J17" sqref="J17:J18"/>
      <colBreaks count="1" manualBreakCount="1">
        <brk id="11" max="1048575" man="1"/>
      </colBreaks>
      <pageMargins left="0.51181102362204722" right="0.26" top="0.54" bottom="0.61" header="0.25" footer="0.43"/>
      <printOptions horizontalCentered="1"/>
      <pageSetup paperSize="9" scale="63" orientation="landscape" r:id="rId7"/>
      <headerFooter alignWithMargins="0">
        <oddFooter>&amp;R&amp;"Book Antiqua,Bold"&amp;10Schedule-2/ Page &amp;P of &amp;N</oddFooter>
      </headerFooter>
    </customSheetView>
    <customSheetView guid="{7781E931-9022-448B-8CEA-16A952A0B08B}" showPageBreaks="1" showGridLines="0" printArea="1" hiddenRows="1" hiddenColumns="1" view="pageBreakPreview">
      <selection activeCell="F16" sqref="F16"/>
      <colBreaks count="1" manualBreakCount="1">
        <brk id="7" max="1048575" man="1"/>
      </colBreaks>
      <pageMargins left="0.51181102362204722" right="0.26" top="0.54" bottom="0.61" header="0.25" footer="0.43"/>
      <printOptions horizontalCentered="1"/>
      <pageSetup paperSize="9" scale="92" orientation="portrait" r:id="rId8"/>
      <headerFooter alignWithMargins="0">
        <oddFooter>&amp;R&amp;"Book Antiqua,Bold"&amp;10Schedule-2/ Page &amp;P of &amp;N</oddFooter>
      </headerFooter>
    </customSheetView>
    <customSheetView guid="{FE49A1A8-589E-4C61-B5F2-2DC8472D06ED}" showPageBreaks="1" showGridLines="0" printArea="1" hiddenRows="1" hiddenColumns="1" view="pageBreakPreview" topLeftCell="A19">
      <selection activeCell="F16" sqref="F16"/>
      <colBreaks count="1" manualBreakCount="1">
        <brk id="7" max="1048575" man="1"/>
      </colBreaks>
      <pageMargins left="0.51181102362204722" right="0.26" top="0.54" bottom="0.61" header="0.25" footer="0.43"/>
      <printOptions horizontalCentered="1"/>
      <pageSetup paperSize="9" scale="92" orientation="portrait" r:id="rId9"/>
      <headerFooter alignWithMargins="0">
        <oddFooter>&amp;R&amp;"Book Antiqua,Bold"&amp;10Schedule-2/ Page &amp;P of &amp;N</oddFooter>
      </headerFooter>
    </customSheetView>
    <customSheetView guid="{EF525F2E-18DE-47FD-A864-6F2A2CA91061}" hiddenRows="1" hiddenColumns="1" topLeftCell="A4">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0"/>
      <headerFooter alignWithMargins="0">
        <oddFooter>&amp;R&amp;"Book Antiqua,Bold"&amp;10Schedule-2/ Page &amp;P of &amp;N</oddFooter>
      </headerFooter>
    </customSheetView>
    <customSheetView guid="{9C0E3A54-A1E4-4406-967B-FE168F751196}"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1"/>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2"/>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3"/>
      <headerFooter alignWithMargins="0">
        <oddFooter>&amp;R&amp;"Book Antiqua,Bold"&amp;10Schedule-2/ 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4"/>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6"/>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7"/>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18"/>
      <headerFooter alignWithMargins="0">
        <oddFooter>&amp;R&amp;"Book Antiqua,Bold"&amp;10Schedule-2/ Page &amp;P of &amp;N</oddFooter>
      </headerFooter>
    </customSheetView>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9"/>
      <headerFooter alignWithMargins="0">
        <oddFooter>&amp;R&amp;"Book Antiqua,Bold"&amp;10Schedule-2/ Page &amp;P of &amp;N</oddFooter>
      </headerFooter>
    </customSheetView>
    <customSheetView guid="{42E48991-4351-4471-8AF6-A35D24AE57E4}" showPageBreaks="1" showGridLines="0" printArea="1" hiddenRows="1" hiddenColumns="1" view="pageBreakPreview" topLeftCell="A4">
      <selection activeCell="F16" sqref="F16"/>
      <colBreaks count="1" manualBreakCount="1">
        <brk id="7" max="1048575" man="1"/>
      </colBreaks>
      <pageMargins left="0.51181102362204722" right="0.26" top="0.54" bottom="0.61" header="0.25" footer="0.43"/>
      <printOptions horizontalCentered="1"/>
      <pageSetup paperSize="9" scale="92" orientation="portrait" r:id="rId20"/>
      <headerFooter alignWithMargins="0">
        <oddFooter>&amp;R&amp;"Book Antiqua,Bold"&amp;10Schedule-2/ Page &amp;P of &amp;N</oddFooter>
      </headerFooter>
    </customSheetView>
    <customSheetView guid="{5A07DBA2-29FE-46EA-8A64-6BF1FB7295C8}" showPageBreaks="1" showGridLines="0" printArea="1" hiddenColumns="1" view="pageBreakPreview" showRuler="0" topLeftCell="A7">
      <selection activeCell="F17" sqref="F17"/>
      <colBreaks count="1" manualBreakCount="1">
        <brk id="7" max="1048575" man="1"/>
      </colBreaks>
      <pageMargins left="0.51181102362204722" right="0.26" top="0.54" bottom="0.61" header="0.25" footer="0.43"/>
      <printOptions horizontalCentered="1"/>
      <pageSetup paperSize="9" scale="92" orientation="portrait" r:id="rId21"/>
      <headerFooter alignWithMargins="0">
        <oddFooter>&amp;R&amp;"Book Antiqua,Bold"&amp;10Schedule-2/ Page &amp;P of &amp;N</oddFooter>
      </headerFooter>
    </customSheetView>
    <customSheetView guid="{BE00177C-666B-4CCB-B6AF-EE8409A04F15}"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22"/>
      <headerFooter alignWithMargins="0">
        <oddFooter>&amp;R&amp;"Book Antiqua,Bold"&amp;10Schedule-2/ Page &amp;P of &amp;N</oddFooter>
      </headerFooter>
    </customSheetView>
    <customSheetView guid="{8020169D-1904-4071-9010-34C6BAD35472}"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23"/>
      <headerFooter alignWithMargins="0">
        <oddFooter>&amp;R&amp;"Book Antiqua,Bold"&amp;10Schedule-2/ Page &amp;P of &amp;N</oddFooter>
      </headerFooter>
    </customSheetView>
    <customSheetView guid="{EFF9997F-F423-457E-8339-C5D06689EC0D}" showPageBreaks="1" showGridLines="0" printArea="1" hiddenColumns="1" view="pageBreakPreview" topLeftCell="A10">
      <selection activeCell="F16" sqref="F16"/>
      <colBreaks count="1" manualBreakCount="1">
        <brk id="10" max="1048575" man="1"/>
      </colBreaks>
      <pageMargins left="0.51181102362204722" right="0.26" top="0.54" bottom="0.61" header="0.25" footer="0.43"/>
      <printOptions horizontalCentered="1"/>
      <pageSetup paperSize="9" scale="53" orientation="portrait" r:id="rId24"/>
      <headerFooter alignWithMargins="0">
        <oddFooter>&amp;R&amp;"Book Antiqua,Bold"&amp;10Schedule-2/ Page &amp;P of &amp;N</oddFooter>
      </headerFooter>
    </customSheetView>
    <customSheetView guid="{D39E83F3-4061-47C5-8153-10B7C21D208A}" showPageBreaks="1" showGridLines="0" printArea="1" hiddenColumns="1" view="pageBreakPreview" topLeftCell="A11">
      <selection activeCell="H17" sqref="H17"/>
      <colBreaks count="1" manualBreakCount="1">
        <brk id="12" max="1048575" man="1"/>
      </colBreaks>
      <pageMargins left="0.51181102362204722" right="0.26" top="0.54" bottom="0.61" header="0.25" footer="0.43"/>
      <printOptions horizontalCentered="1"/>
      <pageSetup paperSize="9" scale="53" orientation="portrait" r:id="rId25"/>
      <headerFooter alignWithMargins="0">
        <oddFooter>&amp;R&amp;"Book Antiqua,Bold"&amp;10Schedule-2/ Page &amp;P of &amp;N</oddFooter>
      </headerFooter>
    </customSheetView>
    <customSheetView guid="{D963BE1A-1920-4E18-8F54-07F354CCE224}" scale="85"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67" orientation="landscape" r:id="rId26"/>
      <headerFooter alignWithMargins="0">
        <oddFooter>&amp;R&amp;"Book Antiqua,Bold"&amp;10Schedule-2/ Page &amp;P of &amp;N</oddFooter>
      </headerFooter>
    </customSheetView>
    <customSheetView guid="{D545044E-B7FF-408B-A291-2187C526EC3D}" scale="70"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78" orientation="landscape" r:id="rId27"/>
      <headerFooter alignWithMargins="0">
        <oddFooter>&amp;R&amp;"Book Antiqua,Bold"&amp;10Schedule-2/ Page &amp;P of &amp;N</oddFooter>
      </headerFooter>
    </customSheetView>
    <customSheetView guid="{883F4F4D-A630-4132-B676-8201FF751979}" showPageBreaks="1" showGridLines="0" fitToPage="1" printArea="1" hiddenColumns="1" view="pageBreakPreview" topLeftCell="A13">
      <selection activeCell="J18" sqref="J18"/>
      <colBreaks count="1" manualBreakCount="1">
        <brk id="11" max="1048575" man="1"/>
      </colBreaks>
      <pageMargins left="0.51181102362204722" right="0.26" top="0.54" bottom="0.61" header="0.25" footer="0.43"/>
      <printOptions horizontalCentered="1"/>
      <pageSetup paperSize="9" scale="71" orientation="landscape" r:id="rId28"/>
      <headerFooter alignWithMargins="0">
        <oddFooter>&amp;R&amp;"Book Antiqua,Bold"&amp;10Schedule-2/ Page &amp;P of &amp;N</oddFooter>
      </headerFooter>
    </customSheetView>
    <customSheetView guid="{FA8C7114-2E15-4727-B4B0-927BCE12D1A6}" showPageBreaks="1" showGridLines="0" fitToPage="1" printArea="1" hiddenColumns="1" view="pageBreakPreview" topLeftCell="A16">
      <selection activeCell="J20" sqref="J20"/>
      <colBreaks count="1" manualBreakCount="1">
        <brk id="11" max="1048575" man="1"/>
      </colBreaks>
      <pageMargins left="0.51181102362204722" right="0.26" top="0.54" bottom="0.61" header="0.25" footer="0.43"/>
      <printOptions horizontalCentered="1"/>
      <pageSetup paperSize="9" scale="49" orientation="landscape" r:id="rId29"/>
      <headerFooter alignWithMargins="0">
        <oddFooter>&amp;R&amp;"Book Antiqua,Bold"&amp;10Schedule-2/ Page &amp;P of &amp;N</oddFooter>
      </headerFooter>
    </customSheetView>
    <customSheetView guid="{483DCDBB-D1CA-4B11-85F4-FA65A96DCE2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8" orientation="landscape" r:id="rId30"/>
      <headerFooter alignWithMargins="0">
        <oddFooter>&amp;R&amp;"Book Antiqua,Bold"&amp;10Schedule-2/ Page &amp;P of &amp;N</oddFooter>
      </headerFooter>
    </customSheetView>
    <customSheetView guid="{97EFF801-2C6F-4063-9981-A39996328FAC}" scale="60" showPageBreaks="1" showGridLines="0" printArea="1" hiddenColumns="1" view="pageBreakPreview" topLeftCell="A17">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1"/>
      <headerFooter alignWithMargins="0">
        <oddFooter>&amp;R&amp;"Book Antiqua,Bold"&amp;10Schedule-2/ Page &amp;P of &amp;N</oddFooter>
      </headerFooter>
    </customSheetView>
    <customSheetView guid="{585A669F-29FF-4D0D-B50C-5C677FB93FEB}" scale="60" showPageBreaks="1" showGridLines="0" printArea="1" hiddenColumns="1" view="pageBreakPreview" topLeftCell="A24">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2"/>
      <headerFooter alignWithMargins="0">
        <oddFooter>&amp;R&amp;"Book Antiqua,Bold"&amp;10Schedule-2/ Page &amp;P of &amp;N</oddFooter>
      </headerFooter>
    </customSheetView>
    <customSheetView guid="{804C0530-632A-4E06-A9A2-093B6503F55F}" scale="60" showPageBreaks="1" showGridLines="0" printArea="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3"/>
      <headerFooter alignWithMargins="0">
        <oddFooter>&amp;R&amp;"Book Antiqua,Bold"&amp;10Schedule-2/ Page &amp;P of &amp;N</oddFooter>
      </headerFooter>
    </customSheetView>
    <customSheetView guid="{5C772B04-11E1-4A74-9F43-9A74EF38E5E2}" scale="6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4"/>
      <headerFooter alignWithMargins="0">
        <oddFooter>&amp;R&amp;"Book Antiqua,Bold"&amp;10Schedule-2/ Page &amp;P of &amp;N</oddFooter>
      </headerFooter>
    </customSheetView>
  </customSheetViews>
  <mergeCells count="6">
    <mergeCell ref="F30:J30"/>
    <mergeCell ref="A3:J3"/>
    <mergeCell ref="A4:J4"/>
    <mergeCell ref="D10:F10"/>
    <mergeCell ref="D11:F11"/>
    <mergeCell ref="F23:I23"/>
  </mergeCells>
  <phoneticPr fontId="3" type="noConversion"/>
  <dataValidations count="1">
    <dataValidation operator="greaterThan" allowBlank="1" showInputMessage="1" showErrorMessage="1" sqref="I17:I22" xr:uid="{00000000-0002-0000-0500-000000000000}"/>
  </dataValidations>
  <printOptions horizontalCentered="1"/>
  <pageMargins left="0.511811023622047" right="0.26" top="0.54" bottom="0.61" header="0.25" footer="0.43"/>
  <pageSetup paperSize="9" scale="55" orientation="landscape" horizontalDpi="4294967295" verticalDpi="4294967295" r:id="rId35"/>
  <headerFooter alignWithMargins="0">
    <oddFooter>&amp;R&amp;"Book Antiqua,Bold"&amp;10Schedule-2/ Page &amp;P of &amp;N</oddFooter>
  </headerFooter>
  <colBreaks count="1" manualBreakCount="1">
    <brk id="10" max="1048575" man="1"/>
  </colBreaks>
  <drawing r:id="rId3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theme="1"/>
  </sheetPr>
  <dimension ref="A1:AA24"/>
  <sheetViews>
    <sheetView zoomScaleNormal="100" zoomScaleSheetLayoutView="100" workbookViewId="0">
      <selection activeCell="I3" sqref="I3"/>
    </sheetView>
  </sheetViews>
  <sheetFormatPr defaultColWidth="9" defaultRowHeight="16.5"/>
  <cols>
    <col min="1" max="1" width="10.625" style="227" customWidth="1"/>
    <col min="2" max="2" width="33" style="82" customWidth="1"/>
    <col min="3" max="3" width="11.75" style="82" customWidth="1"/>
    <col min="4" max="4" width="7.625" style="81" customWidth="1"/>
    <col min="5" max="5" width="8.625" style="81" customWidth="1"/>
    <col min="6" max="6" width="14.5" style="81" customWidth="1"/>
    <col min="7" max="7" width="19.125" style="81" customWidth="1"/>
    <col min="8" max="8" width="11.125" style="26" customWidth="1"/>
    <col min="9" max="11" width="9" style="72"/>
    <col min="12" max="12" width="9" style="206"/>
    <col min="13" max="14" width="17.625" style="206" customWidth="1"/>
    <col min="15" max="27" width="9" style="206"/>
    <col min="28" max="16384" width="9" style="72"/>
  </cols>
  <sheetData>
    <row r="1" spans="1:14" ht="18" customHeight="1">
      <c r="A1" s="73" t="str">
        <f>Cover!B3</f>
        <v>Specification No.: CC/NT/G-CB/DOM/A00/23/00546</v>
      </c>
      <c r="B1" s="74"/>
      <c r="C1" s="74"/>
      <c r="D1" s="75"/>
      <c r="E1" s="75"/>
      <c r="F1" s="76"/>
      <c r="G1" s="77" t="s">
        <v>248</v>
      </c>
    </row>
    <row r="2" spans="1:14" ht="18" customHeight="1">
      <c r="A2" s="61"/>
      <c r="B2" s="79"/>
      <c r="C2" s="79"/>
      <c r="D2" s="80"/>
      <c r="E2" s="80"/>
      <c r="F2" s="26"/>
      <c r="G2" s="26"/>
    </row>
    <row r="3" spans="1:14" ht="44.25" customHeight="1">
      <c r="A3" s="605" t="str">
        <f>Cover!$B$2</f>
        <v>Circuit Breaker Package -CB01 associated with Bulk Procurement of Substation.</v>
      </c>
      <c r="B3" s="605"/>
      <c r="C3" s="605"/>
      <c r="D3" s="605"/>
      <c r="E3" s="605"/>
      <c r="F3" s="605"/>
      <c r="G3" s="605"/>
      <c r="L3" s="220"/>
      <c r="N3" s="221"/>
    </row>
    <row r="4" spans="1:14" ht="21.95" customHeight="1">
      <c r="A4" s="606" t="s">
        <v>243</v>
      </c>
      <c r="B4" s="606"/>
      <c r="C4" s="606"/>
      <c r="D4" s="606"/>
      <c r="E4" s="606"/>
      <c r="F4" s="606"/>
      <c r="G4" s="606"/>
      <c r="H4" s="260"/>
      <c r="L4" s="220"/>
      <c r="N4" s="221"/>
    </row>
    <row r="5" spans="1:14" ht="18" customHeight="1">
      <c r="A5" s="261"/>
      <c r="B5" s="223"/>
      <c r="C5" s="223"/>
      <c r="D5" s="222"/>
      <c r="E5" s="222"/>
      <c r="F5" s="222"/>
      <c r="G5" s="262"/>
      <c r="L5" s="220"/>
      <c r="N5" s="221"/>
    </row>
    <row r="6" spans="1:14" ht="18" customHeight="1">
      <c r="A6" s="23" t="str">
        <f>'Sch-1'!A6</f>
        <v>Bidder’s Name and Address</v>
      </c>
      <c r="B6" s="24"/>
      <c r="C6" s="24"/>
      <c r="D6" s="24"/>
      <c r="E6" s="24"/>
      <c r="F6" s="58" t="s">
        <v>214</v>
      </c>
      <c r="G6" s="26"/>
      <c r="H6" s="24"/>
      <c r="L6" s="220"/>
      <c r="N6" s="221"/>
    </row>
    <row r="7" spans="1:14" ht="18" customHeight="1">
      <c r="A7" s="224" t="str">
        <f>'Sch-1'!A7</f>
        <v>Bidder as Individual Firm</v>
      </c>
      <c r="F7" s="57" t="s">
        <v>216</v>
      </c>
      <c r="G7" s="26"/>
      <c r="H7" s="24"/>
      <c r="L7" s="220"/>
      <c r="N7" s="221"/>
    </row>
    <row r="8" spans="1:14" ht="18" customHeight="1">
      <c r="A8" s="23" t="s">
        <v>215</v>
      </c>
      <c r="B8" s="607" t="str">
        <f>IF('Sch-1'!C8=0, "", 'Sch-1'!C8)</f>
        <v/>
      </c>
      <c r="C8" s="607"/>
      <c r="D8" s="607"/>
      <c r="E8" s="607"/>
      <c r="F8" s="57" t="s">
        <v>218</v>
      </c>
      <c r="G8" s="26"/>
      <c r="H8" s="24"/>
      <c r="L8" s="220"/>
      <c r="N8" s="221"/>
    </row>
    <row r="9" spans="1:14" ht="18" customHeight="1">
      <c r="A9" s="23" t="s">
        <v>217</v>
      </c>
      <c r="B9" s="607" t="str">
        <f>IF('Sch-1'!C9=0, "", 'Sch-1'!C9)</f>
        <v/>
      </c>
      <c r="C9" s="607"/>
      <c r="D9" s="607"/>
      <c r="E9" s="607"/>
      <c r="F9" s="57" t="s">
        <v>219</v>
      </c>
      <c r="G9" s="26"/>
      <c r="H9" s="24"/>
      <c r="L9" s="220"/>
      <c r="N9" s="221"/>
    </row>
    <row r="10" spans="1:14" ht="18" customHeight="1">
      <c r="A10" s="24"/>
      <c r="B10" s="607" t="str">
        <f>IF('Sch-1'!C10=0, "", 'Sch-1'!C10)</f>
        <v/>
      </c>
      <c r="C10" s="607"/>
      <c r="D10" s="607"/>
      <c r="E10" s="607"/>
      <c r="F10" s="57" t="s">
        <v>220</v>
      </c>
      <c r="G10" s="26"/>
      <c r="H10" s="24"/>
    </row>
    <row r="11" spans="1:14" ht="18" customHeight="1">
      <c r="A11" s="24"/>
      <c r="B11" s="607" t="str">
        <f>IF('Sch-1'!C11=0, "", 'Sch-1'!C11)</f>
        <v/>
      </c>
      <c r="C11" s="607"/>
      <c r="D11" s="607"/>
      <c r="E11" s="607"/>
      <c r="F11" s="57" t="s">
        <v>221</v>
      </c>
      <c r="G11" s="26"/>
      <c r="H11" s="24"/>
    </row>
    <row r="12" spans="1:14" ht="18" customHeight="1">
      <c r="A12" s="24"/>
      <c r="B12" s="25"/>
      <c r="C12" s="25"/>
      <c r="D12" s="25"/>
      <c r="E12" s="25"/>
      <c r="F12" s="62"/>
      <c r="G12" s="26"/>
      <c r="H12" s="24"/>
    </row>
    <row r="13" spans="1:14" ht="18" customHeight="1">
      <c r="A13" s="24"/>
      <c r="B13" s="23"/>
      <c r="C13" s="23"/>
      <c r="D13" s="23"/>
      <c r="E13" s="23"/>
      <c r="F13" s="23"/>
      <c r="G13" s="77" t="s">
        <v>187</v>
      </c>
    </row>
    <row r="14" spans="1:14" ht="43.5" customHeight="1">
      <c r="A14" s="94" t="s">
        <v>188</v>
      </c>
      <c r="B14" s="94" t="s">
        <v>209</v>
      </c>
      <c r="C14" s="94" t="s">
        <v>166</v>
      </c>
      <c r="D14" s="225" t="s">
        <v>186</v>
      </c>
      <c r="E14" s="225" t="s">
        <v>189</v>
      </c>
      <c r="F14" s="94" t="s">
        <v>169</v>
      </c>
      <c r="G14" s="94" t="s">
        <v>191</v>
      </c>
      <c r="H14" s="196"/>
      <c r="M14" s="201"/>
      <c r="N14" s="201"/>
    </row>
    <row r="15" spans="1:14" ht="18" customHeight="1">
      <c r="A15" s="225">
        <v>1</v>
      </c>
      <c r="B15" s="225">
        <v>2</v>
      </c>
      <c r="C15" s="225">
        <v>3</v>
      </c>
      <c r="D15" s="225">
        <v>4</v>
      </c>
      <c r="E15" s="225">
        <v>5</v>
      </c>
      <c r="F15" s="225">
        <v>6</v>
      </c>
      <c r="G15" s="225" t="s">
        <v>167</v>
      </c>
      <c r="H15" s="218"/>
      <c r="M15" s="200"/>
      <c r="N15" s="200"/>
    </row>
    <row r="16" spans="1:14" ht="50.1" customHeight="1">
      <c r="A16" s="263" t="e">
        <f>'Sch-2'!#REF!</f>
        <v>#REF!</v>
      </c>
      <c r="B16" s="263" t="e">
        <f>'Sch-2'!#REF!</f>
        <v>#REF!</v>
      </c>
      <c r="C16" s="336" t="e">
        <f>'Sch-2'!#REF!</f>
        <v>#REF!</v>
      </c>
      <c r="D16" s="263" t="e">
        <f>'Sch-2'!#REF!</f>
        <v>#REF!</v>
      </c>
      <c r="E16" s="335" t="e">
        <f>'Sch-2'!#REF!</f>
        <v>#REF!</v>
      </c>
      <c r="F16" s="264" t="e">
        <f>'Sch-2'!#REF!</f>
        <v>#REF!</v>
      </c>
      <c r="G16" s="315" t="e">
        <f>IF(F16=0, "Included", IF(ISERROR(E16*F16), F16, E16*F16))</f>
        <v>#REF!</v>
      </c>
      <c r="M16" s="202"/>
      <c r="N16" s="202"/>
    </row>
    <row r="17" spans="1:14" ht="27.95" customHeight="1">
      <c r="A17" s="263">
        <f>'Sch-2'!A23</f>
        <v>0</v>
      </c>
      <c r="B17" s="265" t="s">
        <v>247</v>
      </c>
      <c r="C17" s="265"/>
      <c r="D17" s="266"/>
      <c r="E17" s="267"/>
      <c r="F17" s="268"/>
      <c r="G17" s="269" t="e">
        <f>ROUND(SUM(G16:G16),0)</f>
        <v>#REF!</v>
      </c>
      <c r="M17" s="202"/>
      <c r="N17" s="203"/>
    </row>
    <row r="18" spans="1:14" ht="27.95" customHeight="1">
      <c r="A18" s="308"/>
      <c r="B18" s="309"/>
      <c r="C18" s="309"/>
      <c r="D18" s="310"/>
      <c r="E18" s="311"/>
      <c r="F18" s="312"/>
      <c r="G18" s="313"/>
      <c r="M18" s="202"/>
      <c r="N18" s="203"/>
    </row>
    <row r="19" spans="1:14" ht="27.75" customHeight="1">
      <c r="A19" s="270"/>
      <c r="B19" s="229"/>
      <c r="C19" s="229"/>
      <c r="E19" s="227"/>
      <c r="F19" s="228"/>
      <c r="G19" s="228"/>
    </row>
    <row r="20" spans="1:14" ht="33.6" customHeight="1">
      <c r="A20" s="83" t="s">
        <v>224</v>
      </c>
      <c r="B20" s="230" t="str">
        <f>IF('Sch-1'!B32=0,"", 'Sch-1'!B32)</f>
        <v/>
      </c>
      <c r="C20" s="230"/>
      <c r="D20" s="84"/>
      <c r="E20" s="80"/>
      <c r="F20" s="85" t="s">
        <v>226</v>
      </c>
      <c r="G20" s="86"/>
      <c r="M20" s="220"/>
      <c r="N20" s="271"/>
    </row>
    <row r="21" spans="1:14" ht="33.6" customHeight="1">
      <c r="A21" s="83" t="s">
        <v>225</v>
      </c>
      <c r="B21" s="230" t="str">
        <f>IF('Sch-1'!B33=0,"", 'Sch-1'!B33)</f>
        <v/>
      </c>
      <c r="C21" s="230"/>
      <c r="D21" s="26"/>
      <c r="E21" s="80"/>
      <c r="F21" s="85" t="s">
        <v>227</v>
      </c>
      <c r="G21" s="87" t="str">
        <f>IF('Sch-1'!N32=0,"",'Sch-1'!N32)</f>
        <v/>
      </c>
    </row>
    <row r="22" spans="1:14" ht="33.6" customHeight="1">
      <c r="A22" s="80"/>
      <c r="B22" s="79"/>
      <c r="C22" s="79"/>
      <c r="D22" s="26"/>
      <c r="E22" s="80"/>
      <c r="F22" s="85" t="s">
        <v>228</v>
      </c>
      <c r="G22" s="87" t="str">
        <f>IF('Sch-1'!N33=0,"",'Sch-1'!N33)</f>
        <v/>
      </c>
    </row>
    <row r="23" spans="1:14" ht="33.6" customHeight="1">
      <c r="A23" s="80"/>
      <c r="B23" s="79"/>
      <c r="C23" s="79"/>
      <c r="D23" s="26"/>
      <c r="E23" s="80"/>
      <c r="F23" s="85" t="s">
        <v>229</v>
      </c>
      <c r="G23" s="86"/>
    </row>
    <row r="24" spans="1:14">
      <c r="A24" s="80"/>
      <c r="B24" s="611"/>
      <c r="C24" s="611"/>
      <c r="D24" s="612"/>
      <c r="E24" s="612"/>
      <c r="F24" s="612"/>
      <c r="G24" s="612"/>
    </row>
  </sheetData>
  <customSheetViews>
    <customSheetView guid="{65BDA0F1-6D38-4874-87A2-19D645CD5B6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01BD8524-9381-4704-9D50-6C848948AE2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87981F99-33D2-48F3-9138-10E7D5F1DFD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2BA1F3A4-7362-4C75-9E02-FB6308B23F40}"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88CDEBAE-8E08-4224-B529-C4120559940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A8D67B77-0FCD-43C6-B55F-10F11F3996C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2B22B4D9-734E-466D-B6F8-DF61D532EF6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7781E931-9022-448B-8CEA-16A952A0B08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FE49A1A8-589E-4C61-B5F2-2DC8472D06E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EF525F2E-18DE-47FD-A864-6F2A2CA91061}"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0"/>
      <headerFooter alignWithMargins="0">
        <oddFooter>&amp;R&amp;"Book Antiqua,Bold"&amp;10Schedule-2/ Page &amp;P of &amp;N</oddFooter>
      </headerFooter>
    </customSheetView>
    <customSheetView guid="{9C0E3A54-A1E4-4406-967B-FE168F75119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1"/>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2"/>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7"/>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8"/>
      <headerFooter alignWithMargins="0">
        <oddFooter>&amp;R&amp;"Book Antiqua,Bold"&amp;10Schedule-2/ Page &amp;P of &amp;N</oddFooter>
      </headerFooter>
    </customSheetView>
    <customSheetView guid="{42E48991-4351-4471-8AF6-A35D24AE57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9"/>
      <headerFooter alignWithMargins="0">
        <oddFooter>&amp;R&amp;"Book Antiqua,Bold"&amp;10Schedule-2/ Page &amp;P of &amp;N</oddFooter>
      </headerFooter>
    </customSheetView>
    <customSheetView guid="{5A07DBA2-29FE-46EA-8A64-6BF1FB7295C8}" state="hidden" showRuler="0">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0"/>
      <headerFooter alignWithMargins="0">
        <oddFooter>&amp;R&amp;"Book Antiqua,Bold"&amp;10Schedule-2/ Page &amp;P of &amp;N</oddFooter>
      </headerFooter>
    </customSheetView>
    <customSheetView guid="{BE00177C-666B-4CCB-B6AF-EE8409A04F15}"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Antiqua,Bold"&amp;10Schedule-2/ Page &amp;P of &amp;N</oddFooter>
      </headerFooter>
    </customSheetView>
    <customSheetView guid="{8020169D-1904-4071-9010-34C6BAD3547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2"/>
      <headerFooter alignWithMargins="0">
        <oddFooter>&amp;R&amp;"Book Antiqua,Bold"&amp;10Schedule-2/ Page &amp;P of &amp;N</oddFooter>
      </headerFooter>
    </customSheetView>
    <customSheetView guid="{EFF9997F-F423-457E-8339-C5D06689EC0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3"/>
      <headerFooter alignWithMargins="0">
        <oddFooter>&amp;R&amp;"Book Antiqua,Bold"&amp;10Schedule-2/ Page &amp;P of &amp;N</oddFooter>
      </headerFooter>
    </customSheetView>
    <customSheetView guid="{D39E83F3-4061-47C5-8153-10B7C21D208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4"/>
      <headerFooter alignWithMargins="0">
        <oddFooter>&amp;R&amp;"Book Antiqua,Bold"&amp;10Schedule-2/ Page &amp;P of &amp;N</oddFooter>
      </headerFooter>
    </customSheetView>
    <customSheetView guid="{D963BE1A-1920-4E18-8F54-07F354CCE22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5"/>
      <headerFooter alignWithMargins="0">
        <oddFooter>&amp;R&amp;"Book Antiqua,Bold"&amp;10Schedule-2/ Page &amp;P of &amp;N</oddFooter>
      </headerFooter>
    </customSheetView>
    <customSheetView guid="{D545044E-B7FF-408B-A291-2187C526EC3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6"/>
      <headerFooter alignWithMargins="0">
        <oddFooter>&amp;R&amp;"Book Antiqua,Bold"&amp;10Schedule-2/ Page &amp;P of &amp;N</oddFooter>
      </headerFooter>
    </customSheetView>
    <customSheetView guid="{883F4F4D-A630-4132-B676-8201FF75197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7"/>
      <headerFooter alignWithMargins="0">
        <oddFooter>&amp;R&amp;"Book Antiqua,Bold"&amp;10Schedule-2/ Page &amp;P of &amp;N</oddFooter>
      </headerFooter>
    </customSheetView>
    <customSheetView guid="{FA8C7114-2E15-4727-B4B0-927BCE12D1A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8"/>
      <headerFooter alignWithMargins="0">
        <oddFooter>&amp;R&amp;"Book Antiqua,Bold"&amp;10Schedule-2/ Page &amp;P of &amp;N</oddFooter>
      </headerFooter>
    </customSheetView>
    <customSheetView guid="{483DCDBB-D1CA-4B11-85F4-FA65A96DCE2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9"/>
      <headerFooter alignWithMargins="0">
        <oddFooter>&amp;R&amp;"Book Antiqua,Bold"&amp;10Schedule-2/ Page &amp;P of &amp;N</oddFooter>
      </headerFooter>
    </customSheetView>
    <customSheetView guid="{97EFF801-2C6F-4063-9981-A39996328FAC}"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0"/>
      <headerFooter alignWithMargins="0">
        <oddFooter>&amp;R&amp;"Book Antiqua,Bold"&amp;10Schedule-2/ Page &amp;P of &amp;N</oddFooter>
      </headerFooter>
    </customSheetView>
    <customSheetView guid="{585A669F-29FF-4D0D-B50C-5C677FB93FE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1"/>
      <headerFooter alignWithMargins="0">
        <oddFooter>&amp;R&amp;"Book Antiqua,Bold"&amp;10Schedule-2/ Page &amp;P of &amp;N</oddFooter>
      </headerFooter>
    </customSheetView>
    <customSheetView guid="{804C0530-632A-4E06-A9A2-093B6503F55F}"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2"/>
      <headerFooter alignWithMargins="0">
        <oddFooter>&amp;R&amp;"Book Antiqua,Bold"&amp;10Schedule-2/ Page &amp;P of &amp;N</oddFooter>
      </headerFooter>
    </customSheetView>
    <customSheetView guid="{5C772B04-11E1-4A74-9F43-9A74EF38E5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3"/>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0" type="noConversion"/>
  <printOptions horizontalCentered="1"/>
  <pageMargins left="0.51181102362204722" right="0.26" top="0.54" bottom="0.61" header="0.25" footer="0.43"/>
  <pageSetup paperSize="9" orientation="portrait" horizontalDpi="300" verticalDpi="300" r:id="rId34"/>
  <headerFooter alignWithMargins="0">
    <oddFooter>&amp;R&amp;"Book Antiqua,Bold"&amp;10Schedule-2/ Page &amp;P of &amp;N</oddFooter>
  </headerFooter>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0C9A-F08A-4E79-8A6F-CCA395187E84}">
  <sheetPr>
    <tabColor indexed="12"/>
  </sheetPr>
  <dimension ref="A1:AB35"/>
  <sheetViews>
    <sheetView showGridLines="0" view="pageBreakPreview" topLeftCell="G3" zoomScale="70" zoomScaleNormal="100" zoomScaleSheetLayoutView="70" workbookViewId="0">
      <selection activeCell="O18" sqref="O18:O23"/>
    </sheetView>
  </sheetViews>
  <sheetFormatPr defaultColWidth="9" defaultRowHeight="16.5"/>
  <cols>
    <col min="1" max="1" width="11.75" style="80" customWidth="1"/>
    <col min="2" max="2" width="15.625" style="80" customWidth="1"/>
    <col min="3" max="5" width="8.625" style="80" customWidth="1"/>
    <col min="6" max="6" width="21.375" style="80" customWidth="1"/>
    <col min="7" max="7" width="18.75" style="80" customWidth="1"/>
    <col min="8" max="8" width="12.875" style="80" customWidth="1"/>
    <col min="9" max="9" width="26.375" style="80" customWidth="1"/>
    <col min="10" max="10" width="11.5" style="80" customWidth="1"/>
    <col min="11" max="11" width="28.375" style="80" customWidth="1"/>
    <col min="12" max="12" width="76.25" style="242" customWidth="1"/>
    <col min="13" max="13" width="6.625" style="80" customWidth="1"/>
    <col min="14" max="14" width="13.625" style="80" customWidth="1"/>
    <col min="15" max="15" width="22.75" style="26" customWidth="1"/>
    <col min="16" max="16" width="25.25" style="26" customWidth="1"/>
    <col min="17" max="17" width="15.25" style="26" hidden="1" customWidth="1"/>
    <col min="18" max="18" width="25.625" style="226" hidden="1" customWidth="1"/>
    <col min="19" max="19" width="24.375" style="72" hidden="1" customWidth="1"/>
    <col min="20" max="20" width="9" style="72" hidden="1" customWidth="1"/>
    <col min="21" max="24" width="9" style="72" customWidth="1"/>
    <col min="25" max="16384" width="9" style="72"/>
  </cols>
  <sheetData>
    <row r="1" spans="1:18" s="472" customFormat="1" ht="29.25" customHeight="1">
      <c r="A1" s="468" t="str">
        <f>Cover!B3</f>
        <v>Specification No.: CC/NT/G-CB/DOM/A00/23/00546</v>
      </c>
      <c r="B1" s="468"/>
      <c r="C1" s="468"/>
      <c r="D1" s="468"/>
      <c r="E1" s="468"/>
      <c r="F1" s="468"/>
      <c r="G1" s="468"/>
      <c r="H1" s="468"/>
      <c r="I1" s="468"/>
      <c r="J1" s="468"/>
      <c r="K1" s="468"/>
      <c r="L1" s="469"/>
      <c r="M1" s="468"/>
      <c r="N1" s="468"/>
      <c r="O1" s="470"/>
      <c r="P1" s="471" t="s">
        <v>249</v>
      </c>
      <c r="Q1" s="471"/>
    </row>
    <row r="2" spans="1:18" s="472" customFormat="1" ht="18" customHeight="1">
      <c r="A2" s="473"/>
      <c r="B2" s="473"/>
      <c r="C2" s="473"/>
      <c r="D2" s="473"/>
      <c r="E2" s="473"/>
      <c r="F2" s="473"/>
      <c r="G2" s="473"/>
      <c r="H2" s="473"/>
      <c r="I2" s="473"/>
      <c r="J2" s="473"/>
      <c r="K2" s="473"/>
      <c r="L2" s="473"/>
      <c r="M2" s="473"/>
      <c r="N2" s="473"/>
      <c r="O2" s="474"/>
      <c r="P2" s="474"/>
      <c r="Q2" s="474"/>
    </row>
    <row r="3" spans="1:18" s="472" customFormat="1" ht="52.5" customHeight="1">
      <c r="A3" s="601" t="str">
        <f>Cover!$B$2</f>
        <v>Circuit Breaker Package -CB01 associated with Bulk Procurement of Substation.</v>
      </c>
      <c r="B3" s="601"/>
      <c r="C3" s="601"/>
      <c r="D3" s="601"/>
      <c r="E3" s="601"/>
      <c r="F3" s="601"/>
      <c r="G3" s="601"/>
      <c r="H3" s="601"/>
      <c r="I3" s="601"/>
      <c r="J3" s="601"/>
      <c r="K3" s="601"/>
      <c r="L3" s="601"/>
      <c r="M3" s="601"/>
      <c r="N3" s="601"/>
      <c r="O3" s="601"/>
      <c r="P3" s="601"/>
      <c r="Q3" s="601"/>
    </row>
    <row r="4" spans="1:18" s="472" customFormat="1" ht="21.95" customHeight="1">
      <c r="A4" s="602" t="s">
        <v>168</v>
      </c>
      <c r="B4" s="602"/>
      <c r="C4" s="602"/>
      <c r="D4" s="602"/>
      <c r="E4" s="602"/>
      <c r="F4" s="602"/>
      <c r="G4" s="602"/>
      <c r="H4" s="602"/>
      <c r="I4" s="602"/>
      <c r="J4" s="602"/>
      <c r="K4" s="602"/>
      <c r="L4" s="602"/>
      <c r="M4" s="602"/>
      <c r="N4" s="602"/>
      <c r="O4" s="602"/>
      <c r="P4" s="602"/>
      <c r="Q4" s="602"/>
    </row>
    <row r="5" spans="1:18" s="472" customFormat="1" ht="18" customHeight="1">
      <c r="A5" s="475"/>
      <c r="B5" s="475"/>
      <c r="C5" s="475"/>
      <c r="D5" s="475"/>
      <c r="E5" s="475"/>
      <c r="F5" s="475"/>
      <c r="G5" s="475"/>
      <c r="H5" s="475"/>
      <c r="I5" s="475"/>
      <c r="J5" s="475"/>
      <c r="K5" s="475"/>
      <c r="L5" s="475"/>
      <c r="M5" s="475"/>
      <c r="N5" s="475"/>
      <c r="O5" s="474"/>
      <c r="P5" s="474"/>
      <c r="Q5" s="474"/>
    </row>
    <row r="6" spans="1:18" s="472" customFormat="1" ht="18" customHeight="1">
      <c r="A6" s="476" t="s">
        <v>165</v>
      </c>
      <c r="B6" s="476"/>
      <c r="C6" s="476"/>
      <c r="D6" s="476"/>
      <c r="E6" s="476"/>
      <c r="F6" s="476"/>
      <c r="G6" s="476"/>
      <c r="H6" s="476"/>
      <c r="I6" s="476"/>
      <c r="J6" s="476"/>
      <c r="K6" s="476"/>
      <c r="L6" s="477"/>
      <c r="M6" s="476"/>
      <c r="N6" s="476"/>
      <c r="O6" s="478" t="s">
        <v>214</v>
      </c>
      <c r="P6" s="474"/>
      <c r="Q6" s="477"/>
    </row>
    <row r="7" spans="1:18" s="472" customFormat="1" ht="18" customHeight="1">
      <c r="A7" s="476" t="str">
        <f>"Bidder as "&amp; 'Names of Bidder'!D6</f>
        <v>Bidder as Individual Firm</v>
      </c>
      <c r="B7" s="476"/>
      <c r="C7" s="476"/>
      <c r="D7" s="476"/>
      <c r="E7" s="476"/>
      <c r="F7" s="476"/>
      <c r="G7" s="476"/>
      <c r="H7" s="476"/>
      <c r="I7" s="476"/>
      <c r="J7" s="476"/>
      <c r="K7" s="476"/>
      <c r="L7" s="475"/>
      <c r="M7" s="475"/>
      <c r="N7" s="475"/>
      <c r="O7" s="479" t="s">
        <v>216</v>
      </c>
      <c r="P7" s="474"/>
      <c r="Q7" s="477"/>
    </row>
    <row r="8" spans="1:18" s="472" customFormat="1" ht="15.75" customHeight="1">
      <c r="A8" s="476" t="s">
        <v>215</v>
      </c>
      <c r="B8" s="476"/>
      <c r="C8" s="600" t="str">
        <f>IF('Names of Bidder'!D8=0, "", 'Names of Bidder'!D8)</f>
        <v/>
      </c>
      <c r="D8" s="600"/>
      <c r="E8" s="600"/>
      <c r="F8" s="600"/>
      <c r="G8" s="600"/>
      <c r="H8" s="507"/>
      <c r="I8" s="507"/>
      <c r="J8" s="507"/>
      <c r="K8" s="507"/>
      <c r="L8" s="507"/>
      <c r="M8" s="475"/>
      <c r="N8" s="475"/>
      <c r="O8" s="479" t="s">
        <v>218</v>
      </c>
      <c r="P8" s="474"/>
      <c r="Q8" s="477"/>
    </row>
    <row r="9" spans="1:18" s="472" customFormat="1">
      <c r="A9" s="476" t="s">
        <v>217</v>
      </c>
      <c r="B9" s="476"/>
      <c r="C9" s="600" t="str">
        <f>IF('Names of Bidder'!D9=0, "", 'Names of Bidder'!D9)</f>
        <v/>
      </c>
      <c r="D9" s="600"/>
      <c r="E9" s="600"/>
      <c r="F9" s="600"/>
      <c r="G9" s="600"/>
      <c r="H9" s="507"/>
      <c r="I9" s="507"/>
      <c r="J9" s="507"/>
      <c r="K9" s="507"/>
      <c r="L9" s="507"/>
      <c r="M9" s="475"/>
      <c r="N9" s="475"/>
      <c r="O9" s="479" t="s">
        <v>219</v>
      </c>
      <c r="P9" s="474"/>
      <c r="Q9" s="477"/>
    </row>
    <row r="10" spans="1:18" s="472" customFormat="1">
      <c r="A10" s="477"/>
      <c r="B10" s="477"/>
      <c r="C10" s="600" t="str">
        <f>IF('Names of Bidder'!D10=0, "", 'Names of Bidder'!D10)</f>
        <v/>
      </c>
      <c r="D10" s="600"/>
      <c r="E10" s="600"/>
      <c r="F10" s="600"/>
      <c r="G10" s="600"/>
      <c r="H10" s="507"/>
      <c r="I10" s="507"/>
      <c r="J10" s="507"/>
      <c r="K10" s="507"/>
      <c r="L10" s="507"/>
      <c r="M10" s="475"/>
      <c r="N10" s="475"/>
      <c r="O10" s="479" t="s">
        <v>329</v>
      </c>
      <c r="P10" s="474"/>
      <c r="Q10" s="477"/>
    </row>
    <row r="11" spans="1:18" s="472" customFormat="1">
      <c r="A11" s="477"/>
      <c r="B11" s="477"/>
      <c r="C11" s="600" t="str">
        <f>IF('Names of Bidder'!D11=0, "", 'Names of Bidder'!D11)</f>
        <v/>
      </c>
      <c r="D11" s="600"/>
      <c r="E11" s="600"/>
      <c r="F11" s="600"/>
      <c r="G11" s="600"/>
      <c r="H11" s="507"/>
      <c r="I11" s="507"/>
      <c r="J11" s="507"/>
      <c r="K11" s="507"/>
      <c r="L11" s="507"/>
      <c r="M11" s="475"/>
      <c r="N11" s="475"/>
      <c r="O11" s="479" t="s">
        <v>221</v>
      </c>
      <c r="P11" s="474"/>
      <c r="Q11" s="477"/>
    </row>
    <row r="12" spans="1:18" s="472" customFormat="1" ht="18" customHeight="1">
      <c r="A12" s="477"/>
      <c r="B12" s="477"/>
      <c r="C12" s="477"/>
      <c r="D12" s="477"/>
      <c r="E12" s="477"/>
      <c r="F12" s="477"/>
      <c r="G12" s="477"/>
      <c r="H12" s="477"/>
      <c r="I12" s="477"/>
      <c r="J12" s="477"/>
      <c r="K12" s="477"/>
      <c r="L12" s="480"/>
      <c r="M12" s="480"/>
      <c r="N12" s="480"/>
      <c r="O12" s="479"/>
      <c r="P12" s="474"/>
      <c r="Q12" s="477"/>
    </row>
    <row r="13" spans="1:18" s="472" customFormat="1" ht="18" customHeight="1">
      <c r="A13" s="477"/>
      <c r="B13" s="477"/>
      <c r="C13" s="477"/>
      <c r="D13" s="477"/>
      <c r="E13" s="477"/>
      <c r="F13" s="477"/>
      <c r="G13" s="477"/>
      <c r="H13" s="477"/>
      <c r="I13" s="477"/>
      <c r="J13" s="477"/>
      <c r="K13" s="477"/>
      <c r="L13" s="477"/>
      <c r="M13" s="477"/>
      <c r="N13" s="477"/>
      <c r="O13" s="476"/>
      <c r="P13" s="474"/>
      <c r="Q13" s="474"/>
    </row>
    <row r="14" spans="1:18" ht="27" customHeight="1">
      <c r="A14" s="594"/>
      <c r="B14" s="594"/>
      <c r="C14" s="594"/>
      <c r="D14" s="594"/>
      <c r="E14" s="594"/>
      <c r="F14" s="594"/>
      <c r="G14" s="594"/>
      <c r="H14" s="594"/>
      <c r="I14" s="594"/>
      <c r="J14" s="594"/>
      <c r="K14" s="594"/>
      <c r="L14" s="594"/>
      <c r="M14" s="594"/>
      <c r="N14" s="594"/>
      <c r="O14" s="594"/>
      <c r="P14" s="594"/>
      <c r="Q14" s="594"/>
      <c r="R14" s="243"/>
    </row>
    <row r="15" spans="1:18" ht="18" customHeight="1">
      <c r="L15" s="80"/>
      <c r="O15" s="76"/>
      <c r="P15" s="77" t="s">
        <v>187</v>
      </c>
    </row>
    <row r="16" spans="1:18" ht="90" customHeight="1">
      <c r="A16" s="94" t="s">
        <v>188</v>
      </c>
      <c r="B16" s="94" t="s">
        <v>414</v>
      </c>
      <c r="C16" s="450" t="s">
        <v>415</v>
      </c>
      <c r="D16" s="450" t="s">
        <v>475</v>
      </c>
      <c r="E16" s="450" t="s">
        <v>476</v>
      </c>
      <c r="F16" s="450" t="s">
        <v>427</v>
      </c>
      <c r="G16" s="94" t="s">
        <v>477</v>
      </c>
      <c r="H16" s="523" t="s">
        <v>478</v>
      </c>
      <c r="I16" s="524" t="s">
        <v>486</v>
      </c>
      <c r="J16" s="524" t="s">
        <v>431</v>
      </c>
      <c r="K16" s="524" t="s">
        <v>487</v>
      </c>
      <c r="L16" s="94" t="s">
        <v>192</v>
      </c>
      <c r="M16" s="225" t="s">
        <v>186</v>
      </c>
      <c r="N16" s="225" t="s">
        <v>479</v>
      </c>
      <c r="O16" s="94" t="s">
        <v>502</v>
      </c>
      <c r="P16" s="94" t="s">
        <v>503</v>
      </c>
      <c r="Q16" s="94" t="s">
        <v>480</v>
      </c>
    </row>
    <row r="17" spans="1:20" ht="18" customHeight="1">
      <c r="A17" s="225">
        <v>1</v>
      </c>
      <c r="B17" s="225">
        <v>2</v>
      </c>
      <c r="C17" s="225">
        <v>3</v>
      </c>
      <c r="D17" s="451"/>
      <c r="E17" s="451"/>
      <c r="F17" s="451" t="s">
        <v>429</v>
      </c>
      <c r="G17" s="451">
        <v>4</v>
      </c>
      <c r="H17" s="451" t="s">
        <v>432</v>
      </c>
      <c r="I17" s="451" t="s">
        <v>433</v>
      </c>
      <c r="J17" s="451" t="s">
        <v>434</v>
      </c>
      <c r="K17" s="451" t="s">
        <v>435</v>
      </c>
      <c r="L17" s="451">
        <v>5</v>
      </c>
      <c r="M17" s="225">
        <v>7</v>
      </c>
      <c r="N17" s="225">
        <v>8</v>
      </c>
      <c r="O17" s="225">
        <v>9</v>
      </c>
      <c r="P17" s="225" t="s">
        <v>418</v>
      </c>
      <c r="Q17" s="225">
        <v>11</v>
      </c>
      <c r="R17" s="218" t="s">
        <v>481</v>
      </c>
      <c r="S17" s="218" t="s">
        <v>482</v>
      </c>
    </row>
    <row r="18" spans="1:20" s="90" customFormat="1" ht="55.9" customHeight="1">
      <c r="A18" s="461">
        <v>1</v>
      </c>
      <c r="B18" s="525">
        <v>7000020540</v>
      </c>
      <c r="C18" s="525">
        <v>70</v>
      </c>
      <c r="D18" s="525">
        <v>20</v>
      </c>
      <c r="E18" s="525">
        <v>50</v>
      </c>
      <c r="F18" s="526" t="s">
        <v>492</v>
      </c>
      <c r="G18" s="525">
        <v>100023067</v>
      </c>
      <c r="H18" s="525">
        <v>998736</v>
      </c>
      <c r="I18" s="462"/>
      <c r="J18" s="525">
        <v>18</v>
      </c>
      <c r="K18" s="462"/>
      <c r="L18" s="527" t="s">
        <v>493</v>
      </c>
      <c r="M18" s="463" t="s">
        <v>499</v>
      </c>
      <c r="N18" s="556">
        <v>10</v>
      </c>
      <c r="O18" s="506"/>
      <c r="P18" s="497" t="str">
        <f t="shared" ref="P18:P23" si="0">IF(O18=0, "INCLUDED", IF(ISERROR(N18*O18), O18, N18*O18))</f>
        <v>INCLUDED</v>
      </c>
      <c r="Q18" s="516">
        <f>S18</f>
        <v>0</v>
      </c>
      <c r="R18" s="514">
        <f>IF(P18="Included",0,P18)</f>
        <v>0</v>
      </c>
      <c r="S18" s="515">
        <f>IF(K18="",(R18*J18/100),(R18*K18/100))</f>
        <v>0</v>
      </c>
      <c r="T18" s="499"/>
    </row>
    <row r="19" spans="1:20" s="90" customFormat="1" ht="55.9" customHeight="1">
      <c r="A19" s="461">
        <v>2</v>
      </c>
      <c r="B19" s="525">
        <v>7000020540</v>
      </c>
      <c r="C19" s="525">
        <v>70</v>
      </c>
      <c r="D19" s="525">
        <v>20</v>
      </c>
      <c r="E19" s="525">
        <v>10</v>
      </c>
      <c r="F19" s="526" t="s">
        <v>492</v>
      </c>
      <c r="G19" s="525">
        <v>100038015</v>
      </c>
      <c r="H19" s="525">
        <v>998736</v>
      </c>
      <c r="I19" s="462"/>
      <c r="J19" s="525">
        <v>18</v>
      </c>
      <c r="K19" s="462"/>
      <c r="L19" s="527" t="s">
        <v>494</v>
      </c>
      <c r="M19" s="463" t="s">
        <v>499</v>
      </c>
      <c r="N19" s="556">
        <v>5</v>
      </c>
      <c r="O19" s="506"/>
      <c r="P19" s="497" t="str">
        <f t="shared" si="0"/>
        <v>INCLUDED</v>
      </c>
      <c r="Q19" s="516">
        <f t="shared" ref="Q19:Q23" si="1">S19</f>
        <v>0</v>
      </c>
      <c r="R19" s="514">
        <f t="shared" ref="R19:R23" si="2">IF(P19="Included",0,P19)</f>
        <v>0</v>
      </c>
      <c r="S19" s="515">
        <f t="shared" ref="S19:S23" si="3">IF(K19="",(R19*J19/100),(R19*K19/100))</f>
        <v>0</v>
      </c>
      <c r="T19" s="499"/>
    </row>
    <row r="20" spans="1:20" s="90" customFormat="1" ht="55.9" customHeight="1">
      <c r="A20" s="461">
        <v>3</v>
      </c>
      <c r="B20" s="525">
        <v>7000020540</v>
      </c>
      <c r="C20" s="525">
        <v>70</v>
      </c>
      <c r="D20" s="525">
        <v>20</v>
      </c>
      <c r="E20" s="525">
        <v>20</v>
      </c>
      <c r="F20" s="526" t="s">
        <v>492</v>
      </c>
      <c r="G20" s="525">
        <v>100038016</v>
      </c>
      <c r="H20" s="525">
        <v>998736</v>
      </c>
      <c r="I20" s="462"/>
      <c r="J20" s="525">
        <v>18</v>
      </c>
      <c r="K20" s="462"/>
      <c r="L20" s="527" t="s">
        <v>495</v>
      </c>
      <c r="M20" s="463" t="s">
        <v>499</v>
      </c>
      <c r="N20" s="556">
        <v>1</v>
      </c>
      <c r="O20" s="506"/>
      <c r="P20" s="497" t="str">
        <f t="shared" si="0"/>
        <v>INCLUDED</v>
      </c>
      <c r="Q20" s="516">
        <f t="shared" si="1"/>
        <v>0</v>
      </c>
      <c r="R20" s="514">
        <f t="shared" si="2"/>
        <v>0</v>
      </c>
      <c r="S20" s="515">
        <f t="shared" si="3"/>
        <v>0</v>
      </c>
      <c r="T20" s="499"/>
    </row>
    <row r="21" spans="1:20" s="90" customFormat="1" ht="55.9" customHeight="1">
      <c r="A21" s="461">
        <v>4</v>
      </c>
      <c r="B21" s="525">
        <v>7000020540</v>
      </c>
      <c r="C21" s="525">
        <v>70</v>
      </c>
      <c r="D21" s="525">
        <v>20</v>
      </c>
      <c r="E21" s="525">
        <v>30</v>
      </c>
      <c r="F21" s="526" t="s">
        <v>492</v>
      </c>
      <c r="G21" s="525">
        <v>100038017</v>
      </c>
      <c r="H21" s="525">
        <v>998736</v>
      </c>
      <c r="I21" s="462"/>
      <c r="J21" s="525">
        <v>18</v>
      </c>
      <c r="K21" s="462"/>
      <c r="L21" s="527" t="s">
        <v>496</v>
      </c>
      <c r="M21" s="463" t="s">
        <v>499</v>
      </c>
      <c r="N21" s="556">
        <v>6</v>
      </c>
      <c r="O21" s="506"/>
      <c r="P21" s="497" t="str">
        <f t="shared" si="0"/>
        <v>INCLUDED</v>
      </c>
      <c r="Q21" s="516">
        <f t="shared" si="1"/>
        <v>0</v>
      </c>
      <c r="R21" s="514">
        <f t="shared" si="2"/>
        <v>0</v>
      </c>
      <c r="S21" s="515">
        <f t="shared" si="3"/>
        <v>0</v>
      </c>
      <c r="T21" s="499"/>
    </row>
    <row r="22" spans="1:20" s="90" customFormat="1" ht="55.9" customHeight="1">
      <c r="A22" s="461">
        <v>5</v>
      </c>
      <c r="B22" s="525">
        <v>7000020540</v>
      </c>
      <c r="C22" s="525">
        <v>70</v>
      </c>
      <c r="D22" s="525">
        <v>20</v>
      </c>
      <c r="E22" s="525">
        <v>40</v>
      </c>
      <c r="F22" s="526" t="s">
        <v>492</v>
      </c>
      <c r="G22" s="525">
        <v>100038018</v>
      </c>
      <c r="H22" s="525">
        <v>998736</v>
      </c>
      <c r="I22" s="462"/>
      <c r="J22" s="525">
        <v>18</v>
      </c>
      <c r="K22" s="462"/>
      <c r="L22" s="527" t="s">
        <v>497</v>
      </c>
      <c r="M22" s="463" t="s">
        <v>499</v>
      </c>
      <c r="N22" s="556">
        <v>14</v>
      </c>
      <c r="O22" s="506"/>
      <c r="P22" s="497" t="str">
        <f t="shared" si="0"/>
        <v>INCLUDED</v>
      </c>
      <c r="Q22" s="516">
        <f t="shared" si="1"/>
        <v>0</v>
      </c>
      <c r="R22" s="514">
        <f t="shared" si="2"/>
        <v>0</v>
      </c>
      <c r="S22" s="515">
        <f t="shared" si="3"/>
        <v>0</v>
      </c>
      <c r="T22" s="499"/>
    </row>
    <row r="23" spans="1:20" s="90" customFormat="1" ht="55.9" customHeight="1">
      <c r="A23" s="461">
        <v>6</v>
      </c>
      <c r="B23" s="525">
        <v>7000020540</v>
      </c>
      <c r="C23" s="525">
        <v>70</v>
      </c>
      <c r="D23" s="525">
        <v>20</v>
      </c>
      <c r="E23" s="525">
        <v>60</v>
      </c>
      <c r="F23" s="526" t="s">
        <v>492</v>
      </c>
      <c r="G23" s="525">
        <v>100038031</v>
      </c>
      <c r="H23" s="525">
        <v>998736</v>
      </c>
      <c r="I23" s="462"/>
      <c r="J23" s="525">
        <v>18</v>
      </c>
      <c r="K23" s="462"/>
      <c r="L23" s="527" t="s">
        <v>498</v>
      </c>
      <c r="M23" s="463" t="s">
        <v>499</v>
      </c>
      <c r="N23" s="556">
        <v>5</v>
      </c>
      <c r="O23" s="506"/>
      <c r="P23" s="497" t="str">
        <f t="shared" si="0"/>
        <v>INCLUDED</v>
      </c>
      <c r="Q23" s="516">
        <f t="shared" si="1"/>
        <v>0</v>
      </c>
      <c r="R23" s="514">
        <f t="shared" si="2"/>
        <v>0</v>
      </c>
      <c r="S23" s="515">
        <f t="shared" si="3"/>
        <v>0</v>
      </c>
      <c r="T23" s="499"/>
    </row>
    <row r="24" spans="1:20" s="538" customFormat="1" ht="25.5" customHeight="1">
      <c r="A24" s="534"/>
      <c r="B24" s="534"/>
      <c r="C24" s="534"/>
      <c r="D24" s="534"/>
      <c r="E24" s="534"/>
      <c r="F24" s="534"/>
      <c r="G24" s="534"/>
      <c r="H24" s="534"/>
      <c r="I24" s="534"/>
      <c r="J24" s="534"/>
      <c r="K24" s="534"/>
      <c r="L24" s="595" t="s">
        <v>483</v>
      </c>
      <c r="M24" s="595"/>
      <c r="N24" s="595"/>
      <c r="O24" s="535"/>
      <c r="P24" s="552">
        <f>SUM(P18:P23)</f>
        <v>0</v>
      </c>
      <c r="Q24" s="536">
        <f>SUM(Q18:Q23)</f>
        <v>0</v>
      </c>
      <c r="R24" s="537"/>
    </row>
    <row r="25" spans="1:20" s="501" customFormat="1" ht="26.1" hidden="1" customHeight="1">
      <c r="A25" s="502"/>
      <c r="B25" s="502"/>
      <c r="C25" s="502"/>
      <c r="D25" s="502"/>
      <c r="E25" s="502"/>
      <c r="F25" s="502"/>
      <c r="G25" s="502"/>
      <c r="H25" s="502"/>
      <c r="I25" s="502"/>
      <c r="J25" s="502"/>
      <c r="K25" s="502"/>
      <c r="L25" s="592"/>
      <c r="M25" s="592"/>
      <c r="N25" s="592"/>
      <c r="O25" s="498"/>
      <c r="P25" s="503"/>
      <c r="Q25" s="500"/>
      <c r="R25" s="499"/>
    </row>
    <row r="26" spans="1:20" s="501" customFormat="1" ht="26.1" hidden="1" customHeight="1">
      <c r="A26" s="502"/>
      <c r="B26" s="502"/>
      <c r="C26" s="502"/>
      <c r="D26" s="502"/>
      <c r="E26" s="502"/>
      <c r="F26" s="502"/>
      <c r="G26" s="502"/>
      <c r="H26" s="502"/>
      <c r="I26" s="502"/>
      <c r="J26" s="502"/>
      <c r="K26" s="502"/>
      <c r="L26" s="618"/>
      <c r="M26" s="618"/>
      <c r="N26" s="618"/>
      <c r="O26" s="498"/>
      <c r="P26" s="504"/>
      <c r="Q26" s="500"/>
      <c r="R26" s="499"/>
    </row>
    <row r="27" spans="1:20" ht="7.5" customHeight="1">
      <c r="A27" s="251"/>
      <c r="B27" s="251"/>
      <c r="C27" s="251"/>
      <c r="D27" s="251"/>
      <c r="E27" s="251"/>
      <c r="F27" s="251"/>
      <c r="G27" s="251"/>
      <c r="H27" s="251"/>
      <c r="I27" s="251"/>
      <c r="J27" s="251"/>
      <c r="K27" s="251"/>
      <c r="L27" s="252"/>
      <c r="M27" s="252"/>
      <c r="N27" s="252"/>
      <c r="O27" s="253"/>
      <c r="P27" s="254"/>
      <c r="Q27" s="255"/>
    </row>
    <row r="28" spans="1:20" ht="7.5" customHeight="1">
      <c r="L28" s="597"/>
      <c r="M28" s="597"/>
      <c r="N28" s="597"/>
      <c r="O28" s="597"/>
      <c r="P28" s="597"/>
      <c r="Q28" s="597"/>
    </row>
    <row r="29" spans="1:20" ht="7.5" customHeight="1">
      <c r="A29" s="256"/>
      <c r="B29" s="256"/>
      <c r="C29" s="256"/>
      <c r="D29" s="256"/>
      <c r="E29" s="256"/>
      <c r="F29" s="256"/>
      <c r="G29" s="256"/>
      <c r="H29" s="256"/>
      <c r="I29" s="256"/>
      <c r="J29" s="256"/>
      <c r="K29" s="256"/>
      <c r="L29" s="597"/>
      <c r="M29" s="597"/>
      <c r="N29" s="597"/>
      <c r="O29" s="597"/>
      <c r="P29" s="597"/>
      <c r="Q29" s="597"/>
    </row>
    <row r="30" spans="1:20" ht="27" customHeight="1">
      <c r="A30" s="257" t="s">
        <v>230</v>
      </c>
      <c r="B30" s="598" t="s">
        <v>439</v>
      </c>
      <c r="C30" s="598"/>
      <c r="D30" s="598"/>
      <c r="E30" s="598"/>
      <c r="F30" s="598"/>
      <c r="G30" s="598"/>
      <c r="H30" s="598"/>
      <c r="I30" s="598"/>
      <c r="J30" s="598"/>
      <c r="K30" s="598"/>
      <c r="L30" s="598"/>
      <c r="M30" s="598"/>
      <c r="N30" s="598"/>
      <c r="O30" s="598"/>
      <c r="P30" s="598"/>
      <c r="Q30" s="598"/>
    </row>
    <row r="31" spans="1:20" ht="33.6" customHeight="1">
      <c r="A31" s="218"/>
      <c r="B31" s="599" t="s">
        <v>485</v>
      </c>
      <c r="C31" s="599"/>
      <c r="D31" s="599"/>
      <c r="E31" s="599"/>
      <c r="F31" s="599"/>
      <c r="G31" s="599"/>
      <c r="H31" s="599"/>
      <c r="I31" s="599"/>
      <c r="J31" s="599"/>
      <c r="K31" s="599"/>
      <c r="L31" s="599"/>
      <c r="M31" s="599"/>
      <c r="N31" s="599"/>
      <c r="O31" s="599"/>
    </row>
    <row r="32" spans="1:20" ht="33.6" customHeight="1">
      <c r="A32" s="83" t="s">
        <v>224</v>
      </c>
      <c r="B32" s="114">
        <f>'Names of Bidder'!D21</f>
        <v>0</v>
      </c>
      <c r="F32" s="114"/>
      <c r="G32" s="83"/>
      <c r="H32" s="83"/>
      <c r="I32" s="83"/>
      <c r="J32" s="83"/>
      <c r="K32" s="83"/>
      <c r="M32" s="431"/>
      <c r="N32" s="306"/>
      <c r="O32" s="85" t="s">
        <v>227</v>
      </c>
      <c r="P32" s="114" t="str">
        <f>IF('Names of Bidder'!D18=0, "", 'Names of Bidder'!D18)</f>
        <v/>
      </c>
      <c r="Q32" s="87"/>
    </row>
    <row r="33" spans="1:28" s="226" customFormat="1" ht="33.6" customHeight="1">
      <c r="A33" s="83" t="s">
        <v>225</v>
      </c>
      <c r="B33" s="458">
        <f>'Names of Bidder'!D22</f>
        <v>0</v>
      </c>
      <c r="C33" s="80"/>
      <c r="D33" s="80"/>
      <c r="E33" s="80"/>
      <c r="F33" s="114"/>
      <c r="G33" s="83"/>
      <c r="H33" s="83"/>
      <c r="I33" s="83"/>
      <c r="J33" s="83"/>
      <c r="K33" s="83"/>
      <c r="L33" s="242"/>
      <c r="M33" s="90"/>
      <c r="N33" s="306"/>
      <c r="O33" s="85" t="s">
        <v>228</v>
      </c>
      <c r="P33" s="458" t="str">
        <f>IF('Names of Bidder'!D19=0, "", 'Names of Bidder'!D19)</f>
        <v/>
      </c>
      <c r="Q33" s="458"/>
      <c r="S33" s="72"/>
      <c r="T33" s="72"/>
      <c r="U33" s="72"/>
      <c r="V33" s="72"/>
      <c r="W33" s="72"/>
      <c r="X33" s="72"/>
      <c r="Y33" s="72"/>
      <c r="Z33" s="72"/>
      <c r="AA33" s="72"/>
      <c r="AB33" s="72"/>
    </row>
    <row r="34" spans="1:28" s="226" customFormat="1" ht="33.6" customHeight="1">
      <c r="A34" s="80"/>
      <c r="B34" s="80"/>
      <c r="C34" s="80"/>
      <c r="D34" s="80"/>
      <c r="E34" s="80"/>
      <c r="F34" s="80"/>
      <c r="G34" s="80"/>
      <c r="H34" s="80"/>
      <c r="I34" s="80"/>
      <c r="J34" s="80"/>
      <c r="K34" s="80"/>
      <c r="L34" s="259"/>
      <c r="M34" s="26"/>
      <c r="N34" s="80"/>
      <c r="O34" s="26"/>
      <c r="P34" s="26"/>
      <c r="Q34" s="26"/>
      <c r="S34" s="72"/>
      <c r="T34" s="72"/>
      <c r="U34" s="72"/>
      <c r="V34" s="72"/>
      <c r="W34" s="72"/>
      <c r="X34" s="72"/>
      <c r="Y34" s="72"/>
      <c r="Z34" s="72"/>
      <c r="AA34" s="72"/>
      <c r="AB34" s="72"/>
    </row>
    <row r="35" spans="1:28" s="226" customFormat="1" ht="33.6" customHeight="1">
      <c r="A35" s="80"/>
      <c r="B35" s="80"/>
      <c r="C35" s="80"/>
      <c r="D35" s="80"/>
      <c r="E35" s="80"/>
      <c r="F35" s="80"/>
      <c r="G35" s="80"/>
      <c r="H35" s="80"/>
      <c r="I35" s="80"/>
      <c r="J35" s="80"/>
      <c r="K35" s="80"/>
      <c r="L35" s="259"/>
      <c r="M35" s="26"/>
      <c r="N35" s="80"/>
      <c r="O35" s="85"/>
      <c r="P35" s="593"/>
      <c r="Q35" s="593"/>
      <c r="S35" s="72"/>
      <c r="T35" s="72"/>
      <c r="U35" s="72"/>
      <c r="V35" s="72"/>
      <c r="W35" s="72"/>
      <c r="X35" s="72"/>
      <c r="Y35" s="72"/>
      <c r="Z35" s="72"/>
      <c r="AA35" s="72"/>
      <c r="AB35" s="72"/>
    </row>
  </sheetData>
  <sheetProtection algorithmName="SHA-512" hashValue="AcU5rZIj/ApWkn56ZYpJrJTP1Z7FVaT7ADT89B5Wd3ZeWv9Guf9sObOEfJsfeC/ahuRzpNOjT7P12dkM359jxQ==" saltValue="GMDiPZj+YX4HINQmsiL6CA==" spinCount="100000" sheet="1" objects="1" scenarios="1" selectLockedCells="1"/>
  <customSheetViews>
    <customSheetView guid="{65BDA0F1-6D38-4874-87A2-19D645CD5B6D}" scale="70" showPageBreaks="1" showGridLines="0" printArea="1" hiddenRows="1" hiddenColumns="1" view="pageBreakPreview" topLeftCell="G3">
      <selection activeCell="O18" sqref="O18:O23"/>
      <colBreaks count="1" manualBreakCount="1">
        <brk id="17" max="1048575" man="1"/>
      </colBreaks>
      <pageMargins left="0.21" right="0.23" top="0.48" bottom="0.48" header="0.25" footer="0.27"/>
      <printOptions horizontalCentered="1"/>
      <pageSetup paperSize="9" scale="40" orientation="landscape" horizontalDpi="4294967295" verticalDpi="4294967295" r:id="rId1"/>
      <headerFooter alignWithMargins="0">
        <oddFooter>&amp;R&amp;"Book Antiqua,Bold"&amp;10Schedule-1/ Page &amp;P of &amp;N</oddFooter>
      </headerFooter>
    </customSheetView>
    <customSheetView guid="{01BD8524-9381-4704-9D50-6C848948AE22}" scale="70" showPageBreaks="1" showGridLines="0" printArea="1" hiddenRows="1" hiddenColumns="1" view="pageBreakPreview" topLeftCell="F7">
      <selection activeCell="I18" sqref="I18"/>
      <colBreaks count="1" manualBreakCount="1">
        <brk id="17" max="1048575" man="1"/>
      </colBreaks>
      <pageMargins left="0.21" right="0.23" top="0.48" bottom="0.48" header="0.25" footer="0.27"/>
      <printOptions horizontalCentered="1"/>
      <pageSetup paperSize="9" scale="40" orientation="landscape" horizontalDpi="4294967295" verticalDpi="4294967295" r:id="rId2"/>
      <headerFooter alignWithMargins="0">
        <oddFooter>&amp;R&amp;"Book Antiqua,Bold"&amp;10Schedule-1/ Page &amp;P of &amp;N</oddFooter>
      </headerFooter>
    </customSheetView>
  </customSheetViews>
  <mergeCells count="14">
    <mergeCell ref="C11:G11"/>
    <mergeCell ref="A3:Q3"/>
    <mergeCell ref="A4:Q4"/>
    <mergeCell ref="C8:G8"/>
    <mergeCell ref="C9:G9"/>
    <mergeCell ref="C10:G10"/>
    <mergeCell ref="B31:O31"/>
    <mergeCell ref="P35:Q35"/>
    <mergeCell ref="A14:Q14"/>
    <mergeCell ref="L24:N24"/>
    <mergeCell ref="L25:N25"/>
    <mergeCell ref="L26:N26"/>
    <mergeCell ref="L28:Q29"/>
    <mergeCell ref="B30:Q30"/>
  </mergeCells>
  <dataValidations count="2">
    <dataValidation type="list" allowBlank="1" showInputMessage="1" showErrorMessage="1" sqref="K18:K23" xr:uid="{CAE4BFD4-CBAF-480C-B8F9-2C8C0EA23B38}">
      <formula1>"0,5,12,18,28"</formula1>
    </dataValidation>
    <dataValidation operator="greaterThan" allowBlank="1" showInputMessage="1" showErrorMessage="1" sqref="O18:O23" xr:uid="{A5264C2F-5E56-47D9-9D98-C4785DC0569E}"/>
  </dataValidations>
  <printOptions horizontalCentered="1"/>
  <pageMargins left="0.21" right="0.23" top="0.48" bottom="0.48" header="0.25" footer="0.27"/>
  <pageSetup paperSize="9" scale="40" orientation="landscape" horizontalDpi="4294967295" verticalDpi="4294967295" r:id="rId3"/>
  <headerFooter alignWithMargins="0">
    <oddFooter>&amp;R&amp;"Book Antiqua,Bold"&amp;10Schedule-1/ Page &amp;P of &amp;N</oddFooter>
  </headerFooter>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Q54"/>
  <sheetViews>
    <sheetView showGridLines="0" view="pageBreakPreview" topLeftCell="A3" zoomScale="90" zoomScaleNormal="100" zoomScaleSheetLayoutView="90" workbookViewId="0">
      <selection activeCell="B17" sqref="B17:C17"/>
    </sheetView>
  </sheetViews>
  <sheetFormatPr defaultColWidth="10" defaultRowHeight="16.5"/>
  <cols>
    <col min="1" max="1" width="10.375" style="33" customWidth="1"/>
    <col min="2" max="2" width="44" style="33" customWidth="1"/>
    <col min="3" max="3" width="15.875" style="33" customWidth="1"/>
    <col min="4" max="4" width="20.5" style="33" customWidth="1"/>
    <col min="5" max="5" width="20" style="33" customWidth="1"/>
    <col min="6" max="6" width="10" style="30" hidden="1" customWidth="1"/>
    <col min="7" max="7" width="18.75" style="30" hidden="1" customWidth="1"/>
    <col min="8" max="8" width="10" style="30" hidden="1" customWidth="1"/>
    <col min="9" max="9" width="10" style="204" hidden="1" customWidth="1"/>
    <col min="10" max="10" width="12.625" style="204" hidden="1" customWidth="1"/>
    <col min="11" max="11" width="15" style="204" hidden="1" customWidth="1"/>
    <col min="12" max="17" width="10" style="204" customWidth="1"/>
    <col min="18" max="16384" width="10" style="30"/>
  </cols>
  <sheetData>
    <row r="1" spans="1:11" ht="18" customHeight="1">
      <c r="A1" s="73" t="str">
        <f>Cover!B3</f>
        <v>Specification No.: CC/NT/G-CB/DOM/A00/23/00546</v>
      </c>
      <c r="B1" s="74"/>
      <c r="C1" s="75"/>
      <c r="D1" s="75"/>
      <c r="E1" s="77" t="s">
        <v>175</v>
      </c>
    </row>
    <row r="2" spans="1:11" ht="15" customHeight="1">
      <c r="A2" s="61"/>
      <c r="B2" s="79"/>
      <c r="C2" s="80"/>
      <c r="D2" s="80"/>
      <c r="E2" s="26"/>
      <c r="F2" s="26"/>
    </row>
    <row r="3" spans="1:11" ht="55.5" customHeight="1">
      <c r="A3" s="628" t="str">
        <f>Cover!$B$2</f>
        <v>Circuit Breaker Package -CB01 associated with Bulk Procurement of Substation.</v>
      </c>
      <c r="B3" s="628"/>
      <c r="C3" s="628"/>
      <c r="D3" s="628"/>
      <c r="E3" s="628"/>
    </row>
    <row r="4" spans="1:11" ht="21.95" customHeight="1">
      <c r="A4" s="636" t="s">
        <v>233</v>
      </c>
      <c r="B4" s="636"/>
      <c r="C4" s="636"/>
      <c r="D4" s="636"/>
      <c r="E4" s="636"/>
    </row>
    <row r="5" spans="1:11" ht="12" customHeight="1">
      <c r="A5" s="36"/>
      <c r="B5" s="31"/>
      <c r="C5" s="31"/>
      <c r="D5" s="31"/>
      <c r="E5" s="31"/>
    </row>
    <row r="6" spans="1:11" ht="18" customHeight="1">
      <c r="A6" s="23" t="str">
        <f>'Sch-1'!A6</f>
        <v>Bidder’s Name and Address</v>
      </c>
      <c r="D6" s="59" t="s">
        <v>214</v>
      </c>
    </row>
    <row r="7" spans="1:11" ht="18" customHeight="1">
      <c r="A7" s="224" t="str">
        <f>'Sch-1'!A7</f>
        <v>Bidder as Individual Firm</v>
      </c>
      <c r="D7" s="60" t="s">
        <v>216</v>
      </c>
    </row>
    <row r="8" spans="1:11">
      <c r="A8" s="34" t="s">
        <v>231</v>
      </c>
      <c r="B8" s="633" t="str">
        <f>IF('Sch-1'!C8=0, "", 'Sch-1'!C8)</f>
        <v/>
      </c>
      <c r="C8" s="633"/>
      <c r="D8" s="60" t="s">
        <v>218</v>
      </c>
    </row>
    <row r="9" spans="1:11">
      <c r="A9" s="34" t="s">
        <v>232</v>
      </c>
      <c r="B9" s="633" t="str">
        <f>IF('Sch-1'!C9=0, "", 'Sch-1'!C9)</f>
        <v/>
      </c>
      <c r="C9" s="633"/>
      <c r="D9" s="60" t="s">
        <v>219</v>
      </c>
    </row>
    <row r="10" spans="1:11">
      <c r="A10" s="35"/>
      <c r="B10" s="633" t="str">
        <f>IF('Sch-1'!C10=0, "", 'Sch-1'!C10)</f>
        <v/>
      </c>
      <c r="C10" s="633"/>
      <c r="D10" s="60" t="s">
        <v>220</v>
      </c>
    </row>
    <row r="11" spans="1:11">
      <c r="A11" s="35"/>
      <c r="B11" s="633" t="str">
        <f>IF('Sch-1'!C11=0, "", 'Sch-1'!C11)</f>
        <v/>
      </c>
      <c r="C11" s="633"/>
      <c r="D11" s="60" t="s">
        <v>221</v>
      </c>
    </row>
    <row r="12" spans="1:11" ht="15" customHeight="1"/>
    <row r="13" spans="1:11" ht="21.95" customHeight="1">
      <c r="A13" s="67" t="s">
        <v>196</v>
      </c>
      <c r="B13" s="631" t="s">
        <v>197</v>
      </c>
      <c r="C13" s="632"/>
      <c r="D13" s="629" t="s">
        <v>198</v>
      </c>
      <c r="E13" s="630"/>
      <c r="K13" s="204" t="s">
        <v>129</v>
      </c>
    </row>
    <row r="14" spans="1:11" ht="18" customHeight="1">
      <c r="A14" s="37" t="s">
        <v>199</v>
      </c>
      <c r="B14" s="621" t="s">
        <v>443</v>
      </c>
      <c r="C14" s="622"/>
      <c r="D14" s="621"/>
      <c r="E14" s="622"/>
      <c r="G14" s="441"/>
      <c r="J14" s="204" t="s">
        <v>117</v>
      </c>
      <c r="K14" s="204" t="e">
        <f>ROUND('Sch-1'!#REF!*#REF!,0)</f>
        <v>#REF!</v>
      </c>
    </row>
    <row r="15" spans="1:11" ht="85.5" customHeight="1">
      <c r="A15" s="38"/>
      <c r="B15" s="619" t="s">
        <v>442</v>
      </c>
      <c r="C15" s="620"/>
      <c r="D15" s="634">
        <f>'Sch-1'!V24</f>
        <v>0</v>
      </c>
      <c r="E15" s="635"/>
      <c r="G15" s="438"/>
    </row>
    <row r="16" spans="1:11" ht="18" customHeight="1">
      <c r="A16" s="37" t="s">
        <v>201</v>
      </c>
      <c r="B16" s="621" t="s">
        <v>444</v>
      </c>
      <c r="C16" s="623"/>
      <c r="D16" s="621"/>
      <c r="E16" s="622"/>
      <c r="J16" s="204" t="s">
        <v>130</v>
      </c>
      <c r="K16" s="205">
        <f>D16</f>
        <v>0</v>
      </c>
    </row>
    <row r="17" spans="1:6" ht="98.25" customHeight="1">
      <c r="A17" s="38"/>
      <c r="B17" s="619" t="s">
        <v>445</v>
      </c>
      <c r="C17" s="620"/>
      <c r="D17" s="627">
        <f>'Sch-3'!Q24</f>
        <v>0</v>
      </c>
      <c r="E17" s="627"/>
    </row>
    <row r="18" spans="1:6" ht="18" customHeight="1">
      <c r="A18" s="509"/>
      <c r="B18" s="452" t="s">
        <v>484</v>
      </c>
      <c r="C18" s="453"/>
      <c r="D18" s="626">
        <f>D15+D17</f>
        <v>0</v>
      </c>
      <c r="E18" s="626"/>
    </row>
    <row r="19" spans="1:6" ht="15" customHeight="1">
      <c r="B19" s="43"/>
      <c r="C19" s="43"/>
      <c r="D19" s="44"/>
      <c r="E19" s="44"/>
    </row>
    <row r="20" spans="1:6" ht="35.25" customHeight="1">
      <c r="A20" s="66"/>
      <c r="B20" s="624"/>
      <c r="C20" s="625"/>
      <c r="D20" s="625"/>
      <c r="E20" s="625"/>
    </row>
    <row r="21" spans="1:6" ht="15" customHeight="1">
      <c r="A21" s="45"/>
      <c r="B21" s="45"/>
      <c r="C21" s="45"/>
      <c r="D21" s="45"/>
      <c r="E21" s="45"/>
    </row>
    <row r="22" spans="1:6" ht="33" customHeight="1">
      <c r="A22" s="83" t="s">
        <v>331</v>
      </c>
      <c r="B22" s="115" t="str">
        <f>IF('Sch-1'!B32=0,"", 'Sch-1'!B32)</f>
        <v/>
      </c>
      <c r="C22" s="431"/>
      <c r="D22" s="85"/>
      <c r="E22" s="432"/>
      <c r="F22" s="86"/>
    </row>
    <row r="23" spans="1:6" ht="33" customHeight="1">
      <c r="A23" s="83" t="s">
        <v>330</v>
      </c>
      <c r="B23" s="99" t="str">
        <f>IF('Sch-1'!B33=0,"", 'Sch-1'!B33)</f>
        <v/>
      </c>
      <c r="C23" s="90"/>
      <c r="D23" s="85" t="s">
        <v>227</v>
      </c>
      <c r="E23" s="89" t="str">
        <f>IF('Sch-1'!N32=0,"",'Sch-1'!N32)</f>
        <v/>
      </c>
      <c r="F23" s="86"/>
    </row>
    <row r="24" spans="1:6" ht="33" customHeight="1">
      <c r="A24" s="80"/>
      <c r="B24" s="433"/>
      <c r="C24" s="90"/>
      <c r="D24" s="85" t="s">
        <v>228</v>
      </c>
      <c r="E24" s="89" t="str">
        <f>IF('Sch-1'!N33=0,"",'Sch-1'!N33)</f>
        <v/>
      </c>
      <c r="F24" s="86"/>
    </row>
    <row r="25" spans="1:6" ht="33" customHeight="1">
      <c r="A25" s="80"/>
      <c r="B25" s="79"/>
      <c r="C25" s="26"/>
      <c r="D25" s="85"/>
      <c r="F25" s="86"/>
    </row>
    <row r="26" spans="1:6" ht="21.95" customHeight="1">
      <c r="A26" s="46"/>
      <c r="B26" s="46"/>
      <c r="C26" s="46"/>
      <c r="D26" s="46"/>
      <c r="E26" s="47"/>
    </row>
    <row r="27" spans="1:6" ht="21.95" customHeight="1">
      <c r="A27" s="46"/>
      <c r="B27" s="46"/>
      <c r="C27" s="46"/>
      <c r="D27" s="46"/>
      <c r="E27" s="47"/>
    </row>
    <row r="28" spans="1:6" ht="21.95" customHeight="1">
      <c r="A28" s="46"/>
      <c r="B28" s="46"/>
      <c r="C28" s="46"/>
      <c r="D28" s="46"/>
      <c r="E28" s="47"/>
    </row>
    <row r="29" spans="1:6" ht="21.95" customHeight="1">
      <c r="A29" s="46"/>
      <c r="B29" s="46"/>
      <c r="C29" s="46"/>
      <c r="D29" s="46"/>
      <c r="E29" s="47"/>
    </row>
    <row r="30" spans="1:6" ht="21.95" customHeight="1">
      <c r="A30" s="46"/>
      <c r="B30" s="46"/>
      <c r="C30" s="46"/>
      <c r="D30" s="46"/>
      <c r="E30" s="47"/>
    </row>
    <row r="31" spans="1:6" ht="21.95" customHeight="1">
      <c r="A31" s="46"/>
      <c r="B31" s="46"/>
      <c r="C31" s="46"/>
      <c r="D31" s="46"/>
      <c r="E31" s="47"/>
    </row>
    <row r="32" spans="1:6"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sheetProtection password="CC1F" sheet="1" objects="1" scenarios="1" selectLockedCells="1"/>
  <dataConsolidate/>
  <customSheetViews>
    <customSheetView guid="{65BDA0F1-6D38-4874-87A2-19D645CD5B6D}" scale="90" showPageBreaks="1" showGridLines="0" printArea="1" hiddenColumns="1" view="pageBreakPreview" topLeftCell="A3">
      <selection activeCell="B17" sqref="B17:C17"/>
      <pageMargins left="0.31" right="0.25" top="0.23" bottom="0.23" header="0.27" footer="0.24"/>
      <printOptions horizontalCentered="1"/>
      <pageSetup paperSize="9" scale="75" fitToHeight="0" orientation="portrait" horizontalDpi="4294967295" verticalDpi="4294967295" r:id="rId1"/>
      <headerFooter alignWithMargins="0">
        <oddFooter>&amp;R&amp;"Book Antiqua,Bold"&amp;10Schedule-4/ Page &amp;P of &amp;N</oddFooter>
      </headerFooter>
    </customSheetView>
    <customSheetView guid="{01BD8524-9381-4704-9D50-6C848948AE22}" scale="90" showPageBreaks="1" showGridLines="0" printArea="1" hiddenColumns="1" view="pageBreakPreview">
      <selection activeCell="B17" sqref="B17:C17"/>
      <pageMargins left="0.31" right="0.25" top="0.23" bottom="0.23" header="0.27" footer="0.24"/>
      <printOptions horizontalCentered="1"/>
      <pageSetup paperSize="9" scale="75" fitToHeight="0" orientation="portrait" horizontalDpi="4294967295" verticalDpi="4294967295" r:id="rId2"/>
      <headerFooter alignWithMargins="0">
        <oddFooter>&amp;R&amp;"Book Antiqua,Bold"&amp;10Schedule-4/ Page &amp;P of &amp;N</oddFooter>
      </headerFooter>
    </customSheetView>
    <customSheetView guid="{87981F99-33D2-48F3-9138-10E7D5F1DFD3}" showPageBreaks="1" showGridLines="0" printArea="1" hiddenRows="1" hiddenColumns="1" view="pageBreakPreview" topLeftCell="A7">
      <selection activeCell="D15" sqref="D15:E15"/>
      <pageMargins left="0.31" right="0.25" top="0.23" bottom="0.23" header="0.27" footer="0.24"/>
      <printOptions horizontalCentered="1"/>
      <pageSetup paperSize="9" scale="75" fitToHeight="0" orientation="portrait" horizontalDpi="4294967295" verticalDpi="4294967295" r:id="rId3"/>
      <headerFooter alignWithMargins="0">
        <oddFooter>&amp;R&amp;"Book Antiqua,Bold"&amp;10Schedule-4/ Page &amp;P of &amp;N</oddFooter>
      </headerFooter>
    </customSheetView>
    <customSheetView guid="{2BA1F3A4-7362-4C75-9E02-FB6308B23F40}"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4"/>
      <headerFooter alignWithMargins="0">
        <oddFooter>&amp;R&amp;"Book Antiqua,Bold"&amp;10Schedule-4/ Page &amp;P of &amp;N</oddFooter>
      </headerFooter>
    </customSheetView>
    <customSheetView guid="{88CDEBAE-8E08-4224-B529-C4120559940A}"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5"/>
      <headerFooter alignWithMargins="0">
        <oddFooter>&amp;R&amp;"Book Antiqua,Bold"&amp;10Schedule-4/ Page &amp;P of &amp;N</oddFooter>
      </headerFooter>
    </customSheetView>
    <customSheetView guid="{A8D67B77-0FCD-43C6-B55F-10F11F3996C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6"/>
      <headerFooter alignWithMargins="0">
        <oddFooter>&amp;R&amp;"Book Antiqua,Bold"&amp;10Schedule-4/ Page &amp;P of &amp;N</oddFooter>
      </headerFooter>
    </customSheetView>
    <customSheetView guid="{2B22B4D9-734E-466D-B6F8-DF61D532EF69}" showPageBreaks="1" showGridLines="0" printArea="1" hiddenColumns="1" view="pageBreakPreview">
      <selection activeCell="D17" sqref="D17:E17"/>
      <pageMargins left="0.31" right="0.25" top="0.23" bottom="0.23" header="0.27" footer="0.24"/>
      <printOptions horizontalCentered="1"/>
      <pageSetup paperSize="9" scale="75" fitToHeight="0" orientation="portrait" r:id="rId7"/>
      <headerFooter alignWithMargins="0">
        <oddFooter>&amp;R&amp;"Book Antiqua,Bold"&amp;10Schedule-4/ Page &amp;P of &amp;N</oddFooter>
      </headerFooter>
    </customSheetView>
    <customSheetView guid="{7781E931-9022-448B-8CEA-16A952A0B08B}" showPageBreaks="1" showGridLines="0" printArea="1" view="pageBreakPreview" topLeftCell="A13">
      <selection activeCell="C16" sqref="C16"/>
      <pageMargins left="0.31" right="0.25" top="0.23" bottom="0.23" header="0.27" footer="0.24"/>
      <printOptions horizontalCentered="1"/>
      <pageSetup paperSize="9" scale="75" fitToHeight="0" orientation="portrait" r:id="rId8"/>
      <headerFooter alignWithMargins="0">
        <oddFooter>&amp;R&amp;"Book Antiqua,Bold"&amp;10Schedule-4/ Page &amp;P of &amp;N</oddFooter>
      </headerFooter>
    </customSheetView>
    <customSheetView guid="{FE49A1A8-589E-4C61-B5F2-2DC8472D06ED}" showPageBreaks="1" showGridLines="0" printArea="1" view="pageBreakPreview" topLeftCell="A7">
      <selection activeCell="C21" sqref="C21"/>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 guid="{EF525F2E-18DE-47FD-A864-6F2A2CA91061}" topLeftCell="A13">
      <selection activeCell="D34" sqref="D34:E35"/>
      <pageMargins left="0.31" right="0.25" top="0.23" bottom="0.23" header="0.27" footer="0.24"/>
      <printOptions horizontalCentered="1"/>
      <pageSetup paperSize="9" scale="75" fitToHeight="0" orientation="portrait" r:id="rId10"/>
      <headerFooter alignWithMargins="0">
        <oddFooter>&amp;R&amp;"Book Antiqua,Bold"&amp;10Schedule-4/ Page &amp;P of &amp;N</oddFooter>
      </headerFooter>
    </customSheetView>
    <customSheetView guid="{9C0E3A54-A1E4-4406-967B-FE168F751196}" topLeftCell="A37">
      <selection activeCell="D34" sqref="D34:E35"/>
      <pageMargins left="0.31" right="0.25" top="0.23" bottom="0.23" header="0.27" footer="0.24"/>
      <printOptions horizontalCentered="1"/>
      <pageSetup paperSize="9" scale="75" fitToHeight="0" orientation="portrait" r:id="rId11"/>
      <headerFooter alignWithMargins="0">
        <oddFooter>&amp;R&amp;"Book Antiqua,Bold"&amp;10Schedule-4/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12"/>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13"/>
      <headerFooter alignWithMargins="0">
        <oddFooter>&amp;R&amp;"Book Antiqua,Bold"&amp;10Schedule-5/ 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14"/>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15"/>
      <headerFooter alignWithMargins="0">
        <oddFooter>&amp;R&amp;"Book Antiqua,Bold"&amp;10Page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16"/>
      <headerFooter alignWithMargins="0">
        <oddFooter>&amp;R&amp;"Book Antiqua,Bold"&amp;10Schedule-5/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17"/>
      <headerFooter alignWithMargins="0">
        <oddFooter>&amp;R&amp;"Book Antiqua,Bold"&amp;10Schedule-5/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18"/>
      <headerFooter alignWithMargins="0">
        <oddFooter>&amp;R&amp;"Book Antiqua,Bold"&amp;10Schedule-4/ Page &amp;P of &amp;N</oddFooter>
      </headerFooter>
    </customSheetView>
    <customSheetView guid="{9CA44E70-650F-49CD-967F-298619682CA2}" topLeftCell="A37">
      <selection activeCell="D34" sqref="D34:E35"/>
      <pageMargins left="0.31" right="0.25" top="0.23" bottom="0.23" header="0.27" footer="0.24"/>
      <printOptions horizontalCentered="1"/>
      <pageSetup paperSize="9" scale="75" fitToHeight="0" orientation="portrait" r:id="rId19"/>
      <headerFooter alignWithMargins="0">
        <oddFooter>&amp;R&amp;"Book Antiqua,Bold"&amp;10Schedule-4/ Page &amp;P of &amp;N</oddFooter>
      </headerFooter>
    </customSheetView>
    <customSheetView guid="{42E48991-4351-4471-8AF6-A35D24AE57E4}" showPageBreaks="1" showGridLines="0" printArea="1" view="pageBreakPreview" topLeftCell="A27">
      <selection activeCell="C19" sqref="C19"/>
      <pageMargins left="0.31" right="0.25" top="0.23" bottom="0.23" header="0.27" footer="0.24"/>
      <printOptions horizontalCentered="1"/>
      <pageSetup paperSize="9" scale="75" fitToHeight="0" orientation="portrait" r:id="rId20"/>
      <headerFooter alignWithMargins="0">
        <oddFooter>&amp;R&amp;"Book Antiqua,Bold"&amp;10Schedule-4/ Page &amp;P of &amp;N</oddFooter>
      </headerFooter>
    </customSheetView>
    <customSheetView guid="{5A07DBA2-29FE-46EA-8A64-6BF1FB7295C8}" showPageBreaks="1" showGridLines="0" printArea="1" view="pageBreakPreview" showRuler="0" topLeftCell="B22">
      <selection activeCell="C19" sqref="C19"/>
      <pageMargins left="0.31" right="0.25" top="0.23" bottom="0.23" header="0.27" footer="0.24"/>
      <printOptions horizontalCentered="1"/>
      <pageSetup paperSize="9" scale="75" fitToHeight="0" orientation="portrait" r:id="rId21"/>
      <headerFooter alignWithMargins="0">
        <oddFooter>&amp;R&amp;"Book Antiqua,Bold"&amp;10Schedule-4/ Page &amp;P of &amp;N</oddFooter>
      </headerFooter>
    </customSheetView>
    <customSheetView guid="{BE00177C-666B-4CCB-B6AF-EE8409A04F15}" showPageBreaks="1" showGridLines="0" printArea="1" view="pageBreakPreview" topLeftCell="B1">
      <selection activeCell="D15" sqref="D15:E16"/>
      <pageMargins left="0.31" right="0.25" top="0.23" bottom="0.23" header="0.27" footer="0.24"/>
      <printOptions horizontalCentered="1"/>
      <pageSetup paperSize="9" scale="75" fitToHeight="0" orientation="portrait" r:id="rId22"/>
      <headerFooter alignWithMargins="0">
        <oddFooter>&amp;R&amp;"Book Antiqua,Bold"&amp;10Schedule-4/ Page &amp;P of &amp;N</oddFooter>
      </headerFooter>
    </customSheetView>
    <customSheetView guid="{8020169D-1904-4071-9010-34C6BAD35472}" showPageBreaks="1" showGridLines="0" printArea="1" view="pageBreakPreview">
      <selection activeCell="C21" sqref="C21"/>
      <pageMargins left="0.31" right="0.25" top="0.23" bottom="0.23" header="0.27" footer="0.24"/>
      <printOptions horizontalCentered="1"/>
      <pageSetup paperSize="9" scale="75" fitToHeight="0" orientation="portrait" r:id="rId23"/>
      <headerFooter alignWithMargins="0">
        <oddFooter>&amp;R&amp;"Book Antiqua,Bold"&amp;10Schedule-4/ Page &amp;P of &amp;N</oddFooter>
      </headerFooter>
    </customSheetView>
    <customSheetView guid="{EFF9997F-F423-457E-8339-C5D06689EC0D}" showPageBreaks="1" showGridLines="0" printArea="1" view="pageBreakPreview" topLeftCell="A34">
      <selection activeCell="D15" sqref="D15:E16"/>
      <pageMargins left="0.31" right="0.25" top="0.23" bottom="0.23" header="0.27" footer="0.24"/>
      <printOptions horizontalCentered="1"/>
      <pageSetup paperSize="9" scale="75" fitToHeight="0" orientation="portrait" r:id="rId24"/>
      <headerFooter alignWithMargins="0">
        <oddFooter>&amp;R&amp;"Book Antiqua,Bold"&amp;10Schedule-4/ Page &amp;P of &amp;N</oddFooter>
      </headerFooter>
    </customSheetView>
    <customSheetView guid="{D39E83F3-4061-47C5-8153-10B7C21D208A}" showPageBreaks="1" showGridLines="0" printArea="1" view="pageBreakPreview" topLeftCell="A4">
      <selection activeCell="D15" sqref="D15:E16"/>
      <pageMargins left="0.31" right="0.25" top="0.23" bottom="0.23" header="0.27" footer="0.24"/>
      <printOptions horizontalCentered="1"/>
      <pageSetup paperSize="9" scale="75" fitToHeight="0" orientation="portrait" r:id="rId25"/>
      <headerFooter alignWithMargins="0">
        <oddFooter>&amp;R&amp;"Book Antiqua,Bold"&amp;10Schedule-4/ Page &amp;P of &amp;N</oddFooter>
      </headerFooter>
    </customSheetView>
    <customSheetView guid="{D963BE1A-1920-4E18-8F54-07F354CCE224}" showPageBreaks="1" showGridLines="0" printArea="1" view="pageBreakPreview" topLeftCell="A10">
      <selection activeCell="C16" sqref="C16"/>
      <pageMargins left="0.31" right="0.25" top="0.23" bottom="0.23" header="0.27" footer="0.24"/>
      <printOptions horizontalCentered="1"/>
      <pageSetup paperSize="9" scale="75" fitToHeight="0" orientation="portrait" r:id="rId26"/>
      <headerFooter alignWithMargins="0">
        <oddFooter>&amp;R&amp;"Book Antiqua,Bold"&amp;10Schedule-4/ Page &amp;P of &amp;N</oddFooter>
      </headerFooter>
    </customSheetView>
    <customSheetView guid="{D545044E-B7FF-408B-A291-2187C526EC3D}" showPageBreaks="1" showGridLines="0" printArea="1" view="pageBreakPreview" topLeftCell="A7">
      <selection activeCell="D17" sqref="D17:E17"/>
      <pageMargins left="0.31" right="0.25" top="0.23" bottom="0.23" header="0.27" footer="0.24"/>
      <printOptions horizontalCentered="1"/>
      <pageSetup paperSize="9" scale="75" fitToHeight="0" orientation="portrait" r:id="rId27"/>
      <headerFooter alignWithMargins="0">
        <oddFooter>&amp;R&amp;"Book Antiqua,Bold"&amp;10Schedule-4/ Page &amp;P of &amp;N</oddFooter>
      </headerFooter>
    </customSheetView>
    <customSheetView guid="{883F4F4D-A630-4132-B676-8201FF751979}" showPageBreaks="1" showGridLines="0" printArea="1" hiddenColumns="1" view="pageBreakPreview">
      <selection activeCell="D15" sqref="D15:E15"/>
      <pageMargins left="0.31" right="0.25" top="0.23" bottom="0.23" header="0.27" footer="0.24"/>
      <printOptions horizontalCentered="1"/>
      <pageSetup paperSize="9" scale="75" fitToHeight="0" orientation="portrait" r:id="rId28"/>
      <headerFooter alignWithMargins="0">
        <oddFooter>&amp;R&amp;"Book Antiqua,Bold"&amp;10Schedule-4/ Page &amp;P of &amp;N</oddFooter>
      </headerFooter>
    </customSheetView>
    <customSheetView guid="{FA8C7114-2E15-4727-B4B0-927BCE12D1A6}"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29"/>
      <headerFooter alignWithMargins="0">
        <oddFooter>&amp;R&amp;"Book Antiqua,Bold"&amp;10Schedule-4/ Page &amp;P of &amp;N</oddFooter>
      </headerFooter>
    </customSheetView>
    <customSheetView guid="{483DCDBB-D1CA-4B11-85F4-FA65A96DCE2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30"/>
      <headerFooter alignWithMargins="0">
        <oddFooter>&amp;R&amp;"Book Antiqua,Bold"&amp;10Schedule-4/ Page &amp;P of &amp;N</oddFooter>
      </headerFooter>
    </customSheetView>
    <customSheetView guid="{97EFF801-2C6F-4063-9981-A39996328FAC}" showPageBreaks="1" showGridLines="0" printArea="1" hiddenColumns="1" view="pageBreakPreview" topLeftCell="A4">
      <selection activeCell="D15" sqref="D15:E15"/>
      <pageMargins left="0.31" right="0.25" top="0.23" bottom="0.23" header="0.27" footer="0.24"/>
      <printOptions horizontalCentered="1"/>
      <pageSetup paperSize="9" scale="75" fitToHeight="0" orientation="portrait" horizontalDpi="4294967295" verticalDpi="4294967295" r:id="rId31"/>
      <headerFooter alignWithMargins="0">
        <oddFooter>&amp;R&amp;"Book Antiqua,Bold"&amp;10Schedule-4/ Page &amp;P of &amp;N</oddFooter>
      </headerFooter>
    </customSheetView>
    <customSheetView guid="{585A669F-29FF-4D0D-B50C-5C677FB93FEB}"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2"/>
      <headerFooter alignWithMargins="0">
        <oddFooter>&amp;R&amp;"Book Antiqua,Bold"&amp;10Schedule-4/ Page &amp;P of &amp;N</oddFooter>
      </headerFooter>
    </customSheetView>
    <customSheetView guid="{804C0530-632A-4E06-A9A2-093B6503F55F}"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3"/>
      <headerFooter alignWithMargins="0">
        <oddFooter>&amp;R&amp;"Book Antiqua,Bold"&amp;10Schedule-4/ Page &amp;P of &amp;N</oddFooter>
      </headerFooter>
    </customSheetView>
    <customSheetView guid="{5C772B04-11E1-4A74-9F43-9A74EF38E5E2}" showPageBreaks="1" showGridLines="0" printArea="1" hiddenRows="1" hiddenColumns="1" view="pageBreakPreview" topLeftCell="A7">
      <selection activeCell="D15" sqref="D15:E15"/>
      <pageMargins left="0.31" right="0.25" top="0.23" bottom="0.23" header="0.27" footer="0.24"/>
      <printOptions horizontalCentered="1"/>
      <pageSetup paperSize="9" scale="75" fitToHeight="0" orientation="portrait" horizontalDpi="4294967295" verticalDpi="4294967295" r:id="rId34"/>
      <headerFooter alignWithMargins="0">
        <oddFooter>&amp;R&amp;"Book Antiqua,Bold"&amp;10Schedule-4/ Page &amp;P of &amp;N</oddFooter>
      </headerFooter>
    </customSheetView>
  </customSheetViews>
  <mergeCells count="18">
    <mergeCell ref="A3:E3"/>
    <mergeCell ref="D13:E13"/>
    <mergeCell ref="B15:C15"/>
    <mergeCell ref="B14:C14"/>
    <mergeCell ref="B13:C13"/>
    <mergeCell ref="D14:E14"/>
    <mergeCell ref="B10:C10"/>
    <mergeCell ref="D15:E15"/>
    <mergeCell ref="B9:C9"/>
    <mergeCell ref="A4:E4"/>
    <mergeCell ref="B8:C8"/>
    <mergeCell ref="B11:C11"/>
    <mergeCell ref="B17:C17"/>
    <mergeCell ref="D16:E16"/>
    <mergeCell ref="B16:C16"/>
    <mergeCell ref="B20:E20"/>
    <mergeCell ref="D18:E18"/>
    <mergeCell ref="D17:E17"/>
  </mergeCells>
  <phoneticPr fontId="1" type="noConversion"/>
  <dataValidations xWindow="754" yWindow="536" count="2">
    <dataValidation allowBlank="1" showInputMessage="1" showErrorMessage="1" prompt="You may write remarks regarding Excise Duty here." sqref="D15" xr:uid="{00000000-0002-0000-0800-000000000000}"/>
    <dataValidation allowBlank="1" showInputMessage="1" showErrorMessage="1" prompt="You may write remarks regarding Sales Tax here." sqref="D17:E17" xr:uid="{00000000-0002-0000-0800-000001000000}"/>
  </dataValidations>
  <printOptions horizontalCentered="1"/>
  <pageMargins left="0.31" right="0.25" top="0.23" bottom="0.23" header="0.27" footer="0.24"/>
  <pageSetup paperSize="9" scale="75" fitToHeight="0" orientation="portrait" horizontalDpi="4294967295" verticalDpi="4294967295" r:id="rId35"/>
  <headerFooter alignWithMargins="0">
    <oddFooter>&amp;R&amp;"Book Antiqua,Bold"&amp;10Schedule-4/ Page &amp;P of &amp;N</oddFooter>
  </headerFooter>
  <drawing r:id="rId3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1"/>
  </sheetPr>
  <dimension ref="A1:Q73"/>
  <sheetViews>
    <sheetView topLeftCell="A4" zoomScale="86" zoomScaleNormal="86" zoomScaleSheetLayoutView="100" workbookViewId="0">
      <selection activeCell="H23" sqref="H23"/>
    </sheetView>
  </sheetViews>
  <sheetFormatPr defaultColWidth="10" defaultRowHeight="16.5"/>
  <cols>
    <col min="1" max="1" width="10.375" style="33" customWidth="1"/>
    <col min="2" max="2" width="50.125" style="33" customWidth="1"/>
    <col min="3" max="3" width="21.375" style="33" customWidth="1"/>
    <col min="4" max="4" width="20.5" style="33" customWidth="1"/>
    <col min="5" max="5" width="20" style="33" customWidth="1"/>
    <col min="6" max="8" width="10" style="30" customWidth="1"/>
    <col min="9" max="9" width="10" style="204" customWidth="1"/>
    <col min="10" max="10" width="12.625" style="204" customWidth="1"/>
    <col min="11" max="11" width="15" style="204" customWidth="1"/>
    <col min="12" max="17" width="10" style="204" customWidth="1"/>
    <col min="18" max="16384" width="10" style="30"/>
  </cols>
  <sheetData>
    <row r="1" spans="1:11" ht="18" customHeight="1">
      <c r="A1" s="54" t="str">
        <f>Cover!B3</f>
        <v>Specification No.: CC/NT/G-CB/DOM/A00/23/00546</v>
      </c>
      <c r="B1" s="55"/>
      <c r="C1" s="56"/>
      <c r="D1" s="56"/>
      <c r="E1" s="4" t="s">
        <v>175</v>
      </c>
    </row>
    <row r="2" spans="1:11" ht="15" customHeight="1">
      <c r="A2" s="2"/>
      <c r="B2" s="6"/>
      <c r="C2" s="3"/>
      <c r="D2" s="3"/>
      <c r="E2" s="1"/>
      <c r="F2" s="1"/>
    </row>
    <row r="3" spans="1:11" ht="39.950000000000003" customHeight="1">
      <c r="A3" s="628" t="str">
        <f>Cover!$B$2</f>
        <v>Circuit Breaker Package -CB01 associated with Bulk Procurement of Substation.</v>
      </c>
      <c r="B3" s="628"/>
      <c r="C3" s="628"/>
      <c r="D3" s="628"/>
      <c r="E3" s="628"/>
    </row>
    <row r="4" spans="1:11" ht="21.95" customHeight="1">
      <c r="A4" s="636" t="s">
        <v>233</v>
      </c>
      <c r="B4" s="636"/>
      <c r="C4" s="636"/>
      <c r="D4" s="636"/>
      <c r="E4" s="636"/>
    </row>
    <row r="5" spans="1:11" ht="12" customHeight="1">
      <c r="A5" s="36"/>
      <c r="B5" s="31"/>
      <c r="C5" s="31"/>
      <c r="D5" s="31"/>
      <c r="E5" s="31"/>
    </row>
    <row r="6" spans="1:11" ht="18" customHeight="1">
      <c r="A6" s="23" t="str">
        <f>'Sch-1'!A6</f>
        <v>Bidder’s Name and Address</v>
      </c>
      <c r="D6" s="59" t="s">
        <v>214</v>
      </c>
    </row>
    <row r="7" spans="1:11" ht="18" customHeight="1">
      <c r="A7" s="184" t="str">
        <f>'Sch-1'!A7</f>
        <v>Bidder as Individual Firm</v>
      </c>
      <c r="D7" s="60" t="s">
        <v>216</v>
      </c>
    </row>
    <row r="8" spans="1:11" ht="18" customHeight="1">
      <c r="A8" s="34" t="s">
        <v>231</v>
      </c>
      <c r="B8" s="637" t="str">
        <f>IF('Sch-1'!C8=0, "", 'Sch-1'!C8)</f>
        <v/>
      </c>
      <c r="C8" s="637"/>
      <c r="D8" s="60" t="s">
        <v>218</v>
      </c>
    </row>
    <row r="9" spans="1:11" ht="18" customHeight="1">
      <c r="A9" s="34" t="s">
        <v>232</v>
      </c>
      <c r="B9" s="637" t="str">
        <f>IF('Sch-1'!C9=0, "", 'Sch-1'!C9)</f>
        <v/>
      </c>
      <c r="C9" s="637"/>
      <c r="D9" s="60" t="s">
        <v>219</v>
      </c>
    </row>
    <row r="10" spans="1:11" ht="18" customHeight="1">
      <c r="A10" s="35"/>
      <c r="B10" s="637" t="str">
        <f>IF('Sch-1'!C10=0, "", 'Sch-1'!C10)</f>
        <v/>
      </c>
      <c r="C10" s="637"/>
      <c r="D10" s="60" t="s">
        <v>220</v>
      </c>
    </row>
    <row r="11" spans="1:11" ht="18" customHeight="1">
      <c r="A11" s="35"/>
      <c r="B11" s="637" t="str">
        <f>IF('Sch-1'!C11=0, "", 'Sch-1'!C11)</f>
        <v/>
      </c>
      <c r="C11" s="637"/>
      <c r="D11" s="60" t="s">
        <v>221</v>
      </c>
    </row>
    <row r="12" spans="1:11" ht="15" customHeight="1"/>
    <row r="13" spans="1:11" ht="21.95" customHeight="1">
      <c r="A13" s="67" t="s">
        <v>196</v>
      </c>
      <c r="B13" s="631" t="s">
        <v>197</v>
      </c>
      <c r="C13" s="632"/>
      <c r="D13" s="629" t="s">
        <v>198</v>
      </c>
      <c r="E13" s="630"/>
      <c r="K13" s="204" t="s">
        <v>129</v>
      </c>
    </row>
    <row r="14" spans="1:11" ht="18" customHeight="1">
      <c r="A14" s="37" t="s">
        <v>199</v>
      </c>
      <c r="B14" s="621" t="s">
        <v>200</v>
      </c>
      <c r="C14" s="622"/>
      <c r="D14" s="638" t="e">
        <f>ROUND('Sch-1 Dis'!G19*C16,0)</f>
        <v>#REF!</v>
      </c>
      <c r="E14" s="639"/>
      <c r="J14" s="204" t="s">
        <v>117</v>
      </c>
      <c r="K14" s="204" t="e">
        <f>ROUND('Sch-1'!#REF!*C16,0)</f>
        <v>#REF!</v>
      </c>
    </row>
    <row r="15" spans="1:11" ht="57.95" customHeight="1">
      <c r="A15" s="38"/>
      <c r="B15" s="641" t="s">
        <v>266</v>
      </c>
      <c r="C15" s="641"/>
      <c r="D15" s="648"/>
      <c r="E15" s="648"/>
    </row>
    <row r="16" spans="1:11" ht="18" customHeight="1">
      <c r="A16" s="38"/>
      <c r="B16" s="39" t="s">
        <v>234</v>
      </c>
      <c r="C16" s="339" t="e">
        <f>'Sch-4'!#REF!</f>
        <v>#REF!</v>
      </c>
      <c r="D16" s="648"/>
      <c r="E16" s="648"/>
    </row>
    <row r="17" spans="1:11" ht="18" customHeight="1">
      <c r="A17" s="37" t="s">
        <v>201</v>
      </c>
      <c r="B17" s="40" t="s">
        <v>260</v>
      </c>
      <c r="C17" s="40"/>
      <c r="D17" s="640" t="e">
        <f>(C19+C20)*C21</f>
        <v>#REF!</v>
      </c>
      <c r="E17" s="640"/>
      <c r="J17" s="204" t="s">
        <v>130</v>
      </c>
      <c r="K17" s="205" t="e">
        <f>D17</f>
        <v>#REF!</v>
      </c>
    </row>
    <row r="18" spans="1:11" ht="57.95" customHeight="1">
      <c r="A18" s="38"/>
      <c r="B18" s="641" t="s">
        <v>264</v>
      </c>
      <c r="C18" s="641"/>
      <c r="D18" s="642"/>
      <c r="E18" s="643"/>
    </row>
    <row r="19" spans="1:11" ht="18" customHeight="1">
      <c r="A19" s="38"/>
      <c r="B19" s="39" t="s">
        <v>176</v>
      </c>
      <c r="C19" s="340" t="e">
        <f>'Sch-4'!#REF!*(1-'Sch-1'!T15)</f>
        <v>#REF!</v>
      </c>
      <c r="D19" s="644"/>
      <c r="E19" s="645"/>
    </row>
    <row r="20" spans="1:11" ht="18" customHeight="1">
      <c r="A20" s="38"/>
      <c r="B20" s="39"/>
      <c r="C20" s="340" t="e">
        <f>C19*C16</f>
        <v>#REF!</v>
      </c>
      <c r="D20" s="644"/>
      <c r="E20" s="645"/>
    </row>
    <row r="21" spans="1:11" ht="18" customHeight="1">
      <c r="A21" s="38"/>
      <c r="B21" s="39" t="s">
        <v>262</v>
      </c>
      <c r="C21" s="339" t="e">
        <f>'Sch-4'!#REF!</f>
        <v>#REF!</v>
      </c>
      <c r="D21" s="646"/>
      <c r="E21" s="647"/>
    </row>
    <row r="22" spans="1:11" ht="18" customHeight="1">
      <c r="A22" s="37" t="s">
        <v>202</v>
      </c>
      <c r="B22" s="40" t="s">
        <v>261</v>
      </c>
      <c r="C22" s="40"/>
      <c r="D22" s="638" t="e">
        <f>(C24+C25)*C26</f>
        <v>#REF!</v>
      </c>
      <c r="E22" s="639"/>
      <c r="J22" s="204" t="s">
        <v>131</v>
      </c>
      <c r="K22" s="204" t="e">
        <f>D22</f>
        <v>#REF!</v>
      </c>
    </row>
    <row r="23" spans="1:11" ht="57.95" customHeight="1">
      <c r="A23" s="38"/>
      <c r="B23" s="641" t="s">
        <v>263</v>
      </c>
      <c r="C23" s="641"/>
      <c r="D23" s="642"/>
      <c r="E23" s="643"/>
    </row>
    <row r="24" spans="1:11" ht="25.5" customHeight="1">
      <c r="A24" s="38"/>
      <c r="B24" s="39" t="s">
        <v>333</v>
      </c>
      <c r="C24" s="352" t="e">
        <f>'Sch-1 Dis'!G19-C19</f>
        <v>#REF!</v>
      </c>
      <c r="D24" s="644"/>
      <c r="E24" s="645"/>
    </row>
    <row r="25" spans="1:11" ht="21.75" customHeight="1">
      <c r="A25" s="38"/>
      <c r="B25" s="39" t="s">
        <v>336</v>
      </c>
      <c r="C25" s="39" t="e">
        <f>C24*C16</f>
        <v>#REF!</v>
      </c>
      <c r="D25" s="644"/>
      <c r="E25" s="645"/>
    </row>
    <row r="26" spans="1:11" ht="18" customHeight="1">
      <c r="A26" s="38"/>
      <c r="B26" s="39" t="s">
        <v>140</v>
      </c>
      <c r="C26" s="339" t="e">
        <f>'Sch-4'!#REF!</f>
        <v>#REF!</v>
      </c>
      <c r="D26" s="646"/>
      <c r="E26" s="647"/>
    </row>
    <row r="27" spans="1:11" ht="18" customHeight="1">
      <c r="A27" s="37" t="s">
        <v>203</v>
      </c>
      <c r="B27" s="40" t="s">
        <v>255</v>
      </c>
      <c r="C27" s="40"/>
      <c r="D27" s="649" t="e">
        <f>'Sch-4'!#REF!</f>
        <v>#REF!</v>
      </c>
      <c r="E27" s="649"/>
    </row>
    <row r="28" spans="1:11" ht="51.75" customHeight="1">
      <c r="A28" s="38"/>
      <c r="B28" s="641" t="s">
        <v>265</v>
      </c>
      <c r="C28" s="641"/>
      <c r="D28" s="652" t="s">
        <v>319</v>
      </c>
      <c r="E28" s="652"/>
    </row>
    <row r="29" spans="1:11" ht="39" customHeight="1">
      <c r="A29" s="41"/>
      <c r="B29" s="39"/>
      <c r="C29" s="317" t="s">
        <v>320</v>
      </c>
      <c r="D29" s="652"/>
      <c r="E29" s="652"/>
    </row>
    <row r="30" spans="1:11" ht="18" customHeight="1">
      <c r="A30" s="37" t="s">
        <v>206</v>
      </c>
      <c r="B30" s="40" t="s">
        <v>256</v>
      </c>
      <c r="C30" s="40"/>
      <c r="D30" s="649" t="e">
        <f>'Sch-4'!#REF!</f>
        <v>#REF!</v>
      </c>
      <c r="E30" s="649"/>
    </row>
    <row r="31" spans="1:11" ht="50.1" customHeight="1">
      <c r="A31" s="38"/>
      <c r="B31" s="641" t="s">
        <v>265</v>
      </c>
      <c r="C31" s="641"/>
      <c r="D31" s="652" t="s">
        <v>319</v>
      </c>
      <c r="E31" s="652"/>
    </row>
    <row r="32" spans="1:11" ht="30" customHeight="1">
      <c r="A32" s="41"/>
      <c r="B32" s="39"/>
      <c r="C32" s="317" t="s">
        <v>321</v>
      </c>
      <c r="D32" s="652"/>
      <c r="E32" s="652"/>
    </row>
    <row r="33" spans="1:6" ht="18" customHeight="1">
      <c r="A33" s="37" t="s">
        <v>208</v>
      </c>
      <c r="B33" s="40" t="s">
        <v>204</v>
      </c>
      <c r="C33" s="40"/>
      <c r="D33" s="649" t="e">
        <f>'Sch-4'!#REF!</f>
        <v>#REF!</v>
      </c>
      <c r="E33" s="649"/>
    </row>
    <row r="34" spans="1:6" ht="60" customHeight="1">
      <c r="A34" s="38"/>
      <c r="B34" s="650" t="s">
        <v>267</v>
      </c>
      <c r="C34" s="651"/>
      <c r="D34" s="652" t="s">
        <v>319</v>
      </c>
      <c r="E34" s="652"/>
    </row>
    <row r="35" spans="1:6" ht="35.25" customHeight="1">
      <c r="A35" s="42"/>
      <c r="B35" s="39"/>
      <c r="C35" s="318" t="s">
        <v>321</v>
      </c>
      <c r="D35" s="652"/>
      <c r="E35" s="652"/>
    </row>
    <row r="36" spans="1:6" ht="18" customHeight="1">
      <c r="A36" s="653"/>
      <c r="B36" s="654" t="s">
        <v>268</v>
      </c>
      <c r="C36" s="655"/>
      <c r="D36" s="656" t="e">
        <f>SUM(D14,D17,D22)</f>
        <v>#REF!</v>
      </c>
      <c r="E36" s="656"/>
    </row>
    <row r="37" spans="1:6" ht="40.5" customHeight="1">
      <c r="A37" s="653"/>
      <c r="B37" s="654"/>
      <c r="C37" s="655"/>
      <c r="D37" s="657"/>
      <c r="E37" s="658"/>
    </row>
    <row r="38" spans="1:6" ht="15" customHeight="1">
      <c r="B38" s="43"/>
      <c r="C38" s="43"/>
      <c r="D38" s="44"/>
      <c r="E38" s="44"/>
    </row>
    <row r="39" spans="1:6" ht="81.75" customHeight="1">
      <c r="A39" s="66" t="s">
        <v>257</v>
      </c>
      <c r="B39" s="625" t="s">
        <v>270</v>
      </c>
      <c r="C39" s="625"/>
      <c r="D39" s="625"/>
      <c r="E39" s="625"/>
    </row>
    <row r="40" spans="1:6" ht="15" customHeight="1">
      <c r="A40" s="45"/>
      <c r="B40" s="45"/>
      <c r="C40" s="45"/>
      <c r="D40" s="45"/>
      <c r="E40" s="45"/>
    </row>
    <row r="41" spans="1:6" ht="33" customHeight="1">
      <c r="A41" s="27" t="s">
        <v>269</v>
      </c>
      <c r="B41" s="113" t="str">
        <f>IF('Sch-1'!B32=0,"", 'Sch-1'!B32)</f>
        <v/>
      </c>
      <c r="C41" s="5"/>
      <c r="D41" s="28" t="s">
        <v>226</v>
      </c>
      <c r="F41" s="29"/>
    </row>
    <row r="42" spans="1:6" ht="33" customHeight="1">
      <c r="A42" s="27" t="s">
        <v>225</v>
      </c>
      <c r="B42" s="88" t="str">
        <f>IF('Sch-1'!B33=0,"", 'Sch-1'!B33)</f>
        <v/>
      </c>
      <c r="C42" s="1"/>
      <c r="D42" s="28" t="s">
        <v>227</v>
      </c>
      <c r="E42" s="89" t="str">
        <f>IF('Sch-1'!N32=0,"",'Sch-1'!N32)</f>
        <v/>
      </c>
      <c r="F42" s="29"/>
    </row>
    <row r="43" spans="1:6" ht="33" customHeight="1">
      <c r="A43" s="3"/>
      <c r="B43" s="6"/>
      <c r="C43" s="1"/>
      <c r="D43" s="28" t="s">
        <v>228</v>
      </c>
      <c r="E43" s="89" t="str">
        <f>IF('Sch-1'!N33=0,"",'Sch-1'!N33)</f>
        <v/>
      </c>
      <c r="F43" s="29"/>
    </row>
    <row r="44" spans="1:6" ht="33" customHeight="1">
      <c r="A44" s="3"/>
      <c r="B44" s="6"/>
      <c r="C44" s="1"/>
      <c r="D44" s="28" t="s">
        <v>229</v>
      </c>
      <c r="F44" s="29"/>
    </row>
    <row r="45" spans="1:6" ht="21.95" customHeight="1">
      <c r="A45" s="46"/>
      <c r="B45" s="46"/>
      <c r="C45" s="46"/>
      <c r="D45" s="46"/>
      <c r="E45" s="47"/>
    </row>
    <row r="46" spans="1:6" ht="21.95" customHeight="1">
      <c r="A46" s="46"/>
      <c r="B46" s="46"/>
      <c r="C46" s="46"/>
      <c r="D46" s="46"/>
      <c r="E46" s="47"/>
    </row>
    <row r="47" spans="1:6" ht="21.95" customHeight="1">
      <c r="A47" s="46"/>
      <c r="B47" s="46"/>
      <c r="C47" s="46"/>
      <c r="D47" s="46"/>
      <c r="E47" s="47"/>
    </row>
    <row r="48" spans="1:6" ht="21.95" customHeight="1">
      <c r="A48" s="46"/>
      <c r="B48" s="46"/>
      <c r="C48" s="46"/>
      <c r="D48" s="46"/>
      <c r="E48" s="47"/>
    </row>
    <row r="49" spans="1:5" ht="21.95" customHeight="1">
      <c r="A49" s="46"/>
      <c r="B49" s="46"/>
      <c r="C49" s="46"/>
      <c r="D49" s="46"/>
      <c r="E49" s="47"/>
    </row>
    <row r="50" spans="1:5" ht="21.95" customHeight="1">
      <c r="A50" s="46"/>
      <c r="B50" s="46"/>
      <c r="C50" s="46"/>
      <c r="D50" s="46"/>
      <c r="E50" s="47"/>
    </row>
    <row r="51" spans="1:5" ht="24.95" customHeight="1"/>
    <row r="52" spans="1:5" ht="24.95" customHeight="1"/>
    <row r="53" spans="1:5" ht="24.95" customHeight="1"/>
    <row r="54" spans="1:5" ht="24.95" customHeight="1"/>
    <row r="55" spans="1:5" ht="24.95" customHeight="1"/>
    <row r="56" spans="1:5" ht="24.95" customHeight="1"/>
    <row r="57" spans="1:5" ht="24.95" customHeight="1"/>
    <row r="58" spans="1:5" ht="24.95" customHeight="1"/>
    <row r="59" spans="1:5" ht="24.95" customHeight="1"/>
    <row r="60" spans="1:5" ht="24.95" customHeight="1"/>
    <row r="61" spans="1:5" ht="24.95" customHeight="1"/>
    <row r="62" spans="1:5" ht="24.95" customHeight="1"/>
    <row r="63" spans="1:5" ht="24.95" customHeight="1"/>
    <row r="64" spans="1:5"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sheetData>
  <dataConsolidate/>
  <customSheetViews>
    <customSheetView guid="{65BDA0F1-6D38-4874-87A2-19D645CD5B6D}" scale="86" state="hidden" topLeftCell="A4">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01BD8524-9381-4704-9D50-6C848948AE22}" scale="86"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87981F99-33D2-48F3-9138-10E7D5F1DFD3}" scale="86"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2BA1F3A4-7362-4C75-9E02-FB6308B23F40}" scale="86" state="hidden" topLeftCell="A4">
      <selection activeCell="H23" sqref="H23"/>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88CDEBAE-8E08-4224-B529-C4120559940A}" scale="86" state="hidden" topLeftCell="A4">
      <selection activeCell="H23" sqref="H23"/>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A8D67B77-0FCD-43C6-B55F-10F11F3996C9}" scale="86"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2B22B4D9-734E-466D-B6F8-DF61D532EF69}" scale="86"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7781E931-9022-448B-8CEA-16A952A0B08B}" scale="86" state="hidden" topLeftCell="A4">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 guid="{FE49A1A8-589E-4C61-B5F2-2DC8472D06ED}" scale="86" state="hidden" topLeftCell="A4">
      <selection activeCell="H23" sqref="H23"/>
      <pageMargins left="0.31" right="0.25" top="0.48" bottom="0.23" header="0.27" footer="0.24"/>
      <printOptions horizontalCentered="1"/>
      <pageSetup paperSize="9" scale="77" fitToHeight="0" orientation="portrait" r:id="rId9"/>
      <headerFooter alignWithMargins="0">
        <oddFooter>&amp;R&amp;"Book Antiqua,Bold"&amp;10Schedule-5/ Page &amp;P of &amp;N</oddFooter>
      </headerFooter>
    </customSheetView>
    <customSheetView guid="{EF525F2E-18DE-47FD-A864-6F2A2CA91061}" scale="86" state="hidden" topLeftCell="A10">
      <selection activeCell="H23" sqref="H23"/>
      <pageMargins left="0.31" right="0.25" top="0.48" bottom="0.23" header="0.27" footer="0.24"/>
      <printOptions horizontalCentered="1"/>
      <pageSetup paperSize="9" scale="77" fitToHeight="0" orientation="portrait" r:id="rId10"/>
      <headerFooter alignWithMargins="0">
        <oddFooter>&amp;R&amp;"Book Antiqua,Bold"&amp;10Schedule-5/ Page &amp;P of &amp;N</oddFooter>
      </headerFooter>
    </customSheetView>
    <customSheetView guid="{9C0E3A54-A1E4-4406-967B-FE168F751196}" scale="86" state="hidden" topLeftCell="A10">
      <selection activeCell="H23" sqref="H23"/>
      <pageMargins left="0.31" right="0.25" top="0.48" bottom="0.23" header="0.27" footer="0.24"/>
      <printOptions horizontalCentered="1"/>
      <pageSetup paperSize="9" scale="77" fitToHeight="0" orientation="portrait" r:id="rId11"/>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17"/>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18"/>
      <headerFooter alignWithMargins="0">
        <oddFooter>&amp;R&amp;"Book Antiqua,Bold"&amp;10Schedule-5/ Page &amp;P of &amp;N</oddFooter>
      </headerFooter>
    </customSheetView>
    <customSheetView guid="{42E48991-4351-4471-8AF6-A35D24AE57E4}" scale="86" state="hidden" topLeftCell="A4">
      <selection activeCell="H23" sqref="H23"/>
      <pageMargins left="0.31" right="0.25" top="0.48" bottom="0.23" header="0.27" footer="0.24"/>
      <printOptions horizontalCentered="1"/>
      <pageSetup paperSize="9" scale="77" fitToHeight="0" orientation="portrait" r:id="rId19"/>
      <headerFooter alignWithMargins="0">
        <oddFooter>&amp;R&amp;"Book Antiqua,Bold"&amp;10Schedule-5/ Page &amp;P of &amp;N</oddFooter>
      </headerFooter>
    </customSheetView>
    <customSheetView guid="{5A07DBA2-29FE-46EA-8A64-6BF1FB7295C8}" scale="86" state="hidden" showRuler="0" topLeftCell="A4">
      <selection activeCell="H23" sqref="H23"/>
      <pageMargins left="0.31" right="0.25" top="0.48" bottom="0.23" header="0.27" footer="0.24"/>
      <printOptions horizontalCentered="1"/>
      <pageSetup paperSize="9" scale="77" fitToHeight="0" orientation="portrait" r:id="rId20"/>
      <headerFooter alignWithMargins="0">
        <oddFooter>&amp;R&amp;"Book Antiqua,Bold"&amp;10Schedule-5/ Page &amp;P of &amp;N</oddFooter>
      </headerFooter>
    </customSheetView>
    <customSheetView guid="{BE00177C-666B-4CCB-B6AF-EE8409A04F15}" scale="86" state="hidden" topLeftCell="A4">
      <selection activeCell="H23" sqref="H23"/>
      <pageMargins left="0.31" right="0.25" top="0.48" bottom="0.23" header="0.27" footer="0.24"/>
      <printOptions horizontalCentered="1"/>
      <pageSetup paperSize="9" scale="77" fitToHeight="0" orientation="portrait" r:id="rId21"/>
      <headerFooter alignWithMargins="0">
        <oddFooter>&amp;R&amp;"Book Antiqua,Bold"&amp;10Schedule-5/ Page &amp;P of &amp;N</oddFooter>
      </headerFooter>
    </customSheetView>
    <customSheetView guid="{8020169D-1904-4071-9010-34C6BAD35472}" scale="86" state="hidden" topLeftCell="A4">
      <selection activeCell="H23" sqref="H23"/>
      <pageMargins left="0.31" right="0.25" top="0.48" bottom="0.23" header="0.27" footer="0.24"/>
      <printOptions horizontalCentered="1"/>
      <pageSetup paperSize="9" scale="77" fitToHeight="0" orientation="portrait" r:id="rId22"/>
      <headerFooter alignWithMargins="0">
        <oddFooter>&amp;R&amp;"Book Antiqua,Bold"&amp;10Schedule-5/ Page &amp;P of &amp;N</oddFooter>
      </headerFooter>
    </customSheetView>
    <customSheetView guid="{EFF9997F-F423-457E-8339-C5D06689EC0D}" scale="86" state="hidden" topLeftCell="A4">
      <selection activeCell="H23" sqref="H23"/>
      <pageMargins left="0.31" right="0.25" top="0.48" bottom="0.23" header="0.27" footer="0.24"/>
      <printOptions horizontalCentered="1"/>
      <pageSetup paperSize="9" scale="77" fitToHeight="0" orientation="portrait" r:id="rId23"/>
      <headerFooter alignWithMargins="0">
        <oddFooter>&amp;R&amp;"Book Antiqua,Bold"&amp;10Schedule-5/ Page &amp;P of &amp;N</oddFooter>
      </headerFooter>
    </customSheetView>
    <customSheetView guid="{D39E83F3-4061-47C5-8153-10B7C21D208A}" scale="86" state="hidden" topLeftCell="A4">
      <selection activeCell="H23" sqref="H23"/>
      <pageMargins left="0.31" right="0.25" top="0.48" bottom="0.23" header="0.27" footer="0.24"/>
      <printOptions horizontalCentered="1"/>
      <pageSetup paperSize="9" scale="77" fitToHeight="0" orientation="portrait" r:id="rId24"/>
      <headerFooter alignWithMargins="0">
        <oddFooter>&amp;R&amp;"Book Antiqua,Bold"&amp;10Schedule-5/ Page &amp;P of &amp;N</oddFooter>
      </headerFooter>
    </customSheetView>
    <customSheetView guid="{D963BE1A-1920-4E18-8F54-07F354CCE224}" scale="86" state="hidden" topLeftCell="A4">
      <selection activeCell="H23" sqref="H23"/>
      <pageMargins left="0.31" right="0.25" top="0.48" bottom="0.23" header="0.27" footer="0.24"/>
      <printOptions horizontalCentered="1"/>
      <pageSetup paperSize="9" scale="77" fitToHeight="0" orientation="portrait" r:id="rId25"/>
      <headerFooter alignWithMargins="0">
        <oddFooter>&amp;R&amp;"Book Antiqua,Bold"&amp;10Schedule-5/ Page &amp;P of &amp;N</oddFooter>
      </headerFooter>
    </customSheetView>
    <customSheetView guid="{D545044E-B7FF-408B-A291-2187C526EC3D}" scale="86" state="hidden" topLeftCell="A4">
      <selection activeCell="H23" sqref="H23"/>
      <pageMargins left="0.31" right="0.25" top="0.48" bottom="0.23" header="0.27" footer="0.24"/>
      <printOptions horizontalCentered="1"/>
      <pageSetup paperSize="9" scale="77" fitToHeight="0" orientation="portrait" r:id="rId26"/>
      <headerFooter alignWithMargins="0">
        <oddFooter>&amp;R&amp;"Book Antiqua,Bold"&amp;10Schedule-5/ Page &amp;P of &amp;N</oddFooter>
      </headerFooter>
    </customSheetView>
    <customSheetView guid="{883F4F4D-A630-4132-B676-8201FF751979}" scale="86" state="hidden" topLeftCell="A4">
      <selection activeCell="H23" sqref="H23"/>
      <pageMargins left="0.31" right="0.25" top="0.48" bottom="0.23" header="0.27" footer="0.24"/>
      <printOptions horizontalCentered="1"/>
      <pageSetup paperSize="9" scale="77" fitToHeight="0" orientation="portrait" r:id="rId27"/>
      <headerFooter alignWithMargins="0">
        <oddFooter>&amp;R&amp;"Book Antiqua,Bold"&amp;10Schedule-5/ Page &amp;P of &amp;N</oddFooter>
      </headerFooter>
    </customSheetView>
    <customSheetView guid="{FA8C7114-2E15-4727-B4B0-927BCE12D1A6}" scale="86" state="hidden" topLeftCell="A4">
      <selection activeCell="H23" sqref="H23"/>
      <pageMargins left="0.31" right="0.25" top="0.48" bottom="0.23" header="0.27" footer="0.24"/>
      <printOptions horizontalCentered="1"/>
      <pageSetup paperSize="9" scale="77" fitToHeight="0" orientation="portrait" r:id="rId28"/>
      <headerFooter alignWithMargins="0">
        <oddFooter>&amp;R&amp;"Book Antiqua,Bold"&amp;10Schedule-5/ Page &amp;P of &amp;N</oddFooter>
      </headerFooter>
    </customSheetView>
    <customSheetView guid="{483DCDBB-D1CA-4B11-85F4-FA65A96DCE29}" scale="86" state="hidden" topLeftCell="A4">
      <selection activeCell="H23" sqref="H23"/>
      <pageMargins left="0.31" right="0.25" top="0.48" bottom="0.23" header="0.27" footer="0.24"/>
      <printOptions horizontalCentered="1"/>
      <pageSetup paperSize="9" scale="77" fitToHeight="0" orientation="portrait" r:id="rId29"/>
      <headerFooter alignWithMargins="0">
        <oddFooter>&amp;R&amp;"Book Antiqua,Bold"&amp;10Schedule-5/ Page &amp;P of &amp;N</oddFooter>
      </headerFooter>
    </customSheetView>
    <customSheetView guid="{97EFF801-2C6F-4063-9981-A39996328FAC}" scale="86" state="hidden" topLeftCell="A4">
      <selection activeCell="H23" sqref="H23"/>
      <pageMargins left="0.31" right="0.25" top="0.48" bottom="0.23" header="0.27" footer="0.24"/>
      <printOptions horizontalCentered="1"/>
      <pageSetup paperSize="9" scale="77" fitToHeight="0" orientation="portrait" r:id="rId30"/>
      <headerFooter alignWithMargins="0">
        <oddFooter>&amp;R&amp;"Book Antiqua,Bold"&amp;10Schedule-5/ Page &amp;P of &amp;N</oddFooter>
      </headerFooter>
    </customSheetView>
    <customSheetView guid="{585A669F-29FF-4D0D-B50C-5C677FB93FEB}" scale="86" state="hidden" topLeftCell="A4">
      <selection activeCell="H23" sqref="H23"/>
      <pageMargins left="0.31" right="0.25" top="0.48" bottom="0.23" header="0.27" footer="0.24"/>
      <printOptions horizontalCentered="1"/>
      <pageSetup paperSize="9" scale="77" fitToHeight="0" orientation="portrait" r:id="rId31"/>
      <headerFooter alignWithMargins="0">
        <oddFooter>&amp;R&amp;"Book Antiqua,Bold"&amp;10Schedule-5/ Page &amp;P of &amp;N</oddFooter>
      </headerFooter>
    </customSheetView>
    <customSheetView guid="{804C0530-632A-4E06-A9A2-093B6503F55F}" scale="86" state="hidden" topLeftCell="A4">
      <selection activeCell="H23" sqref="H23"/>
      <pageMargins left="0.31" right="0.25" top="0.48" bottom="0.23" header="0.27" footer="0.24"/>
      <printOptions horizontalCentered="1"/>
      <pageSetup paperSize="9" scale="77" fitToHeight="0" orientation="portrait" r:id="rId32"/>
      <headerFooter alignWithMargins="0">
        <oddFooter>&amp;R&amp;"Book Antiqua,Bold"&amp;10Schedule-5/ Page &amp;P of &amp;N</oddFooter>
      </headerFooter>
    </customSheetView>
    <customSheetView guid="{5C772B04-11E1-4A74-9F43-9A74EF38E5E2}" scale="86" state="hidden" topLeftCell="A4">
      <selection activeCell="H23" sqref="H23"/>
      <pageMargins left="0.31" right="0.25" top="0.48" bottom="0.23" header="0.27" footer="0.24"/>
      <printOptions horizontalCentered="1"/>
      <pageSetup paperSize="9" scale="77" fitToHeight="0" orientation="portrait" r:id="rId33"/>
      <headerFooter alignWithMargins="0">
        <oddFooter>&amp;R&amp;"Book Antiqua,Bold"&amp;10Schedule-5/ Page &amp;P of &amp;N</oddFooter>
      </headerFooter>
    </customSheetView>
  </customSheetViews>
  <mergeCells count="33">
    <mergeCell ref="A36:A37"/>
    <mergeCell ref="B36:B37"/>
    <mergeCell ref="C36:C37"/>
    <mergeCell ref="D36:E36"/>
    <mergeCell ref="D37:E37"/>
    <mergeCell ref="B39:E39"/>
    <mergeCell ref="D33:E33"/>
    <mergeCell ref="B34:C34"/>
    <mergeCell ref="D34:E35"/>
    <mergeCell ref="B23:C23"/>
    <mergeCell ref="D23:E26"/>
    <mergeCell ref="D27:E27"/>
    <mergeCell ref="B28:C28"/>
    <mergeCell ref="D28:E29"/>
    <mergeCell ref="D30:E30"/>
    <mergeCell ref="B31:C31"/>
    <mergeCell ref="D31:E32"/>
    <mergeCell ref="B18:C18"/>
    <mergeCell ref="D18:E21"/>
    <mergeCell ref="D22:E22"/>
    <mergeCell ref="B15:C15"/>
    <mergeCell ref="D15:E16"/>
    <mergeCell ref="B14:C14"/>
    <mergeCell ref="D14:E14"/>
    <mergeCell ref="B10:C10"/>
    <mergeCell ref="B11:C11"/>
    <mergeCell ref="D17:E17"/>
    <mergeCell ref="A3:E3"/>
    <mergeCell ref="A4:E4"/>
    <mergeCell ref="B8:C8"/>
    <mergeCell ref="B9:C9"/>
    <mergeCell ref="B13:C13"/>
    <mergeCell ref="D13:E13"/>
  </mergeCells>
  <phoneticPr fontId="30" type="noConversion"/>
  <dataValidations xWindow="871" yWindow="395" count="8">
    <dataValidation allowBlank="1" showInputMessage="1" showErrorMessage="1" prompt="You may write remarks regarding over all Taxes &amp; Duties here." sqref="D37:E37" xr:uid="{00000000-0002-0000-0900-000000000000}"/>
    <dataValidation allowBlank="1" showInputMessage="1" showErrorMessage="1" prompt="You may write remarks regarding Octroi here." sqref="D28:E29 D31:E32 D34:E35" xr:uid="{00000000-0002-0000-0900-000001000000}"/>
    <dataValidation allowBlank="1" showInputMessage="1" showErrorMessage="1" prompt="You may write remarks regarding VAT here." sqref="D23:E26" xr:uid="{00000000-0002-0000-0900-000002000000}"/>
    <dataValidation allowBlank="1" showInputMessage="1" showErrorMessage="1" prompt="You may write remarks regarding Sales Tax here." sqref="D18:E21" xr:uid="{00000000-0002-0000-0900-000003000000}"/>
    <dataValidation allowBlank="1" showInputMessage="1" showErrorMessage="1" prompt="You may write remarks regarding Excise Duty here." sqref="D15:E16" xr:uid="{00000000-0002-0000-09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9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9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900-000007000000}">
      <formula1>0</formula1>
    </dataValidation>
  </dataValidations>
  <hyperlinks>
    <hyperlink ref="C29" location="Octroi!Print_Area" display="Click here for details of Octroi" xr:uid="{00000000-0004-0000-0900-000000000000}"/>
    <hyperlink ref="C32" location="'Entry Tax'!Print_Area" display="Click here for details of Octroi" xr:uid="{00000000-0004-0000-0900-000001000000}"/>
  </hyperlinks>
  <printOptions horizontalCentered="1"/>
  <pageMargins left="0.31" right="0.25" top="0.48" bottom="0.23" header="0.27" footer="0.24"/>
  <pageSetup paperSize="9" scale="77" fitToHeight="0" orientation="portrait" r:id="rId34"/>
  <headerFooter alignWithMargins="0">
    <oddFooter>&amp;R&amp;"Book Antiqua,Bold"&amp;10Schedule-5/ Page &amp;P of &amp;N</oddFooter>
  </headerFooter>
  <drawing r:id="rId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H28"/>
  <sheetViews>
    <sheetView showGridLines="0" view="pageBreakPreview" topLeftCell="A7" zoomScaleNormal="100" zoomScaleSheetLayoutView="100" workbookViewId="0">
      <selection activeCell="F19" sqref="F19"/>
    </sheetView>
  </sheetViews>
  <sheetFormatPr defaultColWidth="10" defaultRowHeight="16.5"/>
  <cols>
    <col min="1" max="1" width="10.625" style="33" customWidth="1"/>
    <col min="2" max="2" width="27.5" style="33" customWidth="1"/>
    <col min="3" max="3" width="16.75" style="33" customWidth="1"/>
    <col min="4" max="4" width="39.75" style="33" customWidth="1"/>
    <col min="5" max="5" width="10" style="30"/>
    <col min="6" max="6" width="27" style="30" customWidth="1"/>
    <col min="7" max="7" width="10" style="30"/>
    <col min="8" max="8" width="17.5" style="30" customWidth="1"/>
    <col min="9" max="16384" width="10" style="30"/>
  </cols>
  <sheetData>
    <row r="1" spans="1:6" ht="18" customHeight="1">
      <c r="A1" s="73" t="str">
        <f>Cover!B3</f>
        <v>Specification No.: CC/NT/G-CB/DOM/A00/23/00546</v>
      </c>
      <c r="B1" s="74"/>
      <c r="C1" s="76"/>
      <c r="D1" s="77" t="s">
        <v>250</v>
      </c>
    </row>
    <row r="2" spans="1:6" ht="18" customHeight="1">
      <c r="A2" s="61"/>
      <c r="B2" s="79"/>
      <c r="C2" s="26"/>
      <c r="D2" s="26"/>
    </row>
    <row r="3" spans="1:6" ht="48.75" customHeight="1">
      <c r="A3" s="628" t="str">
        <f>Cover!$B$2</f>
        <v>Circuit Breaker Package -CB01 associated with Bulk Procurement of Substation.</v>
      </c>
      <c r="B3" s="628"/>
      <c r="C3" s="628"/>
      <c r="D3" s="628"/>
      <c r="E3" s="48"/>
      <c r="F3" s="48"/>
    </row>
    <row r="4" spans="1:6" ht="21.95" customHeight="1">
      <c r="A4" s="636" t="s">
        <v>205</v>
      </c>
      <c r="B4" s="636"/>
      <c r="C4" s="636"/>
      <c r="D4" s="636"/>
    </row>
    <row r="5" spans="1:6" ht="18" customHeight="1">
      <c r="A5" s="32"/>
    </row>
    <row r="6" spans="1:6" ht="18" customHeight="1">
      <c r="A6" s="23" t="str">
        <f>'Sch-1'!A6</f>
        <v>Bidder’s Name and Address</v>
      </c>
      <c r="D6" s="59" t="s">
        <v>214</v>
      </c>
    </row>
    <row r="7" spans="1:6" ht="18" customHeight="1">
      <c r="A7" s="224" t="str">
        <f>'Sch-1'!A7</f>
        <v>Bidder as Individual Firm</v>
      </c>
      <c r="D7" s="60" t="s">
        <v>216</v>
      </c>
    </row>
    <row r="8" spans="1:6">
      <c r="A8" s="34" t="s">
        <v>231</v>
      </c>
      <c r="B8" s="633" t="str">
        <f>IF('Sch-1'!C8=0, "", 'Sch-1'!C8)</f>
        <v/>
      </c>
      <c r="C8" s="633"/>
      <c r="D8" s="60" t="s">
        <v>218</v>
      </c>
    </row>
    <row r="9" spans="1:6">
      <c r="A9" s="34" t="s">
        <v>232</v>
      </c>
      <c r="B9" s="633" t="str">
        <f>IF('Sch-1'!C9=0, "", 'Sch-1'!C9)</f>
        <v/>
      </c>
      <c r="C9" s="633"/>
      <c r="D9" s="60" t="s">
        <v>219</v>
      </c>
    </row>
    <row r="10" spans="1:6">
      <c r="A10" s="35"/>
      <c r="B10" s="633" t="str">
        <f>IF('Sch-1'!C10=0, "", 'Sch-1'!C10)</f>
        <v/>
      </c>
      <c r="C10" s="633"/>
      <c r="D10" s="60" t="s">
        <v>220</v>
      </c>
    </row>
    <row r="11" spans="1:6">
      <c r="A11" s="35"/>
      <c r="B11" s="633" t="str">
        <f>IF('Sch-1'!C11=0, "", 'Sch-1'!C11)</f>
        <v/>
      </c>
      <c r="C11" s="633"/>
      <c r="D11" s="60" t="s">
        <v>221</v>
      </c>
    </row>
    <row r="12" spans="1:6" ht="18" customHeight="1">
      <c r="A12" s="49"/>
      <c r="B12" s="49"/>
      <c r="C12" s="49"/>
      <c r="D12" s="59"/>
    </row>
    <row r="13" spans="1:6" ht="21.95" customHeight="1">
      <c r="A13" s="50" t="s">
        <v>196</v>
      </c>
      <c r="B13" s="629" t="s">
        <v>192</v>
      </c>
      <c r="C13" s="630"/>
      <c r="D13" s="51" t="s">
        <v>198</v>
      </c>
    </row>
    <row r="14" spans="1:6" ht="21.95" customHeight="1">
      <c r="A14" s="37" t="s">
        <v>199</v>
      </c>
      <c r="B14" s="660" t="s">
        <v>235</v>
      </c>
      <c r="C14" s="660"/>
      <c r="D14" s="65"/>
    </row>
    <row r="15" spans="1:6" ht="44.25" customHeight="1">
      <c r="A15" s="52"/>
      <c r="B15" s="667" t="s">
        <v>461</v>
      </c>
      <c r="C15" s="668"/>
      <c r="D15" s="543">
        <f>'Sch-1'!N26</f>
        <v>0</v>
      </c>
      <c r="F15" s="439"/>
    </row>
    <row r="16" spans="1:6" ht="21.95" customHeight="1">
      <c r="A16" s="37" t="s">
        <v>201</v>
      </c>
      <c r="B16" s="660" t="s">
        <v>236</v>
      </c>
      <c r="C16" s="660"/>
      <c r="D16" s="544"/>
      <c r="F16" s="439"/>
    </row>
    <row r="17" spans="1:8" ht="38.25" customHeight="1">
      <c r="A17" s="52"/>
      <c r="B17" s="659" t="s">
        <v>449</v>
      </c>
      <c r="C17" s="651"/>
      <c r="D17" s="543">
        <f>'Sch-2'!J23</f>
        <v>0</v>
      </c>
    </row>
    <row r="18" spans="1:8" ht="21.95" customHeight="1">
      <c r="A18" s="37" t="s">
        <v>202</v>
      </c>
      <c r="B18" s="660" t="s">
        <v>237</v>
      </c>
      <c r="C18" s="660"/>
      <c r="D18" s="544"/>
    </row>
    <row r="19" spans="1:8" ht="24.95" customHeight="1">
      <c r="A19" s="42"/>
      <c r="B19" s="661" t="s">
        <v>408</v>
      </c>
      <c r="C19" s="662"/>
      <c r="D19" s="545">
        <f>'Sch-3'!P24</f>
        <v>0</v>
      </c>
    </row>
    <row r="20" spans="1:8" ht="21.95" customHeight="1">
      <c r="A20" s="37" t="s">
        <v>203</v>
      </c>
      <c r="B20" s="660" t="s">
        <v>238</v>
      </c>
      <c r="C20" s="660"/>
      <c r="D20" s="544"/>
    </row>
    <row r="21" spans="1:8" ht="24.95" customHeight="1">
      <c r="A21" s="42"/>
      <c r="B21" s="665" t="s">
        <v>207</v>
      </c>
      <c r="C21" s="666"/>
      <c r="D21" s="546">
        <f>'Sch-4'!D18:E18</f>
        <v>0</v>
      </c>
    </row>
    <row r="22" spans="1:8" ht="21.95" customHeight="1">
      <c r="A22" s="37">
        <v>5</v>
      </c>
      <c r="B22" s="660" t="s">
        <v>322</v>
      </c>
      <c r="C22" s="660"/>
      <c r="D22" s="454"/>
      <c r="H22" s="350"/>
    </row>
    <row r="23" spans="1:8" ht="45.6" customHeight="1">
      <c r="A23" s="41"/>
      <c r="B23" s="663" t="s">
        <v>258</v>
      </c>
      <c r="C23" s="664"/>
      <c r="D23" s="466" t="s">
        <v>254</v>
      </c>
    </row>
    <row r="24" spans="1:8" ht="45.6" customHeight="1">
      <c r="A24" s="459"/>
      <c r="B24" s="452" t="s">
        <v>488</v>
      </c>
      <c r="C24" s="460"/>
      <c r="D24" s="547">
        <f>D15+D17+D19+D21</f>
        <v>0</v>
      </c>
    </row>
    <row r="25" spans="1:8" ht="30" customHeight="1">
      <c r="A25" s="83" t="s">
        <v>224</v>
      </c>
      <c r="B25" s="115" t="str">
        <f>IF('Sch-1'!B32=0,"", 'Sch-1'!B32)</f>
        <v/>
      </c>
      <c r="C25" s="85"/>
      <c r="D25" s="306"/>
      <c r="F25" s="86"/>
    </row>
    <row r="26" spans="1:8" ht="30" customHeight="1">
      <c r="A26" s="83" t="s">
        <v>225</v>
      </c>
      <c r="B26" s="115" t="str">
        <f>IF('Sch-1'!B33=0,"", 'Sch-1'!B33)</f>
        <v/>
      </c>
      <c r="C26" s="85" t="s">
        <v>227</v>
      </c>
      <c r="D26" s="99" t="str">
        <f>IF('Sch-1'!N32=0,"",'Sch-1'!N32)</f>
        <v/>
      </c>
      <c r="F26" s="61"/>
    </row>
    <row r="27" spans="1:8" ht="30" customHeight="1">
      <c r="A27" s="80"/>
      <c r="B27" s="433"/>
      <c r="C27" s="85" t="s">
        <v>228</v>
      </c>
      <c r="D27" s="99" t="str">
        <f>IF('Sch-1'!N33=0,"",'Sch-1'!N33)</f>
        <v/>
      </c>
      <c r="F27" s="61"/>
    </row>
    <row r="28" spans="1:8" ht="30" customHeight="1">
      <c r="A28" s="80"/>
      <c r="B28" s="79"/>
      <c r="C28" s="85"/>
      <c r="D28" s="80"/>
      <c r="F28" s="86"/>
    </row>
  </sheetData>
  <sheetProtection password="CC1F" sheet="1" objects="1" scenarios="1" selectLockedCells="1"/>
  <customSheetViews>
    <customSheetView guid="{65BDA0F1-6D38-4874-87A2-19D645CD5B6D}" showPageBreaks="1" showGridLines="0" printArea="1" view="pageBreakPreview" topLeftCell="A7">
      <selection activeCell="F19" sqref="F19"/>
      <pageMargins left="0.5" right="0.38" top="0.56999999999999995" bottom="0.48" header="0.38" footer="0.24"/>
      <printOptions horizontalCentered="1"/>
      <pageSetup paperSize="9" fitToHeight="0" orientation="portrait" horizontalDpi="4294967295" verticalDpi="4294967295" r:id="rId1"/>
      <headerFooter alignWithMargins="0">
        <oddFooter>&amp;R&amp;"Book Antiqua,Bold"&amp;10Schedule-5/ Page &amp;P of &amp;N</oddFooter>
      </headerFooter>
    </customSheetView>
    <customSheetView guid="{01BD8524-9381-4704-9D50-6C848948AE22}" showPageBreaks="1" showGridLines="0" printArea="1" view="pageBreakPreview">
      <selection activeCell="F19" sqref="F19"/>
      <pageMargins left="0.5" right="0.38" top="0.56999999999999995" bottom="0.48" header="0.38" footer="0.24"/>
      <printOptions horizontalCentered="1"/>
      <pageSetup paperSize="9" fitToHeight="0" orientation="portrait" horizontalDpi="4294967295" verticalDpi="4294967295" r:id="rId2"/>
      <headerFooter alignWithMargins="0">
        <oddFooter>&amp;R&amp;"Book Antiqua,Bold"&amp;10Schedule-5/ Page &amp;P of &amp;N</oddFooter>
      </headerFooter>
    </customSheetView>
    <customSheetView guid="{87981F99-33D2-48F3-9138-10E7D5F1DFD3}"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
      <headerFooter alignWithMargins="0">
        <oddFooter>&amp;R&amp;"Book Antiqua,Bold"&amp;10Schedule-5/ Page &amp;P of &amp;N</oddFooter>
      </headerFooter>
    </customSheetView>
    <customSheetView guid="{2BA1F3A4-7362-4C75-9E02-FB6308B23F40}"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4"/>
      <headerFooter alignWithMargins="0">
        <oddFooter>&amp;R&amp;"Book Antiqua,Bold"&amp;10Schedule-5/ Page &amp;P of &amp;N</oddFooter>
      </headerFooter>
    </customSheetView>
    <customSheetView guid="{88CDEBAE-8E08-4224-B529-C4120559940A}"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5"/>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A2" sqref="A2"/>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E15" sqref="E15"/>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FE49A1A8-589E-4C61-B5F2-2DC8472D06ED}" showPageBreaks="1" showGridLines="0" printArea="1" view="pageBreakPreview" topLeftCell="A13">
      <selection activeCell="E15" sqref="E15"/>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EF525F2E-18DE-47FD-A864-6F2A2CA91061}" topLeftCell="A28">
      <selection activeCell="D12" sqref="D12"/>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9C0E3A54-A1E4-4406-967B-FE168F751196}" topLeftCell="A13">
      <selection activeCell="D12" sqref="D12"/>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15"/>
      <headerFooter alignWithMargins="0">
        <oddFooter>&amp;R&amp;"Book Antiqua,Bold"&amp;10Page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8" header="0.38" footer="0.24"/>
      <printOptions horizontalCentered="1"/>
      <pageSetup paperSize="9" fitToHeight="0" orientation="portrait" r:id="rId19"/>
      <headerFooter alignWithMargins="0">
        <oddFooter>&amp;R&amp;"Book Antiqua,Bold"&amp;10Schedule-5/ Page &amp;P of &amp;N</oddFooter>
      </headerFooter>
    </customSheetView>
    <customSheetView guid="{42E48991-4351-4471-8AF6-A35D24AE57E4}" showPageBreaks="1" showGridLines="0" printArea="1" view="pageBreakPreview" topLeftCell="A22">
      <selection activeCell="E15" sqref="E15"/>
      <pageMargins left="0.5" right="0.38" top="0.56999999999999995" bottom="0.48" header="0.38" footer="0.24"/>
      <printOptions horizontalCentered="1"/>
      <pageSetup paperSize="9" fitToHeight="0" orientation="portrait" r:id="rId20"/>
      <headerFooter alignWithMargins="0">
        <oddFooter>&amp;R&amp;"Book Antiqua,Bold"&amp;10Schedule-5/ Page &amp;P of &amp;N</oddFooter>
      </headerFooter>
    </customSheetView>
    <customSheetView guid="{5A07DBA2-29FE-46EA-8A64-6BF1FB7295C8}" showPageBreaks="1" showGridLines="0" printArea="1" view="pageBreakPreview" showRuler="0" topLeftCell="A10">
      <selection activeCell="D21" sqref="D21"/>
      <pageMargins left="0.5" right="0.38" top="0.56999999999999995" bottom="0.48" header="0.38" footer="0.24"/>
      <printOptions horizontalCentered="1"/>
      <pageSetup paperSize="9" fitToHeight="0" orientation="portrait" r:id="rId21"/>
      <headerFooter alignWithMargins="0">
        <oddFooter>&amp;R&amp;"Book Antiqua,Bold"&amp;10Schedule-5/ Page &amp;P of &amp;N</oddFooter>
      </headerFooter>
    </customSheetView>
    <customSheetView guid="{BE00177C-666B-4CCB-B6AF-EE8409A04F15}" showPageBreaks="1" showGridLines="0" printArea="1" view="pageBreakPreview">
      <selection activeCell="D21" sqref="D21"/>
      <pageMargins left="0.5" right="0.38" top="0.56999999999999995" bottom="0.48" header="0.38" footer="0.24"/>
      <printOptions horizontalCentered="1"/>
      <pageSetup paperSize="9" fitToHeight="0" orientation="portrait" r:id="rId22"/>
      <headerFooter alignWithMargins="0">
        <oddFooter>&amp;R&amp;"Book Antiqua,Bold"&amp;10Schedule-5/ Page &amp;P of &amp;N</oddFooter>
      </headerFooter>
    </customSheetView>
    <customSheetView guid="{8020169D-1904-4071-9010-34C6BAD35472}" showPageBreaks="1" showGridLines="0" printArea="1" view="pageBreakPreview" topLeftCell="A19">
      <selection activeCell="F22" sqref="F22"/>
      <pageMargins left="0.5" right="0.38" top="0.56999999999999995" bottom="0.48" header="0.38" footer="0.24"/>
      <printOptions horizontalCentered="1"/>
      <pageSetup paperSize="9" fitToHeight="0" orientation="portrait" r:id="rId23"/>
      <headerFooter alignWithMargins="0">
        <oddFooter>&amp;R&amp;"Book Antiqua,Bold"&amp;10Schedule-5/ Page &amp;P of &amp;N</oddFooter>
      </headerFooter>
    </customSheetView>
    <customSheetView guid="{EFF9997F-F423-457E-8339-C5D06689EC0D}"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D39E83F3-4061-47C5-8153-10B7C21D208A}"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17" sqref="B17:C17"/>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D545044E-B7FF-408B-A291-2187C526EC3D}" showPageBreaks="1" showGridLines="0" printArea="1" view="pageBreakPreview" topLeftCell="A10">
      <selection activeCell="F23" sqref="F23"/>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 guid="{883F4F4D-A630-4132-B676-8201FF751979}" showPageBreaks="1" showGridLines="0" printArea="1" view="pageBreakPreview" topLeftCell="A4">
      <selection activeCell="A2" sqref="A2"/>
      <pageMargins left="0.5" right="0.38" top="0.56999999999999995" bottom="0.48" header="0.38" footer="0.24"/>
      <printOptions horizontalCentered="1"/>
      <pageSetup paperSize="9" fitToHeight="0" orientation="portrait" r:id="rId28"/>
      <headerFooter alignWithMargins="0">
        <oddFooter>&amp;R&amp;"Book Antiqua,Bold"&amp;10Schedule-5/ Page &amp;P of &amp;N</oddFooter>
      </headerFooter>
    </customSheetView>
    <customSheetView guid="{FA8C7114-2E15-4727-B4B0-927BCE12D1A6}" showPageBreaks="1" showGridLines="0" printArea="1" view="pageBreakPreview" topLeftCell="A4">
      <selection activeCell="G20" sqref="G20"/>
      <pageMargins left="0.5" right="0.38" top="0.56999999999999995" bottom="0.48" header="0.38" footer="0.24"/>
      <printOptions horizontalCentered="1"/>
      <pageSetup paperSize="9" fitToHeight="0" orientation="portrait" r:id="rId29"/>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30"/>
      <headerFooter alignWithMargins="0">
        <oddFooter>&amp;R&amp;"Book Antiqua,Bold"&amp;10Schedule-5/ Page &amp;P of &amp;N</oddFooter>
      </headerFooter>
    </customSheetView>
    <customSheetView guid="{97EFF801-2C6F-4063-9981-A39996328FAC}" showPageBreaks="1" showGridLines="0" printArea="1" view="pageBreakPreview" topLeftCell="A16">
      <selection activeCell="D24" sqref="D24"/>
      <pageMargins left="0.5" right="0.38" top="0.56999999999999995" bottom="0.48" header="0.38" footer="0.24"/>
      <printOptions horizontalCentered="1"/>
      <pageSetup paperSize="9" fitToHeight="0" orientation="portrait" horizontalDpi="4294967295" verticalDpi="4294967295" r:id="rId31"/>
      <headerFooter alignWithMargins="0">
        <oddFooter>&amp;R&amp;"Book Antiqua,Bold"&amp;10Schedule-5/ Page &amp;P of &amp;N</oddFooter>
      </headerFooter>
    </customSheetView>
    <customSheetView guid="{585A669F-29FF-4D0D-B50C-5C677FB93FEB}"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2"/>
      <headerFooter alignWithMargins="0">
        <oddFooter>&amp;R&amp;"Book Antiqua,Bold"&amp;10Schedule-5/ Page &amp;P of &amp;N</oddFooter>
      </headerFooter>
    </customSheetView>
    <customSheetView guid="{804C0530-632A-4E06-A9A2-093B6503F55F}"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3"/>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A23" sqref="A23"/>
      <pageMargins left="0.5" right="0.38" top="0.56999999999999995" bottom="0.48" header="0.38" footer="0.24"/>
      <printOptions horizontalCentered="1"/>
      <pageSetup paperSize="9" fitToHeight="0" orientation="portrait" horizontalDpi="4294967295" verticalDpi="4294967295" r:id="rId34"/>
      <headerFooter alignWithMargins="0">
        <oddFooter>&amp;R&amp;"Book Antiqua,Bold"&amp;10Schedule-5/ Page &amp;P of &amp;N</oddFooter>
      </headerFooter>
    </customSheetView>
  </customSheetViews>
  <mergeCells count="17">
    <mergeCell ref="A3:D3"/>
    <mergeCell ref="A4:D4"/>
    <mergeCell ref="B13:C13"/>
    <mergeCell ref="B16:C16"/>
    <mergeCell ref="B14:C14"/>
    <mergeCell ref="B15:C15"/>
    <mergeCell ref="B9:C9"/>
    <mergeCell ref="B8:C8"/>
    <mergeCell ref="B10:C10"/>
    <mergeCell ref="B11:C11"/>
    <mergeCell ref="B17:C17"/>
    <mergeCell ref="B18:C18"/>
    <mergeCell ref="B19:C19"/>
    <mergeCell ref="B23:C23"/>
    <mergeCell ref="B20:C20"/>
    <mergeCell ref="B21:C21"/>
    <mergeCell ref="B22:C22"/>
  </mergeCells>
  <phoneticPr fontId="1" type="noConversion"/>
  <printOptions horizontalCentered="1"/>
  <pageMargins left="0.5" right="0.38" top="0.56999999999999995" bottom="0.48" header="0.38" footer="0.24"/>
  <pageSetup paperSize="9" fitToHeight="0" orientation="portrait" horizontalDpi="4294967295" verticalDpi="4294967295" r:id="rId35"/>
  <headerFooter alignWithMargins="0">
    <oddFooter>&amp;R&amp;"Book Antiqua,Bold"&amp;10Schedule-5/ Page &amp;P of &amp;N</oddFooter>
  </headerFooter>
  <drawing r:id="rId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00B0F0"/>
  </sheetPr>
  <dimension ref="A1:F32"/>
  <sheetViews>
    <sheetView showGridLines="0" view="pageBreakPreview" topLeftCell="A8" zoomScaleNormal="100" zoomScaleSheetLayoutView="100" workbookViewId="0">
      <selection activeCell="D25" sqref="D25"/>
    </sheetView>
  </sheetViews>
  <sheetFormatPr defaultColWidth="10" defaultRowHeight="16.5"/>
  <cols>
    <col min="1" max="1" width="10.625" style="33" customWidth="1"/>
    <col min="2" max="2" width="27.5" style="33" customWidth="1"/>
    <col min="3" max="3" width="21" style="33" customWidth="1"/>
    <col min="4" max="4" width="34.375" style="33" customWidth="1"/>
    <col min="5" max="5" width="10" style="30"/>
    <col min="6" max="6" width="24.375" style="30" customWidth="1"/>
    <col min="7" max="16384" width="10" style="30"/>
  </cols>
  <sheetData>
    <row r="1" spans="1:6" ht="18" customHeight="1">
      <c r="A1" s="73" t="str">
        <f>Cover!B3</f>
        <v>Specification No.: CC/NT/G-CB/DOM/A00/23/00546</v>
      </c>
      <c r="B1" s="74"/>
      <c r="C1" s="76"/>
      <c r="D1" s="77" t="s">
        <v>327</v>
      </c>
    </row>
    <row r="2" spans="1:6" ht="18" customHeight="1">
      <c r="A2" s="61"/>
      <c r="B2" s="79"/>
      <c r="C2" s="26"/>
      <c r="D2" s="26"/>
    </row>
    <row r="3" spans="1:6" ht="33.75" customHeight="1">
      <c r="A3" s="628" t="str">
        <f>Cover!$B$2</f>
        <v>Circuit Breaker Package -CB01 associated with Bulk Procurement of Substation.</v>
      </c>
      <c r="B3" s="628"/>
      <c r="C3" s="628"/>
      <c r="D3" s="628"/>
      <c r="E3" s="48"/>
      <c r="F3" s="48"/>
    </row>
    <row r="4" spans="1:6" ht="21.95" customHeight="1">
      <c r="A4" s="636" t="s">
        <v>205</v>
      </c>
      <c r="B4" s="636"/>
      <c r="C4" s="636"/>
      <c r="D4" s="636"/>
    </row>
    <row r="5" spans="1:6" ht="18" customHeight="1">
      <c r="A5" s="32"/>
    </row>
    <row r="6" spans="1:6" ht="18" customHeight="1">
      <c r="A6" s="23" t="str">
        <f>'Sch-1'!A6</f>
        <v>Bidder’s Name and Address</v>
      </c>
      <c r="D6" s="59" t="s">
        <v>214</v>
      </c>
    </row>
    <row r="7" spans="1:6" ht="18" customHeight="1">
      <c r="A7" s="224" t="str">
        <f>'Sch-1'!A7</f>
        <v>Bidder as Individual Firm</v>
      </c>
      <c r="D7" s="60" t="s">
        <v>216</v>
      </c>
    </row>
    <row r="8" spans="1:6">
      <c r="A8" s="34" t="s">
        <v>231</v>
      </c>
      <c r="B8" s="633" t="str">
        <f>IF('Sch-1'!C8=0, "", 'Sch-1'!C8)</f>
        <v/>
      </c>
      <c r="C8" s="633"/>
      <c r="D8" s="60" t="s">
        <v>218</v>
      </c>
    </row>
    <row r="9" spans="1:6">
      <c r="A9" s="34" t="s">
        <v>232</v>
      </c>
      <c r="B9" s="633" t="str">
        <f>IF('Sch-1'!C9=0, "", 'Sch-1'!C9)</f>
        <v/>
      </c>
      <c r="C9" s="633"/>
      <c r="D9" s="60" t="s">
        <v>219</v>
      </c>
    </row>
    <row r="10" spans="1:6">
      <c r="A10" s="35"/>
      <c r="B10" s="633" t="str">
        <f>IF('Sch-1'!C10=0, "", 'Sch-1'!C10)</f>
        <v/>
      </c>
      <c r="C10" s="633"/>
      <c r="D10" s="60" t="s">
        <v>220</v>
      </c>
    </row>
    <row r="11" spans="1:6">
      <c r="A11" s="35"/>
      <c r="B11" s="633" t="str">
        <f>IF('Sch-1'!C11=0, "", 'Sch-1'!C11)</f>
        <v/>
      </c>
      <c r="C11" s="633"/>
      <c r="D11" s="60" t="s">
        <v>221</v>
      </c>
    </row>
    <row r="12" spans="1:6" ht="18" customHeight="1">
      <c r="A12" s="49"/>
      <c r="B12" s="49"/>
      <c r="C12" s="49"/>
      <c r="D12" s="59"/>
    </row>
    <row r="13" spans="1:6" ht="21.95" customHeight="1">
      <c r="A13" s="50" t="s">
        <v>196</v>
      </c>
      <c r="B13" s="629" t="s">
        <v>192</v>
      </c>
      <c r="C13" s="630"/>
      <c r="D13" s="51" t="s">
        <v>198</v>
      </c>
    </row>
    <row r="14" spans="1:6" ht="21.95" customHeight="1">
      <c r="A14" s="37" t="s">
        <v>199</v>
      </c>
      <c r="B14" s="660" t="s">
        <v>235</v>
      </c>
      <c r="C14" s="660"/>
      <c r="D14" s="65"/>
    </row>
    <row r="15" spans="1:6" ht="39.75" customHeight="1">
      <c r="A15" s="52"/>
      <c r="B15" s="659" t="str">
        <f>'Sch-5'!B15:C15</f>
        <v>Ex-works price of Plant and Equipment including Type Test Charges &amp; Supervision charges</v>
      </c>
      <c r="C15" s="651"/>
      <c r="D15" s="543">
        <f>'Sch-1'!N24*(1-Discount!O18)+'Sch-6'!J21*(1-Discount!O22)</f>
        <v>0</v>
      </c>
    </row>
    <row r="16" spans="1:6" ht="21.95" customHeight="1">
      <c r="A16" s="37" t="s">
        <v>201</v>
      </c>
      <c r="B16" s="660" t="s">
        <v>236</v>
      </c>
      <c r="C16" s="660"/>
      <c r="D16" s="544"/>
    </row>
    <row r="17" spans="1:6" ht="35.1" customHeight="1">
      <c r="A17" s="52"/>
      <c r="B17" s="659" t="str">
        <f>'Sch-5'!B17:C17</f>
        <v xml:space="preserve">Local Transportation, In-transit Insurance and loading </v>
      </c>
      <c r="C17" s="651"/>
      <c r="D17" s="543">
        <f>'Sch-5'!D17*(1-Discount!O20)</f>
        <v>0</v>
      </c>
    </row>
    <row r="18" spans="1:6" ht="21.95" customHeight="1">
      <c r="A18" s="37" t="s">
        <v>202</v>
      </c>
      <c r="B18" s="660" t="s">
        <v>237</v>
      </c>
      <c r="C18" s="660"/>
      <c r="D18" s="544"/>
    </row>
    <row r="19" spans="1:6" ht="30" customHeight="1">
      <c r="A19" s="42"/>
      <c r="B19" s="661" t="s">
        <v>408</v>
      </c>
      <c r="C19" s="662"/>
      <c r="D19" s="545">
        <f>'Sch-3'!P24*(1-Discount!O21)</f>
        <v>0</v>
      </c>
    </row>
    <row r="20" spans="1:6" ht="21.95" customHeight="1">
      <c r="A20" s="37" t="s">
        <v>203</v>
      </c>
      <c r="B20" s="660" t="s">
        <v>238</v>
      </c>
      <c r="C20" s="660"/>
      <c r="D20" s="544"/>
    </row>
    <row r="21" spans="1:6" ht="21" customHeight="1">
      <c r="A21" s="41"/>
      <c r="B21" s="669" t="s">
        <v>207</v>
      </c>
      <c r="C21" s="664"/>
      <c r="D21" s="546">
        <f>ROUND(('Sch-5'!D21*(1-Discount!O18)),0)</f>
        <v>0</v>
      </c>
    </row>
    <row r="22" spans="1:6" ht="5.25" customHeight="1">
      <c r="A22" s="41"/>
      <c r="B22" s="429"/>
      <c r="C22" s="342"/>
      <c r="D22" s="520"/>
      <c r="F22" s="439"/>
    </row>
    <row r="23" spans="1:6" ht="18.75" customHeight="1">
      <c r="A23" s="37">
        <v>5</v>
      </c>
      <c r="B23" s="660" t="s">
        <v>322</v>
      </c>
      <c r="C23" s="660"/>
      <c r="D23" s="64"/>
    </row>
    <row r="24" spans="1:6" ht="41.25" customHeight="1">
      <c r="A24" s="41"/>
      <c r="B24" s="650" t="s">
        <v>258</v>
      </c>
      <c r="C24" s="651"/>
      <c r="D24" s="467" t="s">
        <v>254</v>
      </c>
    </row>
    <row r="25" spans="1:6" ht="24" customHeight="1">
      <c r="A25" s="653"/>
      <c r="B25" s="654" t="s">
        <v>488</v>
      </c>
      <c r="C25" s="654"/>
      <c r="D25" s="555">
        <f>SUM(D15,D17,D19,D21)</f>
        <v>0</v>
      </c>
    </row>
    <row r="26" spans="1:6" ht="21.75" customHeight="1">
      <c r="A26" s="653"/>
      <c r="B26" s="654"/>
      <c r="C26" s="654"/>
      <c r="D26" s="69"/>
    </row>
    <row r="27" spans="1:6" ht="30" customHeight="1">
      <c r="A27" s="68"/>
      <c r="B27" s="70"/>
      <c r="C27" s="70"/>
      <c r="D27" s="71"/>
    </row>
    <row r="28" spans="1:6" ht="30" customHeight="1">
      <c r="A28" s="83" t="s">
        <v>224</v>
      </c>
      <c r="B28" s="115" t="str">
        <f>IF('Sch-1'!B32=0,"", 'Sch-1'!B32)</f>
        <v/>
      </c>
      <c r="C28" s="85"/>
      <c r="D28" s="306"/>
      <c r="F28" s="86"/>
    </row>
    <row r="29" spans="1:6" ht="30" customHeight="1">
      <c r="A29" s="83" t="s">
        <v>225</v>
      </c>
      <c r="B29" s="115" t="str">
        <f>IF('Sch-1'!B33=0,"", 'Sch-1'!B33)</f>
        <v/>
      </c>
      <c r="C29" s="85" t="s">
        <v>227</v>
      </c>
      <c r="D29" s="99" t="str">
        <f>IF('Sch-1'!N32=0,"",'Sch-1'!N32)</f>
        <v/>
      </c>
      <c r="F29" s="61"/>
    </row>
    <row r="30" spans="1:6" ht="30" customHeight="1">
      <c r="A30" s="80"/>
      <c r="B30" s="433"/>
      <c r="C30" s="85" t="s">
        <v>228</v>
      </c>
      <c r="D30" s="99" t="str">
        <f>IF('Sch-1'!N33=0,"",'Sch-1'!N33)</f>
        <v/>
      </c>
      <c r="F30" s="61"/>
    </row>
    <row r="31" spans="1:6" ht="30" customHeight="1">
      <c r="A31" s="80"/>
      <c r="B31" s="79"/>
      <c r="C31" s="85"/>
      <c r="D31" s="80"/>
      <c r="F31" s="86"/>
    </row>
    <row r="32" spans="1:6" ht="30" customHeight="1">
      <c r="A32" s="46"/>
      <c r="B32" s="46"/>
      <c r="C32" s="47"/>
      <c r="E32" s="53"/>
    </row>
  </sheetData>
  <sheetProtection password="CC1F" sheet="1" objects="1" scenarios="1" selectLockedCells="1"/>
  <customSheetViews>
    <customSheetView guid="{65BDA0F1-6D38-4874-87A2-19D645CD5B6D}" showPageBreaks="1" showGridLines="0" printArea="1" view="pageBreakPreview" topLeftCell="A8">
      <selection activeCell="D25" sqref="D25"/>
      <pageMargins left="0.5" right="0.38" top="0.56999999999999995" bottom="0.48" header="0.38" footer="0.24"/>
      <printOptions horizontalCentered="1"/>
      <pageSetup paperSize="9" scale="74" fitToHeight="0" orientation="portrait" r:id="rId1"/>
      <headerFooter alignWithMargins="0">
        <oddFooter>&amp;R&amp;"Book Antiqua,Bold"&amp;10Schedule-5/ Page &amp;P of &amp;N</oddFooter>
      </headerFooter>
    </customSheetView>
    <customSheetView guid="{01BD8524-9381-4704-9D50-6C848948AE22}" showPageBreaks="1" showGridLines="0" printArea="1" view="pageBreakPreview">
      <selection activeCell="D25" sqref="D25"/>
      <pageMargins left="0.5" right="0.38" top="0.56999999999999995" bottom="0.48" header="0.38" footer="0.24"/>
      <printOptions horizontalCentered="1"/>
      <pageSetup paperSize="9" scale="74" fitToHeight="0" orientation="portrait" r:id="rId2"/>
      <headerFooter alignWithMargins="0">
        <oddFooter>&amp;R&amp;"Book Antiqua,Bold"&amp;10Schedule-5/ Page &amp;P of &amp;N</oddFooter>
      </headerFooter>
    </customSheetView>
    <customSheetView guid="{87981F99-33D2-48F3-9138-10E7D5F1DFD3}"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3"/>
      <headerFooter alignWithMargins="0">
        <oddFooter>&amp;R&amp;"Book Antiqua,Bold"&amp;10Schedule-5/ Page &amp;P of &amp;N</oddFooter>
      </headerFooter>
    </customSheetView>
    <customSheetView guid="{2BA1F3A4-7362-4C75-9E02-FB6308B23F40}" showPageBreaks="1" showGridLines="0" printArea="1" view="pageBreakPreview" topLeftCell="A13">
      <selection activeCell="F24" sqref="F24"/>
      <pageMargins left="0.5" right="0.38" top="0.56999999999999995" bottom="0.48" header="0.38" footer="0.24"/>
      <printOptions horizontalCentered="1"/>
      <pageSetup paperSize="9" scale="74" fitToHeight="0" orientation="portrait" r:id="rId4"/>
      <headerFooter alignWithMargins="0">
        <oddFooter>&amp;R&amp;"Book Antiqua,Bold"&amp;10Schedule-5/ Page &amp;P of &amp;N</oddFooter>
      </headerFooter>
    </customSheetView>
    <customSheetView guid="{88CDEBAE-8E08-4224-B529-C4120559940A}"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5"/>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6"/>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E29" sqref="E29"/>
      <pageMargins left="0.5" right="0.38" top="0.56999999999999995" bottom="0.48" header="0.38" footer="0.24"/>
      <printOptions horizontalCentered="1"/>
      <pageSetup paperSize="9" scale="74" fitToHeight="0" orientation="portrait" r:id="rId7"/>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FE49A1A8-589E-4C61-B5F2-2DC8472D06ED}"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EF525F2E-18DE-47FD-A864-6F2A2CA91061}" topLeftCell="A7">
      <selection activeCell="D21" sqref="D21"/>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9C0E3A54-A1E4-4406-967B-FE168F751196}" topLeftCell="A4">
      <selection activeCell="D21" sqref="D21"/>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9CA44E70-650F-49CD-967F-298619682CA2}" topLeftCell="A4">
      <selection activeCell="D21" sqref="D21"/>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42E48991-4351-4471-8AF6-A35D24AE57E4}"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19"/>
      <headerFooter alignWithMargins="0">
        <oddFooter>&amp;R&amp;"Book Antiqua,Bold"&amp;10Schedule-5/ Page &amp;P of &amp;N</oddFooter>
      </headerFooter>
    </customSheetView>
    <customSheetView guid="{5A07DBA2-29FE-46EA-8A64-6BF1FB7295C8}" showPageBreaks="1" showGridLines="0" printArea="1" view="pageBreakPreview" showRuler="0" topLeftCell="A19">
      <selection activeCell="D25" sqref="D25"/>
      <pageMargins left="0.5" right="0.38" top="0.56999999999999995" bottom="0.48" header="0.38" footer="0.24"/>
      <printOptions horizontalCentered="1"/>
      <pageSetup paperSize="9" fitToHeight="0" orientation="portrait" r:id="rId20"/>
      <headerFooter alignWithMargins="0">
        <oddFooter>&amp;R&amp;"Book Antiqua,Bold"&amp;10Schedule-5/ Page &amp;P of &amp;N</oddFooter>
      </headerFooter>
    </customSheetView>
    <customSheetView guid="{BE00177C-666B-4CCB-B6AF-EE8409A04F15}" showPageBreaks="1" showGridLines="0" printArea="1" view="pageBreakPreview">
      <selection activeCell="D25" sqref="D25"/>
      <pageMargins left="0.5" right="0.38" top="0.56999999999999995" bottom="0.48" header="0.38" footer="0.24"/>
      <printOptions horizontalCentered="1"/>
      <pageSetup paperSize="9" fitToHeight="0" orientation="portrait" r:id="rId21"/>
      <headerFooter alignWithMargins="0">
        <oddFooter>&amp;R&amp;"Book Antiqua,Bold"&amp;10Schedule-5/ Page &amp;P of &amp;N</oddFooter>
      </headerFooter>
    </customSheetView>
    <customSheetView guid="{8020169D-1904-4071-9010-34C6BAD35472}" showPageBreaks="1" showGridLines="0" printArea="1" view="pageBreakPreview">
      <selection activeCell="D25" sqref="D25"/>
      <pageMargins left="0.5" right="0.38" top="0.56999999999999995" bottom="0.48" header="0.38" footer="0.24"/>
      <printOptions horizontalCentered="1"/>
      <pageSetup paperSize="9" fitToHeight="0" orientation="portrait" r:id="rId22"/>
      <headerFooter alignWithMargins="0">
        <oddFooter>&amp;R&amp;"Book Antiqua,Bold"&amp;10Schedule-5/ Page &amp;P of &amp;N</oddFooter>
      </headerFooter>
    </customSheetView>
    <customSheetView guid="{EFF9997F-F423-457E-8339-C5D06689EC0D}"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23"/>
      <headerFooter alignWithMargins="0">
        <oddFooter>&amp;R&amp;"Book Antiqua,Bold"&amp;10Schedule-5/ Page &amp;P of &amp;N</oddFooter>
      </headerFooter>
    </customSheetView>
    <customSheetView guid="{D39E83F3-4061-47C5-8153-10B7C21D208A}"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25" sqref="B25:C26"/>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D545044E-B7FF-408B-A291-2187C526EC3D}" showPageBreaks="1" showGridLines="0" printArea="1" view="pageBreakPreview">
      <selection activeCell="B25" sqref="B25:C26"/>
      <pageMargins left="0.5" right="0.38" top="0.56999999999999995" bottom="0.48" header="0.38" footer="0.24"/>
      <printOptions horizontalCentered="1"/>
      <pageSetup paperSize="9" scale="74" fitToHeight="0" orientation="portrait" r:id="rId26"/>
      <headerFooter alignWithMargins="0">
        <oddFooter>&amp;R&amp;"Book Antiqua,Bold"&amp;10Schedule-5/ Page &amp;P of &amp;N</oddFooter>
      </headerFooter>
    </customSheetView>
    <customSheetView guid="{883F4F4D-A630-4132-B676-8201FF751979}" showPageBreaks="1" showGridLines="0" printArea="1" view="pageBreakPreview" topLeftCell="A7">
      <selection activeCell="E29" sqref="E29"/>
      <pageMargins left="0.5" right="0.38" top="0.56999999999999995" bottom="0.48" header="0.38" footer="0.24"/>
      <printOptions horizontalCentered="1"/>
      <pageSetup paperSize="9" scale="74" fitToHeight="0" orientation="portrait" r:id="rId27"/>
      <headerFooter alignWithMargins="0">
        <oddFooter>&amp;R&amp;"Book Antiqua,Bold"&amp;10Schedule-5/ Page &amp;P of &amp;N</oddFooter>
      </headerFooter>
    </customSheetView>
    <customSheetView guid="{FA8C7114-2E15-4727-B4B0-927BCE12D1A6}" showPageBreaks="1" showGridLines="0" printArea="1" view="pageBreakPreview">
      <selection activeCell="D24" sqref="D24"/>
      <pageMargins left="0.5" right="0.38" top="0.56999999999999995" bottom="0.48" header="0.38" footer="0.24"/>
      <printOptions horizontalCentered="1"/>
      <pageSetup paperSize="9" scale="74" fitToHeight="0" orientation="portrait" r:id="rId28"/>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29"/>
      <headerFooter alignWithMargins="0">
        <oddFooter>&amp;R&amp;"Book Antiqua,Bold"&amp;10Schedule-5/ Page &amp;P of &amp;N</oddFooter>
      </headerFooter>
    </customSheetView>
    <customSheetView guid="{97EFF801-2C6F-4063-9981-A39996328FAC}"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30"/>
      <headerFooter alignWithMargins="0">
        <oddFooter>&amp;R&amp;"Book Antiqua,Bold"&amp;10Schedule-5/ Page &amp;P of &amp;N</oddFooter>
      </headerFooter>
    </customSheetView>
    <customSheetView guid="{585A669F-29FF-4D0D-B50C-5C677FB93FEB}"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31"/>
      <headerFooter alignWithMargins="0">
        <oddFooter>&amp;R&amp;"Book Antiqua,Bold"&amp;10Schedule-5/ Page &amp;P of &amp;N</oddFooter>
      </headerFooter>
    </customSheetView>
    <customSheetView guid="{804C0530-632A-4E06-A9A2-093B6503F55F}" showPageBreaks="1" showGridLines="0" printArea="1" view="pageBreakPreview" topLeftCell="A13">
      <selection activeCell="F24" sqref="F24"/>
      <pageMargins left="0.5" right="0.38" top="0.56999999999999995" bottom="0.48" header="0.38" footer="0.24"/>
      <printOptions horizontalCentered="1"/>
      <pageSetup paperSize="9" scale="74" fitToHeight="0" orientation="portrait" r:id="rId32"/>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33"/>
      <headerFooter alignWithMargins="0">
        <oddFooter>&amp;R&amp;"Book Antiqua,Bold"&amp;10Schedule-5/ Page &amp;P of &amp;N</oddFooter>
      </headerFooter>
    </customSheetView>
  </customSheetViews>
  <mergeCells count="19">
    <mergeCell ref="B16:C16"/>
    <mergeCell ref="A25:A26"/>
    <mergeCell ref="B25:C26"/>
    <mergeCell ref="B19:C19"/>
    <mergeCell ref="B20:C20"/>
    <mergeCell ref="B21:C21"/>
    <mergeCell ref="B23:C23"/>
    <mergeCell ref="B24:C24"/>
    <mergeCell ref="B17:C17"/>
    <mergeCell ref="B18:C18"/>
    <mergeCell ref="B13:C13"/>
    <mergeCell ref="B14:C14"/>
    <mergeCell ref="B15:C15"/>
    <mergeCell ref="A3:D3"/>
    <mergeCell ref="A4:D4"/>
    <mergeCell ref="B8:C8"/>
    <mergeCell ref="B9:C9"/>
    <mergeCell ref="B10:C10"/>
    <mergeCell ref="B11:C11"/>
  </mergeCells>
  <phoneticPr fontId="30" type="noConversion"/>
  <printOptions horizontalCentered="1"/>
  <pageMargins left="0.5" right="0.38" top="0.56999999999999995" bottom="0.48" header="0.38" footer="0.24"/>
  <pageSetup paperSize="9" scale="74" fitToHeight="0" orientation="portrait" r:id="rId34"/>
  <headerFooter alignWithMargins="0">
    <oddFooter>&amp;R&amp;"Book Antiqua,Bold"&amp;10Schedule-5/ Page &amp;P of &amp;N</oddFooter>
  </headerFooter>
  <drawing r:id="rId3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indexed="53"/>
  </sheetPr>
  <dimension ref="A1:R25"/>
  <sheetViews>
    <sheetView showGridLines="0" showZeros="0" view="pageBreakPreview" zoomScaleNormal="100" zoomScaleSheetLayoutView="100" workbookViewId="0">
      <selection activeCell="C7" sqref="A1:XFD1048576"/>
    </sheetView>
  </sheetViews>
  <sheetFormatPr defaultColWidth="9" defaultRowHeight="16.5"/>
  <cols>
    <col min="1" max="1" width="11.125" style="62" customWidth="1"/>
    <col min="2" max="2" width="14.75" style="62" customWidth="1"/>
    <col min="3" max="3" width="10.125" style="62" customWidth="1"/>
    <col min="4" max="4" width="14.125" style="62" customWidth="1"/>
    <col min="5" max="5" width="6" style="62" hidden="1" customWidth="1"/>
    <col min="6" max="6" width="31.75" style="24" customWidth="1"/>
    <col min="7" max="7" width="8.625" style="24" customWidth="1"/>
    <col min="8" max="8" width="7.625" style="24" customWidth="1"/>
    <col min="9" max="9" width="13.625" style="24" customWidth="1"/>
    <col min="10" max="10" width="23.375" style="24" customWidth="1"/>
    <col min="11" max="11" width="17.625" style="90" customWidth="1"/>
    <col min="12" max="12" width="9" style="72" hidden="1" customWidth="1"/>
    <col min="13" max="14" width="9" style="72"/>
    <col min="15" max="16" width="0" style="72" hidden="1" customWidth="1"/>
    <col min="17" max="17" width="0" style="206" hidden="1" customWidth="1"/>
    <col min="18" max="18" width="21.375" style="72" hidden="1" customWidth="1"/>
    <col min="19" max="16384" width="9" style="72"/>
  </cols>
  <sheetData>
    <row r="1" spans="1:18" ht="18" customHeight="1">
      <c r="A1" s="73" t="str">
        <f>Cover!B3</f>
        <v>Specification No.: CC/NT/G-CB/DOM/A00/23/00546</v>
      </c>
      <c r="B1" s="73"/>
      <c r="C1" s="73"/>
      <c r="D1" s="73"/>
      <c r="E1" s="73"/>
      <c r="F1" s="74"/>
      <c r="G1" s="74"/>
      <c r="H1" s="75"/>
      <c r="I1" s="75"/>
      <c r="J1" s="77" t="s">
        <v>251</v>
      </c>
    </row>
    <row r="2" spans="1:18" ht="16.5" customHeight="1">
      <c r="A2" s="61"/>
      <c r="B2" s="61"/>
      <c r="C2" s="61"/>
      <c r="D2" s="61"/>
      <c r="E2" s="61"/>
      <c r="F2" s="79"/>
      <c r="G2" s="79"/>
      <c r="H2" s="80"/>
      <c r="I2" s="80"/>
      <c r="J2" s="26"/>
    </row>
    <row r="3" spans="1:18" ht="30" customHeight="1">
      <c r="A3" s="670" t="str">
        <f>Cover!$B$2</f>
        <v>Circuit Breaker Package -CB01 associated with Bulk Procurement of Substation.</v>
      </c>
      <c r="B3" s="670"/>
      <c r="C3" s="670"/>
      <c r="D3" s="670"/>
      <c r="E3" s="670"/>
      <c r="F3" s="670"/>
      <c r="G3" s="670"/>
      <c r="H3" s="670"/>
      <c r="I3" s="670"/>
      <c r="J3" s="670"/>
      <c r="Q3" s="220" t="s">
        <v>179</v>
      </c>
    </row>
    <row r="4" spans="1:18" ht="21.95" customHeight="1">
      <c r="A4" s="606" t="s">
        <v>409</v>
      </c>
      <c r="B4" s="606"/>
      <c r="C4" s="606"/>
      <c r="D4" s="606"/>
      <c r="E4" s="606"/>
      <c r="F4" s="606"/>
      <c r="G4" s="606"/>
      <c r="H4" s="606"/>
      <c r="I4" s="606"/>
      <c r="J4" s="606"/>
      <c r="Q4" s="220" t="s">
        <v>180</v>
      </c>
    </row>
    <row r="5" spans="1:18" ht="18" customHeight="1">
      <c r="A5" s="63"/>
      <c r="B5" s="63"/>
      <c r="C5" s="63"/>
      <c r="D5" s="63"/>
      <c r="E5" s="63"/>
      <c r="F5" s="91"/>
      <c r="G5" s="91"/>
      <c r="H5" s="91"/>
      <c r="I5" s="91"/>
      <c r="J5" s="91"/>
      <c r="Q5" s="220" t="s">
        <v>184</v>
      </c>
    </row>
    <row r="6" spans="1:18" ht="18" customHeight="1">
      <c r="A6" s="23" t="str">
        <f>'Sch-1'!A6</f>
        <v>Bidder’s Name and Address</v>
      </c>
      <c r="B6" s="23"/>
      <c r="C6" s="23"/>
      <c r="D6" s="23"/>
      <c r="E6" s="23"/>
      <c r="F6" s="33"/>
      <c r="G6" s="33"/>
      <c r="H6" s="33"/>
      <c r="I6" s="58" t="s">
        <v>214</v>
      </c>
      <c r="K6" s="26"/>
      <c r="Q6" s="220" t="s">
        <v>185</v>
      </c>
    </row>
    <row r="7" spans="1:18" ht="18" customHeight="1">
      <c r="A7" s="224" t="str">
        <f>'Sch-1'!A7</f>
        <v>Bidder as Individual Firm</v>
      </c>
      <c r="B7" s="224"/>
      <c r="C7" s="224"/>
      <c r="D7" s="224"/>
      <c r="E7" s="224"/>
      <c r="F7" s="33"/>
      <c r="G7" s="33"/>
      <c r="H7" s="33"/>
      <c r="I7" s="57" t="s">
        <v>216</v>
      </c>
      <c r="K7" s="26"/>
      <c r="Q7" s="220" t="s">
        <v>181</v>
      </c>
    </row>
    <row r="8" spans="1:18" ht="26.25" customHeight="1">
      <c r="A8" s="34" t="s">
        <v>231</v>
      </c>
      <c r="B8" s="34"/>
      <c r="C8" s="34"/>
      <c r="D8" s="34"/>
      <c r="E8" s="34"/>
      <c r="F8" s="633" t="str">
        <f>IF('Sch-1'!C8=0, "", 'Sch-1'!C8)</f>
        <v/>
      </c>
      <c r="G8" s="633"/>
      <c r="H8" s="633"/>
      <c r="I8" s="57" t="s">
        <v>218</v>
      </c>
      <c r="K8" s="26"/>
      <c r="Q8" s="220" t="s">
        <v>182</v>
      </c>
    </row>
    <row r="9" spans="1:18">
      <c r="A9" s="34" t="s">
        <v>232</v>
      </c>
      <c r="B9" s="34"/>
      <c r="C9" s="34"/>
      <c r="D9" s="34"/>
      <c r="E9" s="34"/>
      <c r="F9" s="633" t="str">
        <f>IF('Sch-1'!C9=0, "", 'Sch-1'!C9)</f>
        <v/>
      </c>
      <c r="G9" s="633"/>
      <c r="H9" s="633"/>
      <c r="I9" s="57" t="s">
        <v>219</v>
      </c>
      <c r="K9" s="26"/>
      <c r="Q9" s="220" t="s">
        <v>183</v>
      </c>
    </row>
    <row r="10" spans="1:18">
      <c r="A10" s="35"/>
      <c r="B10" s="35"/>
      <c r="C10" s="35"/>
      <c r="D10" s="35"/>
      <c r="E10" s="35"/>
      <c r="F10" s="633" t="str">
        <f>IF('Sch-1'!C10=0, "", 'Sch-1'!C10)</f>
        <v/>
      </c>
      <c r="G10" s="633"/>
      <c r="H10" s="633"/>
      <c r="I10" s="57" t="s">
        <v>220</v>
      </c>
      <c r="K10" s="26"/>
    </row>
    <row r="11" spans="1:18">
      <c r="A11" s="35"/>
      <c r="B11" s="35"/>
      <c r="C11" s="35"/>
      <c r="D11" s="35"/>
      <c r="E11" s="35"/>
      <c r="F11" s="633" t="str">
        <f>IF('Sch-1'!C11=0, "", 'Sch-1'!C11)</f>
        <v/>
      </c>
      <c r="G11" s="633"/>
      <c r="H11" s="633"/>
      <c r="I11" s="57" t="s">
        <v>221</v>
      </c>
      <c r="K11" s="26"/>
    </row>
    <row r="12" spans="1:18" ht="18" customHeight="1">
      <c r="F12" s="185"/>
      <c r="G12" s="185"/>
      <c r="H12" s="185"/>
      <c r="I12" s="92"/>
      <c r="J12" s="62"/>
      <c r="K12" s="26"/>
    </row>
    <row r="14" spans="1:18" ht="33.75" customHeight="1">
      <c r="A14" s="93" t="s">
        <v>252</v>
      </c>
      <c r="B14" s="94" t="s">
        <v>414</v>
      </c>
      <c r="C14" s="94" t="s">
        <v>419</v>
      </c>
      <c r="D14" s="94" t="s">
        <v>420</v>
      </c>
      <c r="E14" s="94"/>
      <c r="F14" s="94" t="s">
        <v>193</v>
      </c>
      <c r="G14" s="239" t="s">
        <v>186</v>
      </c>
      <c r="H14" s="239" t="s">
        <v>170</v>
      </c>
      <c r="I14" s="239" t="s">
        <v>171</v>
      </c>
      <c r="J14" s="239" t="s">
        <v>172</v>
      </c>
      <c r="R14" s="160"/>
    </row>
    <row r="15" spans="1:18" s="231" customFormat="1">
      <c r="A15" s="95">
        <v>1</v>
      </c>
      <c r="B15" s="95">
        <v>2</v>
      </c>
      <c r="C15" s="95">
        <v>3</v>
      </c>
      <c r="D15" s="95">
        <v>4</v>
      </c>
      <c r="E15" s="95"/>
      <c r="F15" s="95">
        <v>5</v>
      </c>
      <c r="G15" s="95">
        <v>6</v>
      </c>
      <c r="H15" s="95">
        <v>7</v>
      </c>
      <c r="I15" s="272">
        <v>8</v>
      </c>
      <c r="J15" s="272" t="s">
        <v>421</v>
      </c>
      <c r="Q15" s="232"/>
      <c r="R15" s="91"/>
    </row>
    <row r="16" spans="1:18" s="234" customFormat="1" ht="54" customHeight="1">
      <c r="A16" s="675" t="s">
        <v>428</v>
      </c>
      <c r="B16" s="676"/>
      <c r="C16" s="676"/>
      <c r="D16" s="676"/>
      <c r="E16" s="676"/>
      <c r="F16" s="676"/>
      <c r="G16" s="676"/>
      <c r="H16" s="676"/>
      <c r="I16" s="676"/>
      <c r="J16" s="677"/>
      <c r="K16" s="274"/>
      <c r="L16" s="226">
        <f>Discount!O22</f>
        <v>0</v>
      </c>
      <c r="M16" s="226"/>
      <c r="N16" s="226"/>
      <c r="O16" s="226"/>
      <c r="P16" s="226"/>
      <c r="Q16" s="206"/>
      <c r="R16" s="233"/>
    </row>
    <row r="17" spans="1:18" s="234" customFormat="1" ht="33.75" hidden="1" customHeight="1">
      <c r="A17" s="442" t="s">
        <v>155</v>
      </c>
      <c r="B17" s="539">
        <v>7000000859</v>
      </c>
      <c r="C17" s="539">
        <v>20</v>
      </c>
      <c r="D17" s="539">
        <v>9000000189</v>
      </c>
      <c r="E17" s="299"/>
      <c r="F17" s="446" t="s">
        <v>422</v>
      </c>
      <c r="G17" s="235" t="s">
        <v>423</v>
      </c>
      <c r="H17" s="275">
        <v>1</v>
      </c>
      <c r="I17" s="540"/>
      <c r="J17" s="430">
        <f>IF(I17=0, 0.01, IF(ISERROR(H17*I17), I17, H17*I17))</f>
        <v>0.01</v>
      </c>
      <c r="K17" s="142"/>
      <c r="L17" s="234">
        <f>I17*(1-L16)</f>
        <v>0</v>
      </c>
      <c r="Q17" s="206"/>
      <c r="R17" s="233"/>
    </row>
    <row r="18" spans="1:18" s="234" customFormat="1" ht="33.75" hidden="1" customHeight="1">
      <c r="A18" s="442" t="s">
        <v>156</v>
      </c>
      <c r="B18" s="539">
        <v>7000000859</v>
      </c>
      <c r="C18" s="539">
        <v>30</v>
      </c>
      <c r="D18" s="539">
        <v>9000000028</v>
      </c>
      <c r="E18" s="299"/>
      <c r="F18" s="446" t="s">
        <v>424</v>
      </c>
      <c r="G18" s="235" t="s">
        <v>423</v>
      </c>
      <c r="H18" s="275">
        <v>1</v>
      </c>
      <c r="I18" s="540"/>
      <c r="J18" s="430">
        <f>IF(I18=0, 0.01, IF(ISERROR(H18*I18), I18, H18*I18))</f>
        <v>0.01</v>
      </c>
      <c r="K18" s="142"/>
      <c r="L18" s="234">
        <f>I18*(1-L16)</f>
        <v>0</v>
      </c>
      <c r="Q18" s="206"/>
      <c r="R18" s="233"/>
    </row>
    <row r="19" spans="1:18" s="234" customFormat="1" ht="33.75" hidden="1" customHeight="1">
      <c r="A19" s="444" t="s">
        <v>407</v>
      </c>
      <c r="B19" s="539">
        <v>7000000859</v>
      </c>
      <c r="C19" s="539">
        <v>40</v>
      </c>
      <c r="D19" s="539">
        <v>9000000015</v>
      </c>
      <c r="E19" s="299"/>
      <c r="F19" s="446" t="s">
        <v>425</v>
      </c>
      <c r="G19" s="235" t="s">
        <v>423</v>
      </c>
      <c r="H19" s="275">
        <v>1</v>
      </c>
      <c r="I19" s="540"/>
      <c r="J19" s="430">
        <f>IF(I19=0, 0.01, IF(ISERROR(H19*I19), I19, H19*I19))</f>
        <v>0.01</v>
      </c>
      <c r="K19" s="142"/>
      <c r="L19" s="234">
        <f>I19*(1-L16)</f>
        <v>0</v>
      </c>
      <c r="Q19" s="206"/>
      <c r="R19" s="233"/>
    </row>
    <row r="20" spans="1:18" s="234" customFormat="1" ht="33.75" hidden="1" customHeight="1">
      <c r="A20" s="442" t="s">
        <v>406</v>
      </c>
      <c r="B20" s="539">
        <v>7000000859</v>
      </c>
      <c r="C20" s="539">
        <v>50</v>
      </c>
      <c r="D20" s="539">
        <v>9000000063</v>
      </c>
      <c r="E20" s="299"/>
      <c r="F20" s="446" t="s">
        <v>426</v>
      </c>
      <c r="G20" s="235" t="s">
        <v>423</v>
      </c>
      <c r="H20" s="275">
        <v>1</v>
      </c>
      <c r="I20" s="540"/>
      <c r="J20" s="430">
        <f>IF(I20=0, 0.01, IF(ISERROR(H20*I20), I20, H20*I20))</f>
        <v>0.01</v>
      </c>
      <c r="K20" s="142"/>
      <c r="L20" s="234">
        <f>I20*(1-L16)</f>
        <v>0</v>
      </c>
      <c r="Q20" s="206"/>
      <c r="R20" s="233"/>
    </row>
    <row r="21" spans="1:18" ht="33.75" hidden="1" customHeight="1">
      <c r="A21" s="96"/>
      <c r="B21" s="96"/>
      <c r="C21" s="96"/>
      <c r="D21" s="96"/>
      <c r="E21" s="96"/>
      <c r="F21" s="673" t="s">
        <v>405</v>
      </c>
      <c r="G21" s="674"/>
      <c r="H21" s="674"/>
      <c r="I21" s="674"/>
      <c r="J21" s="437">
        <v>0</v>
      </c>
    </row>
    <row r="22" spans="1:18" ht="33.75" hidden="1" customHeight="1">
      <c r="A22" s="671" t="s">
        <v>173</v>
      </c>
      <c r="B22" s="671"/>
      <c r="C22" s="671"/>
      <c r="D22" s="671"/>
      <c r="E22" s="671"/>
      <c r="F22" s="671"/>
      <c r="G22" s="671"/>
      <c r="H22" s="671"/>
      <c r="I22" s="672"/>
      <c r="J22" s="672"/>
    </row>
    <row r="23" spans="1:18" ht="34.5" customHeight="1">
      <c r="A23" s="83" t="s">
        <v>224</v>
      </c>
      <c r="B23" s="115">
        <f>'Sch-1'!B32</f>
        <v>0</v>
      </c>
      <c r="C23" s="83"/>
      <c r="D23" s="83"/>
      <c r="E23" s="83"/>
      <c r="G23" s="115"/>
      <c r="H23" s="431"/>
      <c r="I23" s="85" t="s">
        <v>227</v>
      </c>
      <c r="J23" s="99" t="str">
        <f>'Sch-1'!N32</f>
        <v/>
      </c>
    </row>
    <row r="24" spans="1:18" ht="21.75" customHeight="1">
      <c r="A24" s="83" t="s">
        <v>225</v>
      </c>
      <c r="B24" s="99">
        <f>'Sch-1'!B33</f>
        <v>0</v>
      </c>
      <c r="C24" s="83"/>
      <c r="D24" s="83"/>
      <c r="E24" s="83"/>
      <c r="G24" s="99"/>
      <c r="H24" s="90"/>
      <c r="I24" s="85" t="s">
        <v>228</v>
      </c>
      <c r="J24" s="99" t="str">
        <f>'Sch-1'!N33</f>
        <v/>
      </c>
    </row>
    <row r="25" spans="1:18" ht="33" customHeight="1">
      <c r="A25" s="80"/>
      <c r="B25" s="80"/>
      <c r="C25" s="80"/>
      <c r="D25" s="80"/>
      <c r="E25" s="80"/>
      <c r="F25" s="433"/>
      <c r="G25" s="433"/>
      <c r="H25" s="90"/>
    </row>
  </sheetData>
  <sheetProtection password="CC1F" sheet="1" objects="1" scenarios="1" selectLockedCells="1"/>
  <customSheetViews>
    <customSheetView guid="{65BDA0F1-6D38-4874-87A2-19D645CD5B6D}" showPageBreaks="1" showGridLines="0" zeroValues="0" printArea="1" hiddenRows="1" hiddenColumns="1" view="pageBreakPreview">
      <selection activeCell="C7" sqref="A1:XFD1048576"/>
      <colBreaks count="1" manualBreakCount="1">
        <brk id="10" max="1048575" man="1"/>
      </colBreaks>
      <pageMargins left="0.78740157480314998" right="0.38" top="0.34" bottom="0.37" header="0.34" footer="0.17"/>
      <printOptions horizontalCentered="1"/>
      <pageSetup paperSize="9" scale="76" orientation="landscape" r:id="rId1"/>
      <headerFooter alignWithMargins="0">
        <oddFooter>&amp;R&amp;"Book Antiqua,Bold"&amp;10Schedule-6/ Page &amp;P of &amp;N</oddFooter>
      </headerFooter>
    </customSheetView>
    <customSheetView guid="{01BD8524-9381-4704-9D50-6C848948AE22}" showPageBreaks="1" showGridLines="0" zeroValues="0" printArea="1" hiddenRows="1" hiddenColumns="1" view="pageBreakPreview">
      <selection activeCell="C7" sqref="A1:XFD1048576"/>
      <colBreaks count="1" manualBreakCount="1">
        <brk id="10" max="1048575" man="1"/>
      </colBreaks>
      <pageMargins left="0.78740157480314998" right="0.38" top="0.34" bottom="0.37" header="0.34" footer="0.17"/>
      <printOptions horizontalCentered="1"/>
      <pageSetup paperSize="9" scale="76" orientation="landscape" r:id="rId2"/>
      <headerFooter alignWithMargins="0">
        <oddFooter>&amp;R&amp;"Book Antiqua,Bold"&amp;10Schedule-6/ Page &amp;P of &amp;N</oddFooter>
      </headerFooter>
    </customSheetView>
    <customSheetView guid="{87981F99-33D2-48F3-9138-10E7D5F1DFD3}"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
      <headerFooter alignWithMargins="0">
        <oddFooter>&amp;R&amp;"Book Antiqua,Bold"&amp;10Schedule-6/ Page &amp;P of &amp;N</oddFooter>
      </headerFooter>
    </customSheetView>
    <customSheetView guid="{2BA1F3A4-7362-4C75-9E02-FB6308B23F40}"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4"/>
      <headerFooter alignWithMargins="0">
        <oddFooter>&amp;R&amp;"Book Antiqua,Bold"&amp;10Schedule-6/ Page &amp;P of &amp;N</oddFooter>
      </headerFooter>
    </customSheetView>
    <customSheetView guid="{88CDEBAE-8E08-4224-B529-C4120559940A}" showPageBreaks="1" showGridLines="0" zeroValues="0" printArea="1" hiddenRows="1" hiddenColumns="1" view="pageBreakPreview" topLeftCell="A13">
      <selection activeCell="K10" sqref="K10"/>
      <colBreaks count="1" manualBreakCount="1">
        <brk id="10" max="1048575" man="1"/>
      </colBreaks>
      <pageMargins left="0.78740157480314998" right="0.38" top="0.34" bottom="0.37" header="0.34" footer="0.17"/>
      <printOptions horizontalCentered="1"/>
      <pageSetup paperSize="9" scale="76" orientation="landscape" r:id="rId5"/>
      <headerFooter alignWithMargins="0">
        <oddFooter>&amp;R&amp;"Book Antiqua,Bold"&amp;10Schedule-6/ Page &amp;P of &amp;N</oddFooter>
      </headerFooter>
    </customSheetView>
    <customSheetView guid="{A8D67B77-0FCD-43C6-B55F-10F11F3996C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6"/>
      <headerFooter alignWithMargins="0">
        <oddFooter>&amp;R&amp;"Book Antiqua,Bold"&amp;10Schedule-6/ Page &amp;P of &amp;N</oddFooter>
      </headerFooter>
    </customSheetView>
    <customSheetView guid="{2B22B4D9-734E-466D-B6F8-DF61D532EF6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7"/>
      <headerFooter alignWithMargins="0">
        <oddFooter>&amp;R&amp;"Book Antiqua,Bold"&amp;10Schedule-6/ Page &amp;P of &amp;N</oddFooter>
      </headerFooter>
    </customSheetView>
    <customSheetView guid="{7781E931-9022-448B-8CEA-16A952A0B08B}"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8"/>
      <headerFooter alignWithMargins="0">
        <oddFooter>&amp;R&amp;"Book Antiqua,Bold"&amp;10Schedule-6/ Page &amp;P of &amp;N</oddFooter>
      </headerFooter>
    </customSheetView>
    <customSheetView guid="{FE49A1A8-589E-4C61-B5F2-2DC8472D06ED}" showPageBreaks="1" showGridLines="0" zeroValues="0" printArea="1" hiddenRows="1" hiddenColumns="1" view="pageBreakPreview" topLeftCell="A4">
      <selection activeCell="E25" sqref="E25"/>
      <colBreaks count="1" manualBreakCount="1">
        <brk id="6" max="1048575" man="1"/>
      </colBreaks>
      <pageMargins left="0.78740157480314998" right="0.38" top="0.34" bottom="0.37" header="0.34" footer="0.17"/>
      <printOptions horizontalCentered="1"/>
      <pageSetup paperSize="9" orientation="portrait" r:id="rId9"/>
      <headerFooter alignWithMargins="0">
        <oddFooter>&amp;R&amp;"Book Antiqua,Bold"&amp;10Schedule-6/ Page &amp;P of &amp;N</oddFooter>
      </headerFooter>
    </customSheetView>
    <customSheetView guid="{EF525F2E-18DE-47FD-A864-6F2A2CA91061}" zeroValues="0" hiddenRows="1" hiddenColumns="1" topLeftCell="A6">
      <selection activeCell="E28" sqref="E28"/>
      <colBreaks count="1" manualBreakCount="1">
        <brk id="6" max="1048575" man="1"/>
      </colBreaks>
      <pageMargins left="0.78740157480314998" right="0.38" top="0.34" bottom="0.37" header="0.34" footer="0.17"/>
      <printOptions horizontalCentered="1"/>
      <pageSetup paperSize="9" orientation="portrait" horizontalDpi="300" verticalDpi="300" r:id="rId10"/>
      <headerFooter alignWithMargins="0">
        <oddFooter>&amp;R&amp;"Book Antiqua,Bold"&amp;10Schedule-6/ Page &amp;P of &amp;N</oddFooter>
      </headerFooter>
    </customSheetView>
    <customSheetView guid="{9C0E3A54-A1E4-4406-967B-FE168F751196}"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1"/>
      <headerFooter alignWithMargins="0">
        <oddFooter>&amp;R&amp;"Book Antiqua,Bold"&amp;10Schedule-6/ Page &amp;P of &amp;N</oddFooter>
      </headerFooter>
    </customSheetView>
    <customSheetView guid="{E95B21C1-D936-4435-AF6F-90CF0B6A750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0EE7D76-5806-4718-BDAD-3A3EA691E5E4}" zeroValues="0" hiddenColumns="1" topLeftCell="A12">
      <selection activeCell="E20" sqref="E20"/>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696D9240-6693-44E8-B9A4-2BFADD101EE2}" zeroValues="0" hiddenColumns="1" topLeftCell="A11">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4F65FF32-EC61-4022-A399-2986D7B6B8B3}" showRuler="0" topLeftCell="A103">
      <selection activeCell="B2" sqref="B2:E2"/>
      <rowBreaks count="3" manualBreakCount="3">
        <brk id="38" max="4" man="1"/>
        <brk id="73" max="4" man="1"/>
        <brk id="115" max="4"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Antiqua,Bold"&amp;10Page &amp;P of &amp;N</oddFooter>
      </headerFooter>
    </customSheetView>
    <customSheetView guid="{58D82F59-8CF6-455F-B9F4-081499FDF243}" zeroValues="0" hiddenColumns="1" topLeftCell="A12">
      <selection activeCell="E18" sqref="E18"/>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B1277D53-29D6-4226-81E2-084FB62977B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C39F923C-6CD3-45D8-86F8-6C4D806DDD7E}" zeroValues="0" hiddenColumns="1" topLeftCell="A10">
      <selection activeCell="F45" sqref="F4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Antiqua,Bold"&amp;10Schedule-6/ Page &amp;P of &amp;N</oddFooter>
      </headerFooter>
    </customSheetView>
    <customSheetView guid="{9CA44E70-650F-49CD-967F-298619682CA2}"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9"/>
      <headerFooter alignWithMargins="0">
        <oddFooter>&amp;R&amp;"Book Antiqua,Bold"&amp;10Schedule-6/ Page &amp;P of &amp;N</oddFooter>
      </headerFooter>
    </customSheetView>
    <customSheetView guid="{42E48991-4351-4471-8AF6-A35D24AE57E4}"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20"/>
      <headerFooter alignWithMargins="0">
        <oddFooter>&amp;R&amp;"Book Antiqua,Bold"&amp;10Schedule-6/ Page &amp;P of &amp;N</oddFooter>
      </headerFooter>
    </customSheetView>
    <customSheetView guid="{5A07DBA2-29FE-46EA-8A64-6BF1FB7295C8}" showPageBreaks="1" showGridLines="0" zeroValues="0" printArea="1" hiddenRows="1" hiddenColumns="1" view="pageBreakPreview" showRuler="0" topLeftCell="A16">
      <selection activeCell="E30" sqref="E30:F30"/>
      <colBreaks count="1" manualBreakCount="1">
        <brk id="6" max="1048575" man="1"/>
      </colBreaks>
      <pageMargins left="0.78740157480314998" right="0.38" top="0.34" bottom="0.37" header="0.34" footer="0.17"/>
      <printOptions horizontalCentered="1"/>
      <pageSetup paperSize="9" orientation="portrait" r:id="rId21"/>
      <headerFooter alignWithMargins="0">
        <oddFooter>&amp;R&amp;"Book Antiqua,Bold"&amp;10Schedule-6/ Page &amp;P of &amp;N</oddFooter>
      </headerFooter>
    </customSheetView>
    <customSheetView guid="{BE00177C-666B-4CCB-B6AF-EE8409A04F15}" showPageBreaks="1" showGridLines="0" zeroValues="0" printArea="1" hiddenRows="1" hiddenColumns="1" view="pageBreakPreview">
      <selection activeCell="E17" sqref="E17"/>
      <colBreaks count="1" manualBreakCount="1">
        <brk id="6" max="1048575" man="1"/>
      </colBreaks>
      <pageMargins left="0.78740157480314998" right="0.38" top="0.34" bottom="0.37" header="0.34" footer="0.17"/>
      <printOptions horizontalCentered="1"/>
      <pageSetup paperSize="9" orientation="portrait" r:id="rId22"/>
      <headerFooter alignWithMargins="0">
        <oddFooter>&amp;R&amp;"Book Antiqua,Bold"&amp;10Schedule-6/ Page &amp;P of &amp;N</oddFooter>
      </headerFooter>
    </customSheetView>
    <customSheetView guid="{8020169D-1904-4071-9010-34C6BAD35472}" showPageBreaks="1" showGridLines="0" zeroValues="0" printArea="1" hiddenRows="1" hiddenColumns="1" view="pageBreakPreview">
      <selection activeCell="G17" sqref="G17"/>
      <colBreaks count="1" manualBreakCount="1">
        <brk id="8" max="1048575" man="1"/>
      </colBreaks>
      <pageMargins left="0.78740157480314998" right="0.38" top="0.34" bottom="0.37" header="0.34" footer="0.17"/>
      <printOptions horizontalCentered="1"/>
      <pageSetup paperSize="9" scale="76" orientation="portrait" r:id="rId23"/>
      <headerFooter alignWithMargins="0">
        <oddFooter>&amp;R&amp;"Book Antiqua,Bold"&amp;10Schedule-6/ Page &amp;P of &amp;N</oddFooter>
      </headerFooter>
    </customSheetView>
    <customSheetView guid="{EFF9997F-F423-457E-8339-C5D06689EC0D}" showPageBreaks="1" showGridLines="0" zeroValues="0" printArea="1" hiddenRows="1" hiddenColumns="1" view="pageBreakPreview" topLeftCell="A10">
      <selection activeCell="D20" sqref="D20"/>
      <colBreaks count="1" manualBreakCount="1">
        <brk id="8" max="1048575" man="1"/>
      </colBreaks>
      <pageMargins left="0.78740157480314998" right="0.38" top="0.34" bottom="0.37" header="0.34" footer="0.17"/>
      <printOptions horizontalCentered="1"/>
      <pageSetup paperSize="9" scale="76" orientation="portrait" r:id="rId24"/>
      <headerFooter alignWithMargins="0">
        <oddFooter>&amp;R&amp;"Book Antiqua,Bold"&amp;10Schedule-6/ Page &amp;P of &amp;N</oddFooter>
      </headerFooter>
    </customSheetView>
    <customSheetView guid="{D39E83F3-4061-47C5-8153-10B7C21D208A}" showPageBreaks="1" showGridLines="0" zeroValues="0" printArea="1" hiddenRows="1" hiddenColumns="1" view="pageBreakPreview" topLeftCell="D13">
      <selection activeCell="I27" sqref="I27:J27"/>
      <colBreaks count="2" manualBreakCount="2">
        <brk id="9" max="29" man="1"/>
        <brk id="10" max="1048575" man="1"/>
      </colBreaks>
      <pageMargins left="0.78740157480314998" right="0.38" top="0.34" bottom="0.37" header="0.34" footer="0.17"/>
      <printOptions horizontalCentered="1"/>
      <pageSetup paperSize="9" scale="76" orientation="portrait" r:id="rId25"/>
      <headerFooter alignWithMargins="0">
        <oddFooter>&amp;R&amp;"Book Antiqua,Bold"&amp;10Schedule-6/ Page &amp;P of &amp;N</oddFooter>
      </headerFooter>
    </customSheetView>
    <customSheetView guid="{D963BE1A-1920-4E18-8F54-07F354CCE224}" showPageBreaks="1" showGridLines="0" zeroValues="0" printArea="1" hiddenRows="1" hiddenColumns="1" view="pageBreakPreview" topLeftCell="A4">
      <selection activeCell="F14" sqref="F14"/>
      <colBreaks count="1" manualBreakCount="1">
        <brk id="10" max="1048575" man="1"/>
      </colBreaks>
      <pageMargins left="0.78740157480314998" right="0.38" top="0.34" bottom="0.37" header="0.34" footer="0.17"/>
      <printOptions horizontalCentered="1"/>
      <pageSetup paperSize="9" scale="76" orientation="landscape" r:id="rId26"/>
      <headerFooter alignWithMargins="0">
        <oddFooter>&amp;R&amp;"Book Antiqua,Bold"&amp;10Schedule-6/ Page &amp;P of &amp;N</oddFooter>
      </headerFooter>
    </customSheetView>
    <customSheetView guid="{D545044E-B7FF-408B-A291-2187C526EC3D}" showPageBreaks="1" showGridLines="0" zeroValues="0" printArea="1" hiddenRows="1" hiddenColumns="1" view="pageBreakPreview">
      <selection activeCell="F14" sqref="F14"/>
      <colBreaks count="1" manualBreakCount="1">
        <brk id="10" max="1048575" man="1"/>
      </colBreaks>
      <pageMargins left="0.78740157480314998" right="0.38" top="0.34" bottom="0.37" header="0.34" footer="0.17"/>
      <printOptions horizontalCentered="1"/>
      <pageSetup paperSize="9" scale="76" orientation="landscape" r:id="rId27"/>
      <headerFooter alignWithMargins="0">
        <oddFooter>&amp;R&amp;"Book Antiqua,Bold"&amp;10Schedule-6/ Page &amp;P of &amp;N</oddFooter>
      </headerFooter>
    </customSheetView>
    <customSheetView guid="{883F4F4D-A630-4132-B676-8201FF75197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8"/>
      <headerFooter alignWithMargins="0">
        <oddFooter>&amp;R&amp;"Book Antiqua,Bold"&amp;10Schedule-6/ Page &amp;P of &amp;N</oddFooter>
      </headerFooter>
    </customSheetView>
    <customSheetView guid="{FA8C7114-2E15-4727-B4B0-927BCE12D1A6}"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9"/>
      <headerFooter alignWithMargins="0">
        <oddFooter>&amp;R&amp;"Book Antiqua,Bold"&amp;10Schedule-6/ Page &amp;P of &amp;N</oddFooter>
      </headerFooter>
    </customSheetView>
    <customSheetView guid="{483DCDBB-D1CA-4B11-85F4-FA65A96DCE2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0"/>
      <headerFooter alignWithMargins="0">
        <oddFooter>&amp;R&amp;"Book Antiqua,Bold"&amp;10Schedule-6/ Page &amp;P of &amp;N</oddFooter>
      </headerFooter>
    </customSheetView>
    <customSheetView guid="{97EFF801-2C6F-4063-9981-A39996328FAC}"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1"/>
      <headerFooter alignWithMargins="0">
        <oddFooter>&amp;R&amp;"Book Antiqua,Bold"&amp;10Schedule-6/ Page &amp;P of &amp;N</oddFooter>
      </headerFooter>
    </customSheetView>
    <customSheetView guid="{585A669F-29FF-4D0D-B50C-5C677FB93FEB}" showPageBreaks="1" showGridLines="0" zeroValues="0" printArea="1" hiddenRows="1" hiddenColumns="1" view="pageBreakPreview" topLeftCell="A13">
      <selection activeCell="K10" sqref="K10"/>
      <colBreaks count="1" manualBreakCount="1">
        <brk id="10" max="1048575" man="1"/>
      </colBreaks>
      <pageMargins left="0.78740157480314998" right="0.38" top="0.34" bottom="0.37" header="0.34" footer="0.17"/>
      <printOptions horizontalCentered="1"/>
      <pageSetup paperSize="9" scale="76" orientation="landscape" r:id="rId32"/>
      <headerFooter alignWithMargins="0">
        <oddFooter>&amp;R&amp;"Book Antiqua,Bold"&amp;10Schedule-6/ Page &amp;P of &amp;N</oddFooter>
      </headerFooter>
    </customSheetView>
    <customSheetView guid="{804C0530-632A-4E06-A9A2-093B6503F55F}"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3"/>
      <headerFooter alignWithMargins="0">
        <oddFooter>&amp;R&amp;"Book Antiqua,Bold"&amp;10Schedule-6/ Page &amp;P of &amp;N</oddFooter>
      </headerFooter>
    </customSheetView>
    <customSheetView guid="{5C772B04-11E1-4A74-9F43-9A74EF38E5E2}"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4"/>
      <headerFooter alignWithMargins="0">
        <oddFooter>&amp;R&amp;"Book Antiqua,Bold"&amp;10Schedule-6/ Page &amp;P of &amp;N</oddFooter>
      </headerFooter>
    </customSheetView>
  </customSheetViews>
  <mergeCells count="10">
    <mergeCell ref="A3:J3"/>
    <mergeCell ref="A4:J4"/>
    <mergeCell ref="F8:H8"/>
    <mergeCell ref="F9:H9"/>
    <mergeCell ref="A22:H22"/>
    <mergeCell ref="I22:J22"/>
    <mergeCell ref="F10:H10"/>
    <mergeCell ref="F11:H11"/>
    <mergeCell ref="F21:I21"/>
    <mergeCell ref="A16:J16"/>
  </mergeCells>
  <phoneticPr fontId="3" type="noConversion"/>
  <dataValidations disablePrompts="1" count="1">
    <dataValidation operator="greaterThan" allowBlank="1" showInputMessage="1" showErrorMessage="1" sqref="I17:I20" xr:uid="{00000000-0002-0000-0C00-000000000000}"/>
  </dataValidations>
  <printOptions horizontalCentered="1"/>
  <pageMargins left="0.78740157480314998" right="0.38" top="0.34" bottom="0.37" header="0.34" footer="0.17"/>
  <pageSetup paperSize="9" scale="76" orientation="landscape" r:id="rId35"/>
  <headerFooter alignWithMargins="0">
    <oddFooter>&amp;R&amp;"Book Antiqua,Bold"&amp;10Schedule-6/ Page &amp;P of &amp;N</oddFooter>
  </headerFooter>
  <colBreaks count="1" manualBreakCount="1">
    <brk id="10" max="1048575" man="1"/>
  </colBreaks>
  <drawing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1"/>
  </sheetPr>
  <dimension ref="A1:P28"/>
  <sheetViews>
    <sheetView showZeros="0" zoomScaleNormal="100" zoomScaleSheetLayoutView="100" workbookViewId="0">
      <selection activeCell="G25" sqref="G25"/>
    </sheetView>
  </sheetViews>
  <sheetFormatPr defaultColWidth="9" defaultRowHeight="16.5"/>
  <cols>
    <col min="1" max="1" width="11.375" style="62" customWidth="1"/>
    <col min="2" max="2" width="34.375" style="24" customWidth="1"/>
    <col min="3" max="3" width="8.625" style="24" customWidth="1"/>
    <col min="4" max="4" width="7.625" style="24" customWidth="1"/>
    <col min="5" max="5" width="13.625" style="24" customWidth="1"/>
    <col min="6" max="6" width="21.375" style="24" customWidth="1"/>
    <col min="7" max="7" width="17.625" style="90" customWidth="1"/>
    <col min="8" max="12" width="9" style="72"/>
    <col min="13" max="13" width="9" style="206"/>
    <col min="14" max="14" width="13.875" style="206" customWidth="1"/>
    <col min="15" max="15" width="13.625" style="206" customWidth="1"/>
    <col min="16" max="16" width="21.375" style="72" customWidth="1"/>
    <col min="17" max="16384" width="9" style="72"/>
  </cols>
  <sheetData>
    <row r="1" spans="1:16" ht="18" customHeight="1">
      <c r="A1" s="73" t="str">
        <f>Cover!B3</f>
        <v>Specification No.: CC/NT/G-CB/DOM/A00/23/00546</v>
      </c>
      <c r="B1" s="74"/>
      <c r="C1" s="74"/>
      <c r="D1" s="75"/>
      <c r="E1" s="75"/>
      <c r="F1" s="77" t="s">
        <v>251</v>
      </c>
    </row>
    <row r="2" spans="1:16" ht="18" customHeight="1">
      <c r="A2" s="61"/>
      <c r="B2" s="79"/>
      <c r="C2" s="79"/>
      <c r="D2" s="80"/>
      <c r="E2" s="80"/>
      <c r="F2" s="26"/>
    </row>
    <row r="3" spans="1:16" ht="55.5" customHeight="1">
      <c r="A3" s="670" t="str">
        <f>Cover!$B$2</f>
        <v>Circuit Breaker Package -CB01 associated with Bulk Procurement of Substation.</v>
      </c>
      <c r="B3" s="670"/>
      <c r="C3" s="670"/>
      <c r="D3" s="670"/>
      <c r="E3" s="670"/>
      <c r="F3" s="670"/>
      <c r="M3" s="220" t="s">
        <v>179</v>
      </c>
      <c r="O3" s="221" t="e">
        <f>Discount!G15/('Sch-5'!D15+'Sch-5'!D17+'Sch-5'!D19)</f>
        <v>#DIV/0!</v>
      </c>
    </row>
    <row r="4" spans="1:16" ht="21.95" customHeight="1">
      <c r="A4" s="606" t="s">
        <v>241</v>
      </c>
      <c r="B4" s="606"/>
      <c r="C4" s="606"/>
      <c r="D4" s="606"/>
      <c r="E4" s="606"/>
      <c r="F4" s="606"/>
      <c r="M4" s="220" t="s">
        <v>180</v>
      </c>
      <c r="O4" s="221">
        <f>Discount!G16</f>
        <v>0</v>
      </c>
    </row>
    <row r="5" spans="1:16" ht="18" customHeight="1">
      <c r="A5" s="63"/>
      <c r="B5" s="91"/>
      <c r="C5" s="91"/>
      <c r="D5" s="91"/>
      <c r="E5" s="91"/>
      <c r="F5" s="91"/>
      <c r="M5" s="220" t="s">
        <v>184</v>
      </c>
      <c r="O5" s="221" t="e">
        <f>Discount!G22/D21</f>
        <v>#DIV/0!</v>
      </c>
    </row>
    <row r="6" spans="1:16" ht="18" customHeight="1">
      <c r="A6" s="23" t="str">
        <f>'Sch-1'!A6</f>
        <v>Bidder’s Name and Address</v>
      </c>
      <c r="B6" s="33"/>
      <c r="C6" s="33"/>
      <c r="D6" s="33"/>
      <c r="E6" s="58" t="s">
        <v>214</v>
      </c>
      <c r="G6" s="26"/>
      <c r="M6" s="220" t="s">
        <v>185</v>
      </c>
      <c r="O6" s="221">
        <f>Discount!G28</f>
        <v>0</v>
      </c>
    </row>
    <row r="7" spans="1:16" ht="18" customHeight="1">
      <c r="A7" s="224" t="str">
        <f>'Sch-1'!A7</f>
        <v>Bidder as Individual Firm</v>
      </c>
      <c r="B7" s="33"/>
      <c r="C7" s="33"/>
      <c r="D7" s="33"/>
      <c r="E7" s="57" t="s">
        <v>216</v>
      </c>
      <c r="G7" s="26"/>
      <c r="M7" s="220" t="s">
        <v>181</v>
      </c>
      <c r="O7" s="221" t="e">
        <f>Discount!G31/('Sch-5'!D15+'Sch-5'!D17+'Sch-5'!D19)</f>
        <v>#DIV/0!</v>
      </c>
    </row>
    <row r="8" spans="1:16" ht="18" customHeight="1">
      <c r="A8" s="34" t="s">
        <v>231</v>
      </c>
      <c r="B8" s="637" t="str">
        <f>IF('Sch-1'!C8=0, "", 'Sch-1'!C8)</f>
        <v/>
      </c>
      <c r="C8" s="637"/>
      <c r="D8" s="637"/>
      <c r="E8" s="57" t="s">
        <v>218</v>
      </c>
      <c r="G8" s="26"/>
      <c r="M8" s="220" t="s">
        <v>182</v>
      </c>
      <c r="O8" s="221">
        <f>Discount!G33</f>
        <v>0</v>
      </c>
    </row>
    <row r="9" spans="1:16" ht="18" customHeight="1">
      <c r="A9" s="34" t="s">
        <v>232</v>
      </c>
      <c r="B9" s="637" t="str">
        <f>IF('Sch-1'!C9=0, "", 'Sch-1'!C9)</f>
        <v/>
      </c>
      <c r="C9" s="637"/>
      <c r="D9" s="637"/>
      <c r="E9" s="57" t="s">
        <v>219</v>
      </c>
      <c r="G9" s="26"/>
      <c r="M9" s="220" t="s">
        <v>183</v>
      </c>
      <c r="O9" s="221" t="e">
        <f>SUM(O3:O8)</f>
        <v>#DIV/0!</v>
      </c>
    </row>
    <row r="10" spans="1:16" ht="18" customHeight="1">
      <c r="A10" s="35"/>
      <c r="B10" s="637" t="str">
        <f>IF('Sch-1'!C10=0, "", 'Sch-1'!C10)</f>
        <v/>
      </c>
      <c r="C10" s="637"/>
      <c r="D10" s="637"/>
      <c r="E10" s="57" t="s">
        <v>220</v>
      </c>
      <c r="G10" s="26"/>
    </row>
    <row r="11" spans="1:16" ht="18" customHeight="1">
      <c r="A11" s="35"/>
      <c r="B11" s="637" t="str">
        <f>IF('Sch-1'!C11=0, "", 'Sch-1'!C11)</f>
        <v/>
      </c>
      <c r="C11" s="637"/>
      <c r="D11" s="637"/>
      <c r="E11" s="57" t="s">
        <v>221</v>
      </c>
      <c r="G11" s="26"/>
    </row>
    <row r="12" spans="1:16" ht="18" customHeight="1">
      <c r="B12" s="185"/>
      <c r="C12" s="185"/>
      <c r="D12" s="185"/>
      <c r="E12" s="92"/>
      <c r="F12" s="62"/>
      <c r="G12" s="26"/>
    </row>
    <row r="14" spans="1:16" ht="33.75" customHeight="1">
      <c r="A14" s="93" t="s">
        <v>252</v>
      </c>
      <c r="B14" s="94" t="s">
        <v>193</v>
      </c>
      <c r="C14" s="239" t="s">
        <v>186</v>
      </c>
      <c r="D14" s="239" t="s">
        <v>170</v>
      </c>
      <c r="E14" s="239" t="s">
        <v>171</v>
      </c>
      <c r="F14" s="239" t="s">
        <v>172</v>
      </c>
      <c r="N14" s="678" t="s">
        <v>194</v>
      </c>
      <c r="O14" s="678"/>
      <c r="P14" s="160"/>
    </row>
    <row r="15" spans="1:16" s="231" customFormat="1">
      <c r="A15" s="95">
        <v>1</v>
      </c>
      <c r="B15" s="95">
        <v>2</v>
      </c>
      <c r="C15" s="95">
        <v>3</v>
      </c>
      <c r="D15" s="95">
        <v>4</v>
      </c>
      <c r="E15" s="272">
        <v>5</v>
      </c>
      <c r="F15" s="272" t="s">
        <v>223</v>
      </c>
      <c r="M15" s="232"/>
      <c r="N15" s="679">
        <v>3</v>
      </c>
      <c r="O15" s="679"/>
      <c r="P15" s="91"/>
    </row>
    <row r="16" spans="1:16" s="234" customFormat="1">
      <c r="A16" s="237" t="e">
        <f>'Sch-6'!#REF!</f>
        <v>#REF!</v>
      </c>
      <c r="B16" s="337" t="str">
        <f>'Sch-6'!A16</f>
        <v>NOT APPLICABLE</v>
      </c>
      <c r="C16" s="237">
        <f>'Sch-6'!G16</f>
        <v>0</v>
      </c>
      <c r="D16" s="237">
        <f>'Sch-6'!H16</f>
        <v>0</v>
      </c>
      <c r="E16" s="240"/>
      <c r="F16" s="273"/>
      <c r="G16" s="274"/>
      <c r="H16" s="226"/>
      <c r="I16" s="226"/>
      <c r="J16" s="226"/>
      <c r="K16" s="226"/>
      <c r="L16" s="226"/>
      <c r="M16" s="206"/>
      <c r="N16" s="680"/>
      <c r="O16" s="680"/>
      <c r="P16" s="233"/>
    </row>
    <row r="17" spans="1:16" s="234" customFormat="1" ht="35.1" customHeight="1">
      <c r="A17" s="237" t="str">
        <f>'Sch-6'!A17</f>
        <v>(a)</v>
      </c>
      <c r="B17" s="337" t="str">
        <f>'Sch-6'!F17</f>
        <v>ACSR Zebra Conductor (for 765kV Line Only)-UTS</v>
      </c>
      <c r="C17" s="237" t="str">
        <f>'Sch-6'!G17</f>
        <v xml:space="preserve">EA </v>
      </c>
      <c r="D17" s="237">
        <f>'Sch-6'!H17</f>
        <v>1</v>
      </c>
      <c r="E17" s="334">
        <f>'Sch-6'!L17</f>
        <v>0</v>
      </c>
      <c r="F17" s="315" t="str">
        <f>IF(E17=0, "Included", IF(ISERROR(D17*E17), E17, D17*E17))</f>
        <v>Included</v>
      </c>
      <c r="G17" s="142"/>
      <c r="M17" s="206"/>
      <c r="N17" s="681" t="e">
        <f>D17-(D17*$O$9)</f>
        <v>#DIV/0!</v>
      </c>
      <c r="O17" s="681"/>
      <c r="P17" s="233"/>
    </row>
    <row r="18" spans="1:16" s="234" customFormat="1" ht="35.1" customHeight="1">
      <c r="A18" s="237" t="str">
        <f>'Sch-6'!A18</f>
        <v>(b)</v>
      </c>
      <c r="B18" s="337" t="str">
        <f>'Sch-6'!F18</f>
        <v>ACSR Zebra Conductor (for 765kV Line Only)-D.C.Resistence Test</v>
      </c>
      <c r="C18" s="237" t="str">
        <f>'Sch-6'!G18</f>
        <v xml:space="preserve">EA </v>
      </c>
      <c r="D18" s="237">
        <f>'Sch-6'!H18</f>
        <v>1</v>
      </c>
      <c r="E18" s="334">
        <f>'Sch-6'!L18</f>
        <v>0</v>
      </c>
      <c r="F18" s="315" t="str">
        <f>IF(E18=0, "Included", IF(ISERROR(D18*E18), E18, D18*E18))</f>
        <v>Included</v>
      </c>
      <c r="G18" s="142"/>
      <c r="M18" s="206"/>
      <c r="N18" s="685"/>
      <c r="O18" s="685"/>
      <c r="P18" s="233"/>
    </row>
    <row r="19" spans="1:16" s="234" customFormat="1" ht="35.1" customHeight="1">
      <c r="A19" s="237" t="str">
        <f>'Sch-6'!A19</f>
        <v>(c)</v>
      </c>
      <c r="B19" s="337" t="str">
        <f>'Sch-6'!F19</f>
        <v>ACSR Zebra Conductor (for 765kV Line Only)-Corona Extn.VoltageTest(Dry)</v>
      </c>
      <c r="C19" s="237" t="str">
        <f>'Sch-6'!G19</f>
        <v xml:space="preserve">EA </v>
      </c>
      <c r="D19" s="237">
        <f>'Sch-6'!H19</f>
        <v>1</v>
      </c>
      <c r="E19" s="334">
        <f>'Sch-6'!L19</f>
        <v>0</v>
      </c>
      <c r="F19" s="315" t="str">
        <f>IF(E19=0, "Included", IF(ISERROR(D19*E19), E19, D19*E19))</f>
        <v>Included</v>
      </c>
      <c r="G19" s="142"/>
      <c r="M19" s="206"/>
      <c r="N19" s="207"/>
      <c r="O19" s="207"/>
      <c r="P19" s="233"/>
    </row>
    <row r="20" spans="1:16" s="234" customFormat="1" ht="35.1" customHeight="1">
      <c r="A20" s="237" t="str">
        <f>'Sch-6'!A20</f>
        <v>(d)</v>
      </c>
      <c r="B20" s="337" t="str">
        <f>'Sch-6'!F20</f>
        <v>ACSR Zebra Conductor (for 765kV Line Only)-RIV(Dry)</v>
      </c>
      <c r="C20" s="237" t="str">
        <f>'Sch-6'!G20</f>
        <v xml:space="preserve">EA </v>
      </c>
      <c r="D20" s="237">
        <f>'Sch-6'!H20</f>
        <v>1</v>
      </c>
      <c r="E20" s="334">
        <f>'Sch-6'!L20</f>
        <v>0</v>
      </c>
      <c r="F20" s="315" t="str">
        <f>IF(E20=0, "Included", IF(ISERROR(D20*E20), E20, D20*E20))</f>
        <v>Included</v>
      </c>
      <c r="G20" s="142"/>
      <c r="M20" s="206"/>
      <c r="N20" s="207"/>
      <c r="O20" s="207"/>
      <c r="P20" s="233"/>
    </row>
    <row r="21" spans="1:16" ht="19.5" customHeight="1">
      <c r="A21" s="96"/>
      <c r="B21" s="682" t="s">
        <v>253</v>
      </c>
      <c r="C21" s="683"/>
      <c r="D21" s="683"/>
      <c r="E21" s="238"/>
      <c r="F21" s="316">
        <f>SUM(F17:F20)</f>
        <v>0</v>
      </c>
      <c r="N21" s="681" t="e">
        <f>ROUND((#REF!+#REF!+#REF!),0)</f>
        <v>#REF!</v>
      </c>
      <c r="O21" s="681"/>
      <c r="P21" s="23"/>
    </row>
    <row r="22" spans="1:16">
      <c r="A22" s="97"/>
      <c r="B22" s="98"/>
      <c r="C22" s="98"/>
      <c r="D22" s="91"/>
      <c r="E22" s="91"/>
      <c r="F22" s="91"/>
      <c r="N22" s="208" t="s">
        <v>132</v>
      </c>
      <c r="O22" s="209" t="e">
        <f>D21-N21</f>
        <v>#REF!</v>
      </c>
    </row>
    <row r="23" spans="1:16" ht="33.75" customHeight="1">
      <c r="A23" s="671" t="s">
        <v>173</v>
      </c>
      <c r="B23" s="671"/>
      <c r="C23" s="671"/>
      <c r="D23" s="671"/>
      <c r="E23" s="684"/>
      <c r="F23" s="684"/>
      <c r="N23" s="208"/>
      <c r="O23" s="209"/>
    </row>
    <row r="24" spans="1:16">
      <c r="A24" s="97"/>
      <c r="B24" s="98"/>
      <c r="C24" s="98"/>
      <c r="D24" s="91"/>
      <c r="E24" s="91"/>
      <c r="F24" s="91"/>
      <c r="N24" s="208"/>
      <c r="O24" s="209"/>
    </row>
    <row r="25" spans="1:16" ht="33" customHeight="1">
      <c r="A25" s="83" t="s">
        <v>224</v>
      </c>
      <c r="B25" s="115">
        <f>'Sch-1'!B32</f>
        <v>0</v>
      </c>
      <c r="C25" s="115"/>
      <c r="D25" s="84"/>
      <c r="E25" s="85" t="s">
        <v>226</v>
      </c>
      <c r="F25" s="86"/>
    </row>
    <row r="26" spans="1:16" ht="33" customHeight="1">
      <c r="A26" s="83" t="s">
        <v>225</v>
      </c>
      <c r="B26" s="99">
        <f>'Sch-1'!B33</f>
        <v>0</v>
      </c>
      <c r="C26" s="99"/>
      <c r="D26" s="26"/>
      <c r="E26" s="85" t="s">
        <v>227</v>
      </c>
      <c r="F26" s="99" t="str">
        <f>'Sch-1'!N32</f>
        <v/>
      </c>
    </row>
    <row r="27" spans="1:16" ht="33" customHeight="1">
      <c r="A27" s="80"/>
      <c r="B27" s="79"/>
      <c r="C27" s="79"/>
      <c r="D27" s="26"/>
      <c r="E27" s="85" t="s">
        <v>228</v>
      </c>
      <c r="F27" s="99" t="str">
        <f>'Sch-1'!N33</f>
        <v/>
      </c>
    </row>
    <row r="28" spans="1:16" ht="33" customHeight="1">
      <c r="A28" s="80"/>
      <c r="B28" s="79"/>
      <c r="C28" s="79"/>
      <c r="D28" s="26"/>
      <c r="E28" s="85" t="s">
        <v>229</v>
      </c>
      <c r="F28" s="86"/>
    </row>
  </sheetData>
  <customSheetViews>
    <customSheetView guid="{65BDA0F1-6D38-4874-87A2-19D645CD5B6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01BD8524-9381-4704-9D50-6C848948AE2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87981F99-33D2-48F3-9138-10E7D5F1DFD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2BA1F3A4-7362-4C75-9E02-FB6308B23F40}"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88CDEBAE-8E08-4224-B529-C4120559940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A8D67B77-0FCD-43C6-B55F-10F11F3996C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2B22B4D9-734E-466D-B6F8-DF61D532EF6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7781E931-9022-448B-8CEA-16A952A0B08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FE49A1A8-589E-4C61-B5F2-2DC8472D06E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EF525F2E-18DE-47FD-A864-6F2A2CA91061}"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9C0E3A54-A1E4-4406-967B-FE168F75119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42E48991-4351-4471-8AF6-A35D24AE57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5A07DBA2-29FE-46EA-8A64-6BF1FB7295C8}" zeroValues="0" state="hidden" showRuler="0">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BE00177C-666B-4CCB-B6AF-EE8409A04F15}"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8020169D-1904-4071-9010-34C6BAD3547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EFF9997F-F423-457E-8339-C5D06689EC0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D39E83F3-4061-47C5-8153-10B7C21D208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D963BE1A-1920-4E18-8F54-07F354CCE22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D545044E-B7FF-408B-A291-2187C526EC3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 guid="{883F4F4D-A630-4132-B676-8201FF75197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7"/>
      <headerFooter alignWithMargins="0">
        <oddFooter>&amp;R&amp;"Book Antiqua,Bold"&amp;10Schedule-7/ Page &amp;P of &amp;N</oddFooter>
      </headerFooter>
    </customSheetView>
    <customSheetView guid="{FA8C7114-2E15-4727-B4B0-927BCE12D1A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8"/>
      <headerFooter alignWithMargins="0">
        <oddFooter>&amp;R&amp;"Book Antiqua,Bold"&amp;10Schedule-7/ Page &amp;P of &amp;N</oddFooter>
      </headerFooter>
    </customSheetView>
    <customSheetView guid="{483DCDBB-D1CA-4B11-85F4-FA65A96DCE2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9"/>
      <headerFooter alignWithMargins="0">
        <oddFooter>&amp;R&amp;"Book Antiqua,Bold"&amp;10Schedule-7/ Page &amp;P of &amp;N</oddFooter>
      </headerFooter>
    </customSheetView>
    <customSheetView guid="{97EFF801-2C6F-4063-9981-A39996328FAC}"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0"/>
      <headerFooter alignWithMargins="0">
        <oddFooter>&amp;R&amp;"Book Antiqua,Bold"&amp;10Schedule-7/ Page &amp;P of &amp;N</oddFooter>
      </headerFooter>
    </customSheetView>
    <customSheetView guid="{585A669F-29FF-4D0D-B50C-5C677FB93FE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1"/>
      <headerFooter alignWithMargins="0">
        <oddFooter>&amp;R&amp;"Book Antiqua,Bold"&amp;10Schedule-7/ Page &amp;P of &amp;N</oddFooter>
      </headerFooter>
    </customSheetView>
    <customSheetView guid="{804C0530-632A-4E06-A9A2-093B6503F55F}"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2"/>
      <headerFooter alignWithMargins="0">
        <oddFooter>&amp;R&amp;"Book Antiqua,Bold"&amp;10Schedule-7/ Page &amp;P of &amp;N</oddFooter>
      </headerFooter>
    </customSheetView>
    <customSheetView guid="{5C772B04-11E1-4A74-9F43-9A74EF38E5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3"/>
      <headerFooter alignWithMargins="0">
        <oddFooter>&amp;R&amp;"Book Antiqua,Bold"&amp;10Schedule-7/ Page &amp;P of &amp;N</oddFooter>
      </headerFooter>
    </customSheetView>
  </customSheetViews>
  <mergeCells count="15">
    <mergeCell ref="N17:O17"/>
    <mergeCell ref="B21:D21"/>
    <mergeCell ref="N21:O21"/>
    <mergeCell ref="A23:D23"/>
    <mergeCell ref="E23:F23"/>
    <mergeCell ref="N18:O18"/>
    <mergeCell ref="N14:O14"/>
    <mergeCell ref="N15:O15"/>
    <mergeCell ref="N16:O16"/>
    <mergeCell ref="A3:F3"/>
    <mergeCell ref="A4:F4"/>
    <mergeCell ref="B8:D8"/>
    <mergeCell ref="B9:D9"/>
    <mergeCell ref="B10:D10"/>
    <mergeCell ref="B11:D11"/>
  </mergeCells>
  <phoneticPr fontId="30" type="noConversion"/>
  <printOptions horizontalCentered="1"/>
  <pageMargins left="0.78740157480314998" right="0.38" top="0.61" bottom="0.57999999999999996" header="0.34" footer="0.36"/>
  <pageSetup paperSize="9" orientation="portrait" horizontalDpi="300" verticalDpi="300" r:id="rId34"/>
  <headerFooter alignWithMargins="0">
    <oddFooter>&amp;R&amp;"Book Antiqua,Bold"&amp;10Schedule-7/ Page &amp;P of &amp;N</oddFooter>
  </headerFooter>
  <colBreaks count="1" manualBreakCount="1">
    <brk id="6" max="1048575" man="1"/>
  </colBreaks>
  <drawing r:id="rId3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1"/>
  </sheetPr>
  <dimension ref="A1:W43"/>
  <sheetViews>
    <sheetView showGridLines="0" showZeros="0" view="pageBreakPreview" topLeftCell="A20" zoomScaleNormal="100" zoomScaleSheetLayoutView="100" workbookViewId="0">
      <selection activeCell="G21" sqref="G21"/>
    </sheetView>
  </sheetViews>
  <sheetFormatPr defaultColWidth="9" defaultRowHeight="16.5"/>
  <cols>
    <col min="1" max="2" width="6.625" style="147" customWidth="1"/>
    <col min="3" max="3" width="21.625" style="147" customWidth="1"/>
    <col min="4" max="4" width="13.375" style="147" customWidth="1"/>
    <col min="5" max="5" width="30.5" style="147" customWidth="1"/>
    <col min="6" max="6" width="24.875" style="147" customWidth="1"/>
    <col min="7" max="7" width="14.375" style="147" customWidth="1"/>
    <col min="8" max="8" width="14.25" style="322" hidden="1" customWidth="1"/>
    <col min="9" max="9" width="14.25" style="440" hidden="1" customWidth="1"/>
    <col min="10" max="10" width="20" style="323" hidden="1" customWidth="1"/>
    <col min="11" max="13" width="14.25" style="323" hidden="1" customWidth="1"/>
    <col min="14" max="14" width="38.125" style="323" hidden="1" customWidth="1"/>
    <col min="15" max="15" width="21.25" style="323" hidden="1" customWidth="1"/>
    <col min="16" max="17" width="14.25" style="323" customWidth="1"/>
    <col min="18" max="23" width="9" style="323"/>
    <col min="24" max="16384" width="9" style="78"/>
  </cols>
  <sheetData>
    <row r="1" spans="1:23" s="134" customFormat="1" ht="39.950000000000003" hidden="1" customHeight="1">
      <c r="A1" s="686"/>
      <c r="B1" s="686"/>
      <c r="C1" s="686"/>
      <c r="D1" s="686"/>
      <c r="E1" s="686"/>
      <c r="F1" s="686"/>
      <c r="G1" s="686"/>
      <c r="H1" s="320"/>
      <c r="I1" s="517"/>
      <c r="J1" s="321"/>
      <c r="K1" s="321"/>
      <c r="L1" s="321"/>
      <c r="M1" s="321"/>
      <c r="N1" s="321"/>
      <c r="O1" s="321"/>
      <c r="P1" s="321"/>
      <c r="Q1" s="321"/>
      <c r="R1" s="321"/>
      <c r="S1" s="321"/>
      <c r="T1" s="321"/>
      <c r="U1" s="321"/>
      <c r="V1" s="321"/>
      <c r="W1" s="321"/>
    </row>
    <row r="2" spans="1:23" ht="18" customHeight="1">
      <c r="A2" s="73" t="str">
        <f>Cover!B3</f>
        <v>Specification No.: CC/NT/G-CB/DOM/A00/23/00546</v>
      </c>
      <c r="B2" s="73"/>
      <c r="C2" s="74"/>
      <c r="D2" s="75"/>
      <c r="E2" s="75"/>
      <c r="F2" s="75"/>
      <c r="G2" s="77" t="s">
        <v>128</v>
      </c>
    </row>
    <row r="3" spans="1:23" ht="18" customHeight="1">
      <c r="A3" s="139"/>
      <c r="B3" s="139"/>
      <c r="C3" s="140"/>
      <c r="D3" s="141"/>
      <c r="E3" s="141"/>
      <c r="F3" s="141"/>
      <c r="G3" s="142"/>
    </row>
    <row r="4" spans="1:23" ht="18.95" customHeight="1">
      <c r="A4" s="689" t="s">
        <v>123</v>
      </c>
      <c r="B4" s="689"/>
      <c r="C4" s="689"/>
      <c r="D4" s="689"/>
      <c r="E4" s="689"/>
      <c r="F4" s="689"/>
      <c r="G4" s="689"/>
    </row>
    <row r="5" spans="1:23" ht="21" customHeight="1">
      <c r="A5" s="143" t="s">
        <v>214</v>
      </c>
      <c r="B5" s="143"/>
      <c r="C5" s="218"/>
      <c r="D5" s="218"/>
      <c r="E5" s="218"/>
      <c r="F5" s="218"/>
      <c r="G5" s="218"/>
    </row>
    <row r="6" spans="1:23" ht="21" customHeight="1">
      <c r="A6" s="144" t="s">
        <v>216</v>
      </c>
      <c r="B6" s="144"/>
      <c r="C6" s="218"/>
      <c r="D6" s="218"/>
      <c r="E6" s="218"/>
      <c r="F6" s="218"/>
      <c r="G6" s="218"/>
    </row>
    <row r="7" spans="1:23" ht="21" customHeight="1">
      <c r="A7" s="144" t="s">
        <v>218</v>
      </c>
      <c r="B7" s="144"/>
      <c r="C7" s="218"/>
      <c r="D7" s="218"/>
      <c r="E7" s="218"/>
      <c r="F7" s="218"/>
      <c r="G7" s="218"/>
    </row>
    <row r="8" spans="1:23" ht="21" customHeight="1">
      <c r="A8" s="144" t="s">
        <v>219</v>
      </c>
      <c r="B8" s="144"/>
      <c r="C8" s="218"/>
      <c r="D8" s="218"/>
      <c r="E8" s="218"/>
      <c r="F8" s="218"/>
      <c r="G8" s="218"/>
    </row>
    <row r="9" spans="1:23" ht="21" customHeight="1">
      <c r="A9" s="144" t="s">
        <v>220</v>
      </c>
      <c r="B9" s="144"/>
      <c r="C9" s="218"/>
      <c r="D9" s="218"/>
      <c r="E9" s="218"/>
      <c r="F9" s="218"/>
      <c r="G9" s="218"/>
    </row>
    <row r="10" spans="1:23" ht="21" customHeight="1">
      <c r="A10" s="144" t="s">
        <v>221</v>
      </c>
      <c r="B10" s="144"/>
      <c r="C10" s="218"/>
      <c r="D10" s="218"/>
      <c r="E10" s="218"/>
      <c r="F10" s="218"/>
      <c r="G10" s="218"/>
    </row>
    <row r="11" spans="1:23" ht="21" customHeight="1">
      <c r="A11" s="218"/>
      <c r="B11" s="218"/>
      <c r="C11" s="218"/>
      <c r="D11" s="218"/>
      <c r="E11" s="218"/>
      <c r="F11" s="218"/>
      <c r="G11" s="218"/>
    </row>
    <row r="12" spans="1:23" ht="57" customHeight="1">
      <c r="A12" s="445" t="s">
        <v>124</v>
      </c>
      <c r="B12" s="445"/>
      <c r="C12" s="687" t="str">
        <f>Cover!$B$2</f>
        <v>Circuit Breaker Package -CB01 associated with Bulk Procurement of Substation.</v>
      </c>
      <c r="D12" s="687"/>
      <c r="E12" s="687"/>
      <c r="F12" s="687"/>
      <c r="G12" s="687"/>
    </row>
    <row r="13" spans="1:23" ht="21" customHeight="1">
      <c r="A13" s="145" t="s">
        <v>122</v>
      </c>
      <c r="B13" s="145"/>
      <c r="C13" s="146"/>
      <c r="D13" s="145"/>
      <c r="E13" s="145"/>
      <c r="F13" s="145"/>
      <c r="G13" s="145"/>
    </row>
    <row r="14" spans="1:23" ht="55.5" customHeight="1">
      <c r="A14" s="688" t="s">
        <v>125</v>
      </c>
      <c r="B14" s="688"/>
      <c r="C14" s="688"/>
      <c r="D14" s="688"/>
      <c r="E14" s="688"/>
      <c r="F14" s="688"/>
      <c r="G14" s="688"/>
      <c r="J14" s="690" t="s">
        <v>325</v>
      </c>
      <c r="K14" s="690"/>
      <c r="L14" s="690"/>
      <c r="M14" s="690"/>
      <c r="N14" s="332" t="s">
        <v>326</v>
      </c>
    </row>
    <row r="15" spans="1:23" ht="60.75" customHeight="1">
      <c r="B15" s="153">
        <v>1</v>
      </c>
      <c r="C15" s="692" t="s">
        <v>323</v>
      </c>
      <c r="D15" s="693"/>
      <c r="E15" s="693"/>
      <c r="F15" s="694"/>
      <c r="G15" s="328"/>
      <c r="I15" s="440">
        <f>'Sch-1'!N24+'Sch-2'!J23+'Sch-3'!P24+'Sch-6'!J21</f>
        <v>0</v>
      </c>
      <c r="J15" s="351">
        <f>IF(I15=0,0,G15/I15)</f>
        <v>0</v>
      </c>
    </row>
    <row r="16" spans="1:23" ht="57.75" customHeight="1">
      <c r="B16" s="153">
        <v>2</v>
      </c>
      <c r="C16" s="692" t="s">
        <v>460</v>
      </c>
      <c r="D16" s="693"/>
      <c r="E16" s="693"/>
      <c r="F16" s="694"/>
      <c r="G16" s="159"/>
      <c r="I16" s="440">
        <f>'Sch-1'!N24+'Sch-2'!J23+'Sch-3'!P24+'Sch-6'!J21</f>
        <v>0</v>
      </c>
      <c r="J16" s="330">
        <f>G16</f>
        <v>0</v>
      </c>
    </row>
    <row r="17" spans="1:23" s="136" customFormat="1" ht="54.95" customHeight="1">
      <c r="B17" s="154">
        <v>3</v>
      </c>
      <c r="C17" s="695" t="s">
        <v>146</v>
      </c>
      <c r="D17" s="696"/>
      <c r="E17" s="696"/>
      <c r="F17" s="697"/>
      <c r="G17" s="157"/>
      <c r="H17" s="322"/>
      <c r="I17" s="518"/>
      <c r="J17" s="324"/>
      <c r="K17" s="324"/>
      <c r="L17" s="324"/>
      <c r="M17" s="324"/>
      <c r="N17" s="324"/>
      <c r="O17" s="324"/>
      <c r="P17" s="324"/>
      <c r="Q17" s="324"/>
      <c r="R17" s="324"/>
      <c r="S17" s="324"/>
      <c r="T17" s="324"/>
      <c r="U17" s="324"/>
      <c r="V17" s="324"/>
      <c r="W17" s="324"/>
    </row>
    <row r="18" spans="1:23" s="136" customFormat="1" ht="21" customHeight="1">
      <c r="B18" s="151"/>
      <c r="C18" s="187" t="s">
        <v>450</v>
      </c>
      <c r="D18" s="149"/>
      <c r="E18" s="158"/>
      <c r="F18" s="189" t="s">
        <v>177</v>
      </c>
      <c r="G18" s="329"/>
      <c r="H18" s="322"/>
      <c r="I18" s="518">
        <f>'Sch-1'!N24</f>
        <v>0</v>
      </c>
      <c r="J18" s="349">
        <f>IF(I18=0,0,G18/I18)</f>
        <v>0</v>
      </c>
      <c r="K18" s="324"/>
      <c r="L18" s="324"/>
      <c r="M18" s="324"/>
      <c r="N18" s="347" t="s">
        <v>334</v>
      </c>
      <c r="O18" s="457">
        <f>J15+J16+J18+J24</f>
        <v>0</v>
      </c>
      <c r="P18" s="324"/>
      <c r="Q18" s="324"/>
      <c r="R18" s="324"/>
      <c r="S18" s="324"/>
      <c r="T18" s="324"/>
      <c r="U18" s="324"/>
      <c r="V18" s="324"/>
      <c r="W18" s="324"/>
    </row>
    <row r="19" spans="1:23" s="136" customFormat="1" ht="21" hidden="1" customHeight="1">
      <c r="B19" s="151"/>
      <c r="C19" s="187" t="s">
        <v>138</v>
      </c>
      <c r="D19" s="149"/>
      <c r="E19" s="158"/>
      <c r="F19" s="189" t="s">
        <v>177</v>
      </c>
      <c r="G19" s="329"/>
      <c r="H19" s="322"/>
      <c r="I19" s="518" t="e">
        <f>'Sch-1'!#REF!</f>
        <v>#REF!</v>
      </c>
      <c r="J19" s="349" t="e">
        <f>IF(I19=0,0,G19/I19)</f>
        <v>#REF!</v>
      </c>
      <c r="K19" s="324"/>
      <c r="L19" s="324"/>
      <c r="M19" s="324"/>
      <c r="N19" s="347" t="s">
        <v>335</v>
      </c>
      <c r="O19" s="457" t="e">
        <f>J15+J16+J19+J25</f>
        <v>#REF!</v>
      </c>
      <c r="P19" s="324"/>
      <c r="Q19" s="324"/>
      <c r="R19" s="324"/>
      <c r="S19" s="324"/>
      <c r="T19" s="324"/>
      <c r="U19" s="324"/>
      <c r="V19" s="324"/>
      <c r="W19" s="324"/>
    </row>
    <row r="20" spans="1:23" s="136" customFormat="1" ht="21" customHeight="1">
      <c r="B20" s="151"/>
      <c r="C20" s="187" t="s">
        <v>456</v>
      </c>
      <c r="D20" s="149"/>
      <c r="E20" s="158"/>
      <c r="F20" s="189" t="s">
        <v>177</v>
      </c>
      <c r="G20" s="329"/>
      <c r="H20" s="322"/>
      <c r="I20" s="518">
        <f>'Sch-2'!J23</f>
        <v>0</v>
      </c>
      <c r="J20" s="349">
        <f>IF(I20=0,0,G20/I20)</f>
        <v>0</v>
      </c>
      <c r="K20" s="324"/>
      <c r="L20" s="324"/>
      <c r="M20" s="324"/>
      <c r="N20" s="187" t="s">
        <v>126</v>
      </c>
      <c r="O20" s="457">
        <f>J15+J16+J20+J26</f>
        <v>0</v>
      </c>
      <c r="P20" s="324"/>
      <c r="Q20" s="324"/>
      <c r="R20" s="324"/>
      <c r="S20" s="324"/>
      <c r="T20" s="324"/>
      <c r="U20" s="324"/>
      <c r="V20" s="324"/>
      <c r="W20" s="324"/>
    </row>
    <row r="21" spans="1:23" s="136" customFormat="1" ht="21" customHeight="1">
      <c r="B21" s="151"/>
      <c r="C21" s="187" t="s">
        <v>489</v>
      </c>
      <c r="D21" s="149"/>
      <c r="E21" s="158"/>
      <c r="F21" s="189"/>
      <c r="G21" s="329"/>
      <c r="H21" s="322"/>
      <c r="I21" s="518">
        <f>'Sch-3'!P24</f>
        <v>0</v>
      </c>
      <c r="J21" s="349">
        <f>IF(I21=0,0,G21/I21)</f>
        <v>0</v>
      </c>
      <c r="K21" s="324"/>
      <c r="L21" s="324"/>
      <c r="M21" s="324"/>
      <c r="N21" s="347" t="s">
        <v>489</v>
      </c>
      <c r="O21" s="457">
        <f>J15+J16+J21+J27</f>
        <v>0</v>
      </c>
      <c r="P21" s="324"/>
      <c r="Q21" s="324"/>
      <c r="R21" s="324"/>
      <c r="S21" s="324"/>
      <c r="T21" s="324"/>
      <c r="U21" s="324"/>
      <c r="V21" s="324"/>
      <c r="W21" s="324"/>
    </row>
    <row r="22" spans="1:23" s="136" customFormat="1" ht="21" customHeight="1">
      <c r="B22" s="152"/>
      <c r="C22" s="519" t="s">
        <v>324</v>
      </c>
      <c r="D22" s="150"/>
      <c r="E22" s="158"/>
      <c r="F22" s="190" t="s">
        <v>177</v>
      </c>
      <c r="G22" s="157"/>
      <c r="H22" s="322"/>
      <c r="I22" s="518">
        <f>'Sch-6'!J21</f>
        <v>0</v>
      </c>
      <c r="J22" s="349">
        <f>IF(I22=0,0,G22/I22)</f>
        <v>0</v>
      </c>
      <c r="K22" s="324"/>
      <c r="L22" s="324"/>
      <c r="M22" s="324"/>
      <c r="N22" s="319" t="s">
        <v>324</v>
      </c>
      <c r="O22" s="457">
        <f>J15+J16+J22+J28</f>
        <v>0</v>
      </c>
      <c r="P22" s="324"/>
      <c r="Q22" s="324"/>
      <c r="R22" s="324"/>
      <c r="S22" s="324"/>
      <c r="T22" s="324"/>
      <c r="U22" s="324"/>
      <c r="V22" s="324"/>
      <c r="W22" s="324"/>
    </row>
    <row r="23" spans="1:23" s="136" customFormat="1" ht="54.95" customHeight="1">
      <c r="B23" s="154">
        <v>4</v>
      </c>
      <c r="C23" s="698" t="s">
        <v>490</v>
      </c>
      <c r="D23" s="699"/>
      <c r="E23" s="699"/>
      <c r="F23" s="700"/>
      <c r="G23" s="157"/>
      <c r="H23" s="322"/>
      <c r="I23" s="518"/>
      <c r="J23" s="324"/>
      <c r="K23" s="324"/>
      <c r="L23" s="324"/>
      <c r="M23" s="324"/>
      <c r="N23" s="324"/>
      <c r="O23" s="324"/>
      <c r="P23" s="324"/>
      <c r="Q23" s="324"/>
      <c r="R23" s="324"/>
      <c r="S23" s="324"/>
      <c r="T23" s="324"/>
      <c r="U23" s="324"/>
      <c r="V23" s="324"/>
      <c r="W23" s="324"/>
    </row>
    <row r="24" spans="1:23" s="136" customFormat="1" ht="21" customHeight="1">
      <c r="A24" s="135"/>
      <c r="B24" s="151"/>
      <c r="C24" s="187" t="s">
        <v>451</v>
      </c>
      <c r="D24" s="149"/>
      <c r="E24" s="188"/>
      <c r="F24" s="189" t="s">
        <v>178</v>
      </c>
      <c r="G24" s="195"/>
      <c r="H24" s="322"/>
      <c r="I24" s="518">
        <f>'Sch-1'!N24</f>
        <v>0</v>
      </c>
      <c r="J24" s="331">
        <f>G24</f>
        <v>0</v>
      </c>
      <c r="K24" s="324"/>
      <c r="L24" s="324"/>
      <c r="M24" s="324"/>
      <c r="N24" s="324"/>
      <c r="O24" s="324"/>
      <c r="P24" s="324"/>
      <c r="Q24" s="324"/>
      <c r="R24" s="324"/>
      <c r="S24" s="324"/>
      <c r="T24" s="324"/>
      <c r="U24" s="324"/>
      <c r="V24" s="324"/>
      <c r="W24" s="324"/>
    </row>
    <row r="25" spans="1:23" s="136" customFormat="1" ht="21" hidden="1" customHeight="1">
      <c r="A25" s="135"/>
      <c r="B25" s="151"/>
      <c r="C25" s="187" t="s">
        <v>138</v>
      </c>
      <c r="D25" s="149"/>
      <c r="E25" s="188"/>
      <c r="F25" s="189" t="s">
        <v>178</v>
      </c>
      <c r="G25" s="195"/>
      <c r="H25" s="322"/>
      <c r="I25" s="518" t="e">
        <f>'Sch-1'!#REF!</f>
        <v>#REF!</v>
      </c>
      <c r="J25" s="331">
        <f>G25</f>
        <v>0</v>
      </c>
      <c r="K25" s="324"/>
      <c r="L25" s="324"/>
      <c r="M25" s="324"/>
      <c r="N25" s="324"/>
      <c r="O25" s="324"/>
      <c r="P25" s="324"/>
      <c r="Q25" s="324"/>
      <c r="R25" s="324"/>
      <c r="S25" s="324"/>
      <c r="T25" s="324"/>
      <c r="U25" s="324"/>
      <c r="V25" s="324"/>
      <c r="W25" s="324"/>
    </row>
    <row r="26" spans="1:23" s="136" customFormat="1" ht="40.15" customHeight="1">
      <c r="A26" s="135"/>
      <c r="B26" s="151"/>
      <c r="C26" s="187" t="s">
        <v>456</v>
      </c>
      <c r="D26" s="149"/>
      <c r="E26" s="188"/>
      <c r="F26" s="189" t="s">
        <v>178</v>
      </c>
      <c r="G26" s="195"/>
      <c r="H26" s="322"/>
      <c r="I26" s="518">
        <f>'Sch-2'!J23</f>
        <v>0</v>
      </c>
      <c r="J26" s="331">
        <f>G26</f>
        <v>0</v>
      </c>
      <c r="K26" s="324"/>
      <c r="L26" s="324"/>
      <c r="M26" s="324"/>
      <c r="N26" s="324"/>
      <c r="O26" s="324"/>
      <c r="P26" s="324"/>
      <c r="Q26" s="324"/>
      <c r="R26" s="324"/>
      <c r="S26" s="324"/>
      <c r="T26" s="324"/>
      <c r="U26" s="324"/>
      <c r="V26" s="324"/>
      <c r="W26" s="324"/>
    </row>
    <row r="27" spans="1:23" s="136" customFormat="1" ht="21" customHeight="1">
      <c r="A27" s="135"/>
      <c r="B27" s="151"/>
      <c r="C27" s="187" t="s">
        <v>489</v>
      </c>
      <c r="D27" s="149"/>
      <c r="E27" s="188"/>
      <c r="F27" s="189" t="s">
        <v>178</v>
      </c>
      <c r="G27" s="195"/>
      <c r="H27" s="322"/>
      <c r="I27" s="518">
        <f>'Sch-3'!P24</f>
        <v>0</v>
      </c>
      <c r="J27" s="331">
        <f>G27</f>
        <v>0</v>
      </c>
      <c r="K27" s="324"/>
      <c r="L27" s="324"/>
      <c r="M27" s="324"/>
      <c r="N27" s="324"/>
      <c r="O27" s="324"/>
      <c r="P27" s="324"/>
      <c r="Q27" s="324"/>
      <c r="R27" s="324"/>
      <c r="S27" s="324"/>
      <c r="T27" s="324"/>
      <c r="U27" s="324"/>
      <c r="V27" s="324"/>
      <c r="W27" s="324"/>
    </row>
    <row r="28" spans="1:23" s="136" customFormat="1" ht="21" customHeight="1">
      <c r="A28" s="135"/>
      <c r="B28" s="152"/>
      <c r="C28" s="519" t="s">
        <v>324</v>
      </c>
      <c r="D28" s="150"/>
      <c r="E28" s="191"/>
      <c r="F28" s="190" t="s">
        <v>178</v>
      </c>
      <c r="G28" s="157"/>
      <c r="H28" s="322"/>
      <c r="I28" s="518">
        <f>'Sch-6'!J21</f>
        <v>0</v>
      </c>
      <c r="J28" s="331">
        <f>G28</f>
        <v>0</v>
      </c>
      <c r="K28" s="324"/>
      <c r="L28" s="324"/>
      <c r="M28" s="324"/>
      <c r="N28" s="324"/>
      <c r="O28" s="324"/>
      <c r="P28" s="324"/>
      <c r="Q28" s="324"/>
      <c r="R28" s="324"/>
      <c r="S28" s="324"/>
      <c r="T28" s="324"/>
      <c r="U28" s="324"/>
      <c r="V28" s="324"/>
      <c r="W28" s="324"/>
    </row>
    <row r="29" spans="1:23" s="136" customFormat="1" ht="83.25" hidden="1" customHeight="1">
      <c r="A29" s="135"/>
      <c r="B29" s="152">
        <v>5</v>
      </c>
      <c r="C29" s="703" t="s">
        <v>411</v>
      </c>
      <c r="D29" s="704"/>
      <c r="E29" s="704"/>
      <c r="F29" s="705"/>
      <c r="G29" s="541"/>
      <c r="H29" s="322"/>
      <c r="I29" s="518"/>
      <c r="J29" s="331"/>
      <c r="K29" s="324"/>
      <c r="L29" s="324"/>
      <c r="M29" s="324"/>
      <c r="N29" s="324"/>
      <c r="O29" s="324"/>
      <c r="P29" s="324"/>
      <c r="Q29" s="324"/>
      <c r="R29" s="324"/>
      <c r="S29" s="324"/>
      <c r="T29" s="324"/>
      <c r="U29" s="324"/>
      <c r="V29" s="324"/>
      <c r="W29" s="324"/>
    </row>
    <row r="30" spans="1:23" s="136" customFormat="1" ht="87.75" hidden="1" customHeight="1">
      <c r="A30" s="135"/>
      <c r="B30" s="152">
        <v>6</v>
      </c>
      <c r="C30" s="703" t="s">
        <v>412</v>
      </c>
      <c r="D30" s="704"/>
      <c r="E30" s="704"/>
      <c r="F30" s="705"/>
      <c r="G30" s="541"/>
      <c r="H30" s="322"/>
      <c r="I30" s="518"/>
      <c r="J30" s="331"/>
      <c r="K30" s="324"/>
      <c r="L30" s="324"/>
      <c r="M30" s="324"/>
      <c r="N30" s="324"/>
      <c r="O30" s="324"/>
      <c r="P30" s="324"/>
      <c r="Q30" s="324"/>
      <c r="R30" s="324"/>
      <c r="S30" s="324"/>
      <c r="T30" s="324"/>
      <c r="U30" s="324"/>
      <c r="V30" s="324"/>
      <c r="W30" s="324"/>
    </row>
    <row r="31" spans="1:23" s="136" customFormat="1" ht="69.75" hidden="1" customHeight="1">
      <c r="A31" s="135"/>
      <c r="B31" s="706" t="s">
        <v>413</v>
      </c>
      <c r="C31" s="707"/>
      <c r="D31" s="707"/>
      <c r="E31" s="707"/>
      <c r="F31" s="707"/>
      <c r="G31" s="708"/>
      <c r="H31" s="322"/>
      <c r="I31" s="518" t="e">
        <f>'Sch-1'!N24+'Sch-2'!J23+'Sch-6'!#REF!</f>
        <v>#REF!</v>
      </c>
      <c r="J31" s="349" t="e">
        <f>IF(I31=0,0,G31/I31)</f>
        <v>#REF!</v>
      </c>
      <c r="K31" s="324"/>
      <c r="L31" s="324"/>
      <c r="M31" s="324"/>
      <c r="N31" s="324"/>
      <c r="O31" s="324"/>
      <c r="P31" s="324"/>
      <c r="Q31" s="324"/>
      <c r="R31" s="324"/>
      <c r="S31" s="324"/>
      <c r="T31" s="324"/>
      <c r="U31" s="324"/>
      <c r="V31" s="324"/>
      <c r="W31" s="324"/>
    </row>
    <row r="32" spans="1:23" s="136" customFormat="1" ht="24.75" hidden="1" customHeight="1">
      <c r="A32" s="135"/>
      <c r="B32" s="436">
        <v>5</v>
      </c>
      <c r="C32" s="709" t="s">
        <v>403</v>
      </c>
      <c r="D32" s="710"/>
      <c r="E32" s="710"/>
      <c r="F32" s="710"/>
      <c r="G32" s="711"/>
      <c r="H32" s="322"/>
      <c r="I32" s="518"/>
      <c r="J32" s="349"/>
      <c r="K32" s="324"/>
      <c r="L32" s="324"/>
      <c r="M32" s="324"/>
      <c r="N32" s="324"/>
      <c r="O32" s="324"/>
      <c r="P32" s="324"/>
      <c r="Q32" s="324"/>
      <c r="R32" s="324"/>
      <c r="S32" s="324"/>
      <c r="T32" s="324"/>
      <c r="U32" s="324"/>
      <c r="V32" s="324"/>
      <c r="W32" s="324"/>
    </row>
    <row r="33" spans="1:23" s="136" customFormat="1" ht="61.5" hidden="1" customHeight="1">
      <c r="A33" s="135"/>
      <c r="B33" s="712"/>
      <c r="C33" s="713"/>
      <c r="D33" s="713"/>
      <c r="E33" s="713"/>
      <c r="F33" s="713"/>
      <c r="G33" s="714"/>
      <c r="H33" s="322"/>
      <c r="I33" s="518" t="e">
        <f>'Sch-1'!N24+'Sch-2'!J23+'Sch-6'!#REF!</f>
        <v>#REF!</v>
      </c>
      <c r="J33" s="331">
        <f>G33</f>
        <v>0</v>
      </c>
      <c r="K33" s="324"/>
      <c r="L33" s="324"/>
      <c r="M33" s="324"/>
      <c r="N33" s="324"/>
      <c r="O33" s="324"/>
      <c r="P33" s="324"/>
      <c r="Q33" s="324"/>
      <c r="R33" s="324"/>
      <c r="S33" s="324"/>
      <c r="T33" s="324"/>
      <c r="U33" s="324"/>
      <c r="V33" s="324"/>
      <c r="W33" s="324"/>
    </row>
    <row r="34" spans="1:23" s="136" customFormat="1" ht="48.75" customHeight="1">
      <c r="A34" s="135"/>
      <c r="B34" s="701"/>
      <c r="C34" s="702"/>
      <c r="D34" s="702"/>
      <c r="E34" s="702"/>
      <c r="F34" s="702"/>
      <c r="G34" s="702"/>
      <c r="H34" s="322"/>
      <c r="I34" s="518"/>
      <c r="J34" s="324"/>
      <c r="K34" s="324"/>
      <c r="L34" s="324"/>
      <c r="M34" s="324"/>
      <c r="N34" s="324"/>
      <c r="O34" s="324"/>
      <c r="P34" s="324"/>
      <c r="Q34" s="324"/>
      <c r="R34" s="324"/>
      <c r="S34" s="324"/>
      <c r="T34" s="324"/>
      <c r="U34" s="324"/>
      <c r="V34" s="324"/>
      <c r="W34" s="324"/>
    </row>
    <row r="35" spans="1:23" s="136" customFormat="1" ht="33" customHeight="1">
      <c r="A35" s="138" t="s">
        <v>127</v>
      </c>
      <c r="B35" s="155"/>
      <c r="C35" s="148"/>
      <c r="E35" s="156"/>
      <c r="F35" s="156"/>
      <c r="G35" s="137"/>
      <c r="H35" s="322"/>
      <c r="I35" s="518"/>
      <c r="J35" s="324"/>
      <c r="K35" s="324"/>
      <c r="L35" s="324"/>
      <c r="M35" s="324"/>
      <c r="N35" s="324"/>
      <c r="O35" s="324"/>
      <c r="P35" s="324"/>
      <c r="Q35" s="324"/>
      <c r="R35" s="324"/>
      <c r="S35" s="324"/>
      <c r="T35" s="324"/>
      <c r="U35" s="324"/>
      <c r="V35" s="324"/>
      <c r="W35" s="324"/>
    </row>
    <row r="36" spans="1:23" s="136" customFormat="1" ht="33" customHeight="1">
      <c r="A36" s="26" t="s">
        <v>277</v>
      </c>
      <c r="B36" s="155"/>
      <c r="C36" s="148"/>
      <c r="E36" s="156"/>
      <c r="F36" s="156"/>
      <c r="G36" s="137"/>
      <c r="H36" s="322"/>
      <c r="I36" s="518"/>
      <c r="J36" s="324"/>
      <c r="K36" s="324"/>
      <c r="L36" s="324"/>
      <c r="M36" s="324"/>
      <c r="N36" s="324"/>
      <c r="O36" s="324"/>
      <c r="P36" s="324"/>
      <c r="Q36" s="324"/>
      <c r="R36" s="324"/>
      <c r="S36" s="324"/>
      <c r="T36" s="324"/>
      <c r="U36" s="324"/>
      <c r="V36" s="324"/>
      <c r="W36" s="324"/>
    </row>
    <row r="37" spans="1:23" s="136" customFormat="1" ht="33" customHeight="1">
      <c r="B37" s="26"/>
      <c r="D37" s="72"/>
      <c r="E37" s="79"/>
      <c r="F37" s="79"/>
      <c r="G37" s="79"/>
      <c r="H37" s="325"/>
      <c r="I37" s="518"/>
      <c r="J37" s="324"/>
      <c r="K37" s="324"/>
      <c r="L37" s="324"/>
      <c r="M37" s="324"/>
      <c r="N37" s="324"/>
      <c r="O37" s="324"/>
      <c r="P37" s="324"/>
      <c r="Q37" s="324"/>
      <c r="R37" s="324"/>
      <c r="S37" s="324"/>
      <c r="T37" s="324"/>
      <c r="U37" s="324"/>
      <c r="V37" s="324"/>
      <c r="W37" s="324"/>
    </row>
    <row r="38" spans="1:23" ht="33" customHeight="1">
      <c r="A38" s="104"/>
      <c r="B38" s="104"/>
      <c r="C38" s="112"/>
      <c r="D38" s="79"/>
      <c r="E38" s="26"/>
      <c r="F38" s="26"/>
      <c r="G38" s="86" t="s">
        <v>278</v>
      </c>
      <c r="H38" s="323"/>
    </row>
    <row r="39" spans="1:23" ht="33" customHeight="1">
      <c r="A39" s="104"/>
      <c r="B39" s="104"/>
      <c r="C39" s="112"/>
      <c r="D39" s="79"/>
      <c r="E39" s="26"/>
      <c r="F39" s="26"/>
      <c r="G39" s="86" t="str">
        <f>"For and on behalf of " &amp; 'Sch-1'!C8</f>
        <v xml:space="preserve">For and on behalf of </v>
      </c>
      <c r="H39" s="323"/>
    </row>
    <row r="40" spans="1:23" ht="33" customHeight="1">
      <c r="A40" s="103"/>
      <c r="B40" s="103"/>
      <c r="C40" s="103"/>
      <c r="D40" s="116"/>
      <c r="E40" s="109"/>
      <c r="F40" s="109"/>
      <c r="G40" s="78"/>
      <c r="H40" s="326"/>
    </row>
    <row r="41" spans="1:23" ht="33" customHeight="1">
      <c r="A41" s="510" t="s">
        <v>120</v>
      </c>
      <c r="B41" s="510"/>
      <c r="C41" s="449">
        <f>'Sch-1'!B32</f>
        <v>0</v>
      </c>
      <c r="D41" s="116"/>
      <c r="E41" s="109" t="s">
        <v>279</v>
      </c>
      <c r="F41" s="691" t="str">
        <f>'Sch-1'!N32</f>
        <v/>
      </c>
      <c r="G41" s="691"/>
      <c r="H41" s="323"/>
    </row>
    <row r="42" spans="1:23" ht="33" customHeight="1">
      <c r="A42" s="510" t="s">
        <v>121</v>
      </c>
      <c r="B42" s="510"/>
      <c r="C42" s="117">
        <f>'Sch-1'!B33</f>
        <v>0</v>
      </c>
      <c r="D42" s="118"/>
      <c r="E42" s="109" t="s">
        <v>280</v>
      </c>
      <c r="F42" s="691" t="str">
        <f>'Sch-1'!N33</f>
        <v/>
      </c>
      <c r="G42" s="691"/>
      <c r="H42" s="323"/>
    </row>
    <row r="43" spans="1:23" ht="33" customHeight="1">
      <c r="A43" s="104"/>
      <c r="B43" s="104"/>
      <c r="C43" s="104"/>
      <c r="D43" s="104"/>
      <c r="E43" s="109"/>
      <c r="F43" s="109"/>
      <c r="G43" s="434"/>
      <c r="H43" s="327"/>
    </row>
  </sheetData>
  <sheetProtection password="CC1F" sheet="1" objects="1" scenarios="1" selectLockedCells="1"/>
  <customSheetViews>
    <customSheetView guid="{65BDA0F1-6D38-4874-87A2-19D645CD5B6D}" showPageBreaks="1" showGridLines="0" zeroValues="0" printArea="1" hiddenRows="1" hiddenColumns="1" view="pageBreakPreview" topLeftCell="A20">
      <selection activeCell="G21" sqref="G21"/>
      <pageMargins left="0.72" right="0.49" top="0.62" bottom="0.52" header="0.32" footer="0.27"/>
      <pageSetup scale="67" orientation="portrait" r:id="rId1"/>
      <headerFooter alignWithMargins="0">
        <oddFooter>&amp;R&amp;"Book Antiqua,Bold"&amp;10Letter of Discount  / Page &amp;P of &amp;N</oddFooter>
      </headerFooter>
    </customSheetView>
    <customSheetView guid="{01BD8524-9381-4704-9D50-6C848948AE22}" showPageBreaks="1" showGridLines="0" zeroValues="0" printArea="1" hiddenRows="1" hiddenColumns="1" view="pageBreakPreview" topLeftCell="A20">
      <selection activeCell="G21" sqref="G21"/>
      <pageMargins left="0.72" right="0.49" top="0.62" bottom="0.52" header="0.32" footer="0.27"/>
      <pageSetup scale="67" orientation="portrait" r:id="rId2"/>
      <headerFooter alignWithMargins="0">
        <oddFooter>&amp;R&amp;"Book Antiqua,Bold"&amp;10Letter of Discount  / Page &amp;P of &amp;N</oddFooter>
      </headerFooter>
    </customSheetView>
    <customSheetView guid="{87981F99-33D2-48F3-9138-10E7D5F1DFD3}" showPageBreaks="1" showGridLines="0" zeroValues="0" printArea="1" hiddenRows="1" hiddenColumns="1" view="pageBreakPreview">
      <selection activeCell="G18" sqref="G18"/>
      <pageMargins left="0.72" right="0.49" top="0.62" bottom="0.52" header="0.32" footer="0.27"/>
      <pageSetup scale="67" orientation="portrait" r:id="rId3"/>
      <headerFooter alignWithMargins="0">
        <oddFooter>&amp;R&amp;"Book Antiqua,Bold"&amp;10Letter of Discount  / Page &amp;P of &amp;N</oddFooter>
      </headerFooter>
    </customSheetView>
    <customSheetView guid="{2BA1F3A4-7362-4C75-9E02-FB6308B23F40}" showPageBreaks="1" showGridLines="0" zeroValues="0" printArea="1" hiddenRows="1" hiddenColumns="1" view="pageBreakPreview" topLeftCell="A2">
      <selection activeCell="G26" sqref="G26"/>
      <pageMargins left="0.72" right="0.49" top="0.62" bottom="0.52" header="0.32" footer="0.27"/>
      <pageSetup scale="67" orientation="portrait" r:id="rId4"/>
      <headerFooter alignWithMargins="0">
        <oddFooter>&amp;R&amp;"Book Antiqua,Bold"&amp;10Letter of Discount  / Page &amp;P of &amp;N</oddFooter>
      </headerFooter>
    </customSheetView>
    <customSheetView guid="{88CDEBAE-8E08-4224-B529-C4120559940A}" showPageBreaks="1" showGridLines="0" zeroValues="0" printArea="1" hiddenRows="1" hiddenColumns="1" view="pageBreakPreview" topLeftCell="A8">
      <selection activeCell="G26" sqref="G26"/>
      <pageMargins left="0.72" right="0.49" top="0.62" bottom="0.52" header="0.32" footer="0.27"/>
      <pageSetup scale="67" orientation="portrait" r:id="rId5"/>
      <headerFooter alignWithMargins="0">
        <oddFooter>&amp;R&amp;"Book Antiqua,Bold"&amp;10Letter of Discount  / Page &amp;P of &amp;N</oddFooter>
      </headerFooter>
    </customSheetView>
    <customSheetView guid="{A8D67B77-0FCD-43C6-B55F-10F11F3996C9}" showPageBreaks="1" showGridLines="0" zeroValues="0" printArea="1" hiddenRows="1" hiddenColumns="1" view="pageBreakPreview" topLeftCell="A13">
      <selection activeCell="G15" sqref="G15"/>
      <pageMargins left="0.72" right="0.49" top="0.62" bottom="0.52" header="0.32" footer="0.27"/>
      <pageSetup scale="67" orientation="portrait" r:id="rId6"/>
      <headerFooter alignWithMargins="0">
        <oddFooter>&amp;R&amp;"Book Antiqua,Bold"&amp;10Letter of Discount  / Page &amp;P of &amp;N</oddFooter>
      </headerFooter>
    </customSheetView>
    <customSheetView guid="{2B22B4D9-734E-466D-B6F8-DF61D532EF69}" showPageBreaks="1" showGridLines="0" zeroValues="0" printArea="1" hiddenRows="1" hiddenColumns="1" view="pageBreakPreview" topLeftCell="A15">
      <selection activeCell="G15" sqref="G15"/>
      <pageMargins left="0.72" right="0.49" top="0.62" bottom="0.52" header="0.32" footer="0.27"/>
      <pageSetup scale="67" orientation="portrait" r:id="rId7"/>
      <headerFooter alignWithMargins="0">
        <oddFooter>&amp;R&amp;"Book Antiqua,Bold"&amp;10Letter of Discount  / Page &amp;P of &amp;N</oddFooter>
      </headerFooter>
    </customSheetView>
    <customSheetView guid="{7781E931-9022-448B-8CEA-16A952A0B08B}" showPageBreaks="1" showGridLines="0" zeroValues="0" printArea="1" hiddenRows="1" hiddenColumns="1" view="pageBreakPreview" topLeftCell="A29">
      <selection activeCell="G18" sqref="G18"/>
      <pageMargins left="0.72" right="0.49" top="0.62" bottom="0.52" header="0.32" footer="0.27"/>
      <pageSetup scale="96" orientation="portrait" r:id="rId8"/>
      <headerFooter alignWithMargins="0">
        <oddFooter>&amp;R&amp;"Book Antiqua,Bold"&amp;10Letter of Discount  / Page &amp;P of &amp;N</oddFooter>
      </headerFooter>
    </customSheetView>
    <customSheetView guid="{FE49A1A8-589E-4C61-B5F2-2DC8472D06ED}" showPageBreaks="1" showGridLines="0" zeroValues="0" printArea="1" hiddenRows="1" hiddenColumns="1" view="pageBreakPreview" topLeftCell="A34">
      <selection activeCell="G18" sqref="G18"/>
      <pageMargins left="0.72" right="0.49" top="0.62" bottom="0.52" header="0.32" footer="0.27"/>
      <pageSetup scale="96" orientation="portrait" r:id="rId9"/>
      <headerFooter alignWithMargins="0">
        <oddFooter>&amp;R&amp;"Book Antiqua,Bold"&amp;10Letter of Discount  / Page &amp;P of &amp;N</oddFooter>
      </headerFooter>
    </customSheetView>
    <customSheetView guid="{EF525F2E-18DE-47FD-A864-6F2A2CA91061}" zeroValues="0" hiddenRows="1" hiddenColumns="1" topLeftCell="A26">
      <selection activeCell="G28" sqref="G28"/>
      <pageMargins left="0.72" right="0.49" top="0.62" bottom="0.52" header="0.32" footer="0.27"/>
      <pageSetup scale="96" orientation="portrait" r:id="rId10"/>
      <headerFooter alignWithMargins="0">
        <oddFooter>&amp;R&amp;"Book Antiqua,Bold"&amp;10Letter of Discount  / Page &amp;P of &amp;N</oddFooter>
      </headerFooter>
    </customSheetView>
    <customSheetView guid="{9C0E3A54-A1E4-4406-967B-FE168F751196}" zeroValues="0" hiddenRows="1" hiddenColumns="1" topLeftCell="A17">
      <selection activeCell="G28" sqref="G28"/>
      <pageMargins left="0.72" right="0.49" top="0.62" bottom="0.52" header="0.32" footer="0.27"/>
      <pageSetup scale="96" orientation="portrait" r:id="rId11"/>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12"/>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13"/>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14"/>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15"/>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16"/>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17"/>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r:id="rId18"/>
      <headerFooter alignWithMargins="0">
        <oddFooter>&amp;R&amp;"Book Antiqua,Bold"&amp;10Letter of Discount  / Page &amp;P of &amp;N</oddFooter>
      </headerFooter>
    </customSheetView>
    <customSheetView guid="{42E48991-4351-4471-8AF6-A35D24AE57E4}" showPageBreaks="1" showGridLines="0" zeroValues="0" printArea="1" hiddenRows="1" hiddenColumns="1" view="pageBreakPreview" topLeftCell="A29">
      <selection activeCell="G16" sqref="G16"/>
      <pageMargins left="0.72" right="0.49" top="0.62" bottom="0.52" header="0.32" footer="0.27"/>
      <pageSetup scale="96" orientation="portrait" r:id="rId19"/>
      <headerFooter alignWithMargins="0">
        <oddFooter>&amp;R&amp;"Book Antiqua,Bold"&amp;10Letter of Discount  / Page &amp;P of &amp;N</oddFooter>
      </headerFooter>
    </customSheetView>
    <customSheetView guid="{5A07DBA2-29FE-46EA-8A64-6BF1FB7295C8}" showPageBreaks="1" showGridLines="0" zeroValues="0" printArea="1" hiddenRows="1" hiddenColumns="1" view="pageBreakPreview" showRuler="0" topLeftCell="A17">
      <pane xSplit="15.587719298245615" topLeftCell="P1"/>
      <selection activeCell="G28" sqref="G28"/>
      <pageMargins left="0.72" right="0.49" top="0.62" bottom="0.52" header="0.32" footer="0.27"/>
      <pageSetup scale="77" orientation="portrait" r:id="rId20"/>
      <headerFooter alignWithMargins="0">
        <oddFooter>&amp;R&amp;"Book Antiqua,Bold"&amp;10Letter of Discount  / Page &amp;P of &amp;N</oddFooter>
      </headerFooter>
    </customSheetView>
    <customSheetView guid="{BE00177C-666B-4CCB-B6AF-EE8409A04F15}" showPageBreaks="1" showGridLines="0" zeroValues="0" printArea="1" hiddenRows="1" hiddenColumns="1" view="pageBreakPreview">
      <pane xSplit="15.587719298245615" topLeftCell="P1"/>
      <selection activeCell="G28" sqref="G28"/>
      <pageMargins left="0.72" right="0.49" top="0.62" bottom="0.52" header="0.32" footer="0.27"/>
      <pageSetup scale="77" orientation="portrait" r:id="rId21"/>
      <headerFooter alignWithMargins="0">
        <oddFooter>&amp;R&amp;"Book Antiqua,Bold"&amp;10Letter of Discount  / Page &amp;P of &amp;N</oddFooter>
      </headerFooter>
    </customSheetView>
    <customSheetView guid="{8020169D-1904-4071-9010-34C6BAD35472}" showPageBreaks="1" showGridLines="0" zeroValues="0" printArea="1" hiddenRows="1" hiddenColumns="1" view="pageBreakPreview" topLeftCell="A4">
      <selection activeCell="G15" sqref="G15"/>
      <pageMargins left="0.72" right="0.49" top="0.62" bottom="0.52" header="0.32" footer="0.27"/>
      <pageSetup scale="77" orientation="portrait" r:id="rId22"/>
      <headerFooter alignWithMargins="0">
        <oddFooter>&amp;R&amp;"Book Antiqua,Bold"&amp;10Letter of Discount  / Page &amp;P of &amp;N</oddFooter>
      </headerFooter>
    </customSheetView>
    <customSheetView guid="{EFF9997F-F423-457E-8339-C5D06689EC0D}" showPageBreaks="1" showGridLines="0" zeroValues="0" printArea="1" hiddenRows="1" hiddenColumns="1" view="pageBreakPreview" topLeftCell="A35">
      <selection activeCell="B33" sqref="B33:G33"/>
      <pageMargins left="0.72" right="0.49" top="0.62" bottom="0.52" header="0.32" footer="0.27"/>
      <pageSetup scale="77" orientation="portrait" r:id="rId23"/>
      <headerFooter alignWithMargins="0">
        <oddFooter>&amp;R&amp;"Book Antiqua,Bold"&amp;10Letter of Discount  / Page &amp;P of &amp;N</oddFooter>
      </headerFooter>
    </customSheetView>
    <customSheetView guid="{D39E83F3-4061-47C5-8153-10B7C21D208A}" showPageBreaks="1" showGridLines="0" zeroValues="0" printArea="1" hiddenRows="1" hiddenColumns="1" view="pageBreakPreview" topLeftCell="A35">
      <selection activeCell="B33" sqref="B33:G33"/>
      <pageMargins left="0.72" right="0.49" top="0.62" bottom="0.52" header="0.32" footer="0.27"/>
      <pageSetup scale="77" orientation="portrait" r:id="rId24"/>
      <headerFooter alignWithMargins="0">
        <oddFooter>&amp;R&amp;"Book Antiqua,Bold"&amp;10Letter of Discount  / Page &amp;P of &amp;N</oddFooter>
      </headerFooter>
    </customSheetView>
    <customSheetView guid="{D963BE1A-1920-4E18-8F54-07F354CCE224}" showPageBreaks="1" showGridLines="0" zeroValues="0" printArea="1" hiddenRows="1" hiddenColumns="1" view="pageBreakPreview">
      <selection activeCell="G24" sqref="G24"/>
      <pageMargins left="0.72" right="0.49" top="0.62" bottom="0.52" header="0.32" footer="0.27"/>
      <pageSetup scale="77" orientation="portrait" r:id="rId25"/>
      <headerFooter alignWithMargins="0">
        <oddFooter>&amp;R&amp;"Book Antiqua,Bold"&amp;10Letter of Discount  / Page &amp;P of &amp;N</oddFooter>
      </headerFooter>
    </customSheetView>
    <customSheetView guid="{D545044E-B7FF-408B-A291-2187C526EC3D}" showPageBreaks="1" showGridLines="0" zeroValues="0" printArea="1" hiddenRows="1" hiddenColumns="1" view="pageBreakPreview">
      <selection activeCell="G24" sqref="G24:G26"/>
      <pageMargins left="0.72" right="0.49" top="0.62" bottom="0.52" header="0.32" footer="0.27"/>
      <pageSetup scale="77" orientation="portrait" r:id="rId26"/>
      <headerFooter alignWithMargins="0">
        <oddFooter>&amp;R&amp;"Book Antiqua,Bold"&amp;10Letter of Discount  / Page &amp;P of &amp;N</oddFooter>
      </headerFooter>
    </customSheetView>
    <customSheetView guid="{883F4F4D-A630-4132-B676-8201FF751979}" showPageBreaks="1" showGridLines="0" zeroValues="0" printArea="1" hiddenRows="1" hiddenColumns="1" view="pageBreakPreview" topLeftCell="A13">
      <selection activeCell="G15" sqref="G15"/>
      <pageMargins left="0.72" right="0.49" top="0.62" bottom="0.52" header="0.32" footer="0.27"/>
      <pageSetup scale="67" orientation="portrait" r:id="rId27"/>
      <headerFooter alignWithMargins="0">
        <oddFooter>&amp;R&amp;"Book Antiqua,Bold"&amp;10Letter of Discount  / Page &amp;P of &amp;N</oddFooter>
      </headerFooter>
    </customSheetView>
    <customSheetView guid="{FA8C7114-2E15-4727-B4B0-927BCE12D1A6}" showPageBreaks="1" showGridLines="0" zeroValues="0" printArea="1" hiddenRows="1" hiddenColumns="1" view="pageBreakPreview" topLeftCell="A13">
      <selection activeCell="G15" sqref="G15"/>
      <pageMargins left="0.72" right="0.49" top="0.62" bottom="0.52" header="0.32" footer="0.27"/>
      <pageSetup scale="67" orientation="portrait" r:id="rId28"/>
      <headerFooter alignWithMargins="0">
        <oddFooter>&amp;R&amp;"Book Antiqua,Bold"&amp;10Letter of Discount  / Page &amp;P of &amp;N</oddFooter>
      </headerFooter>
    </customSheetView>
    <customSheetView guid="{483DCDBB-D1CA-4B11-85F4-FA65A96DCE29}" showPageBreaks="1" showGridLines="0" zeroValues="0" printArea="1" hiddenRows="1" hiddenColumns="1" view="pageBreakPreview" topLeftCell="A13">
      <selection activeCell="G15" sqref="G15"/>
      <pageMargins left="0.72" right="0.49" top="0.62" bottom="0.52" header="0.32" footer="0.27"/>
      <pageSetup scale="67" orientation="portrait" r:id="rId29"/>
      <headerFooter alignWithMargins="0">
        <oddFooter>&amp;R&amp;"Book Antiqua,Bold"&amp;10Letter of Discount  / Page &amp;P of &amp;N</oddFooter>
      </headerFooter>
    </customSheetView>
    <customSheetView guid="{97EFF801-2C6F-4063-9981-A39996328FAC}" showPageBreaks="1" showGridLines="0" zeroValues="0" printArea="1" hiddenRows="1" hiddenColumns="1" view="pageBreakPreview" topLeftCell="A13">
      <selection activeCell="G15" sqref="G15"/>
      <pageMargins left="0.72" right="0.49" top="0.62" bottom="0.52" header="0.32" footer="0.27"/>
      <pageSetup scale="67" orientation="portrait" r:id="rId30"/>
      <headerFooter alignWithMargins="0">
        <oddFooter>&amp;R&amp;"Book Antiqua,Bold"&amp;10Letter of Discount  / Page &amp;P of &amp;N</oddFooter>
      </headerFooter>
    </customSheetView>
    <customSheetView guid="{585A669F-29FF-4D0D-B50C-5C677FB93FEB}" showPageBreaks="1" showGridLines="0" zeroValues="0" printArea="1" hiddenRows="1" hiddenColumns="1" view="pageBreakPreview" topLeftCell="A8">
      <selection activeCell="G26" sqref="G26"/>
      <pageMargins left="0.72" right="0.49" top="0.62" bottom="0.52" header="0.32" footer="0.27"/>
      <pageSetup scale="67" orientation="portrait" r:id="rId31"/>
      <headerFooter alignWithMargins="0">
        <oddFooter>&amp;R&amp;"Book Antiqua,Bold"&amp;10Letter of Discount  / Page &amp;P of &amp;N</oddFooter>
      </headerFooter>
    </customSheetView>
    <customSheetView guid="{804C0530-632A-4E06-A9A2-093B6503F55F}" showPageBreaks="1" showGridLines="0" zeroValues="0" printArea="1" hiddenRows="1" hiddenColumns="1" view="pageBreakPreview" topLeftCell="A2">
      <selection activeCell="G26" sqref="G26"/>
      <pageMargins left="0.72" right="0.49" top="0.62" bottom="0.52" header="0.32" footer="0.27"/>
      <pageSetup scale="67" orientation="portrait" r:id="rId32"/>
      <headerFooter alignWithMargins="0">
        <oddFooter>&amp;R&amp;"Book Antiqua,Bold"&amp;10Letter of Discount  / Page &amp;P of &amp;N</oddFooter>
      </headerFooter>
    </customSheetView>
    <customSheetView guid="{5C772B04-11E1-4A74-9F43-9A74EF38E5E2}" showPageBreaks="1" showGridLines="0" zeroValues="0" printArea="1" hiddenRows="1" hiddenColumns="1" view="pageBreakPreview" topLeftCell="A23">
      <selection activeCell="G26" sqref="G26"/>
      <pageMargins left="0.72" right="0.49" top="0.62" bottom="0.52" header="0.32" footer="0.27"/>
      <pageSetup scale="67" orientation="portrait" r:id="rId33"/>
      <headerFooter alignWithMargins="0">
        <oddFooter>&amp;R&amp;"Book Antiqua,Bold"&amp;10Letter of Discount  / Page &amp;P of &amp;N</oddFooter>
      </headerFooter>
    </customSheetView>
  </customSheetViews>
  <mergeCells count="17">
    <mergeCell ref="F42:G42"/>
    <mergeCell ref="C15:F15"/>
    <mergeCell ref="C16:F16"/>
    <mergeCell ref="C17:F17"/>
    <mergeCell ref="C23:F23"/>
    <mergeCell ref="B34:G34"/>
    <mergeCell ref="C30:F30"/>
    <mergeCell ref="F41:G41"/>
    <mergeCell ref="B31:G31"/>
    <mergeCell ref="C32:G32"/>
    <mergeCell ref="B33:G33"/>
    <mergeCell ref="C29:F29"/>
    <mergeCell ref="A1:G1"/>
    <mergeCell ref="C12:G12"/>
    <mergeCell ref="A14:G14"/>
    <mergeCell ref="A4:G4"/>
    <mergeCell ref="J14:M14"/>
  </mergeCells>
  <phoneticPr fontId="3" type="noConversion"/>
  <dataValidations count="2">
    <dataValidation type="decimal" allowBlank="1" showInputMessage="1" showErrorMessage="1" error="Enter in percent only." sqref="G24:G30" xr:uid="{00000000-0002-0000-0E00-000000000000}">
      <formula1>0</formula1>
      <formula2>1</formula2>
    </dataValidation>
    <dataValidation operator="greaterThanOrEqual" allowBlank="1" showInputMessage="1" showErrorMessage="1" error="Enter numeric figures only." sqref="G18:G22" xr:uid="{00000000-0002-0000-0E00-000001000000}"/>
  </dataValidations>
  <pageMargins left="0.72" right="0.49" top="0.62" bottom="0.52" header="0.32" footer="0.27"/>
  <pageSetup scale="67" orientation="portrait" r:id="rId34"/>
  <headerFooter alignWithMargins="0">
    <oddFooter>&amp;R&amp;"Book Antiqua,Bold"&amp;10Letter of Discount  / Page &amp;P of &amp;N</oddFooter>
  </headerFooter>
  <drawing r:id="rId3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35"/>
  </sheetPr>
  <dimension ref="A1:F21"/>
  <sheetViews>
    <sheetView showGridLines="0" view="pageBreakPreview" zoomScaleNormal="100" zoomScaleSheetLayoutView="100" workbookViewId="0">
      <selection activeCell="C6" sqref="C6"/>
    </sheetView>
  </sheetViews>
  <sheetFormatPr defaultColWidth="9" defaultRowHeight="16.5"/>
  <cols>
    <col min="1" max="1" width="9" style="306"/>
    <col min="2" max="2" width="26.875" style="90" customWidth="1"/>
    <col min="3" max="3" width="22.875" style="90" customWidth="1"/>
    <col min="4" max="5" width="15.625" style="90" customWidth="1"/>
    <col min="6" max="16384" width="9" style="72"/>
  </cols>
  <sheetData>
    <row r="1" spans="1:6">
      <c r="A1" s="295"/>
      <c r="B1" s="296"/>
      <c r="C1" s="296"/>
      <c r="D1" s="296"/>
      <c r="E1" s="296"/>
    </row>
    <row r="2" spans="1:6" ht="21.95" customHeight="1">
      <c r="A2" s="715" t="s">
        <v>288</v>
      </c>
      <c r="B2" s="715"/>
      <c r="C2" s="715"/>
      <c r="D2" s="715"/>
      <c r="E2" s="72"/>
    </row>
    <row r="3" spans="1:6">
      <c r="A3" s="295"/>
      <c r="B3" s="296"/>
      <c r="C3" s="296"/>
      <c r="D3" s="296"/>
      <c r="E3" s="296"/>
    </row>
    <row r="4" spans="1:6" ht="30">
      <c r="A4" s="94" t="s">
        <v>289</v>
      </c>
      <c r="B4" s="297" t="s">
        <v>290</v>
      </c>
      <c r="C4" s="94" t="s">
        <v>291</v>
      </c>
      <c r="D4" s="94" t="s">
        <v>292</v>
      </c>
      <c r="E4" s="94" t="s">
        <v>293</v>
      </c>
    </row>
    <row r="5" spans="1:6" ht="18" customHeight="1">
      <c r="A5" s="298" t="s">
        <v>294</v>
      </c>
      <c r="B5" s="298" t="s">
        <v>295</v>
      </c>
      <c r="C5" s="298" t="s">
        <v>296</v>
      </c>
      <c r="D5" s="298" t="s">
        <v>297</v>
      </c>
      <c r="E5" s="298" t="s">
        <v>298</v>
      </c>
    </row>
    <row r="6" spans="1:6" ht="45" customHeight="1">
      <c r="A6" s="299">
        <v>1</v>
      </c>
      <c r="B6" s="300"/>
      <c r="C6" s="301"/>
      <c r="D6" s="302"/>
      <c r="E6" s="303">
        <f t="shared" ref="E6:E15" si="0">C6*D6</f>
        <v>0</v>
      </c>
    </row>
    <row r="7" spans="1:6" ht="45" customHeight="1">
      <c r="A7" s="299">
        <v>2</v>
      </c>
      <c r="B7" s="300"/>
      <c r="C7" s="301"/>
      <c r="D7" s="302"/>
      <c r="E7" s="303">
        <f t="shared" si="0"/>
        <v>0</v>
      </c>
    </row>
    <row r="8" spans="1:6" ht="45" customHeight="1">
      <c r="A8" s="299">
        <v>3</v>
      </c>
      <c r="B8" s="300"/>
      <c r="C8" s="301"/>
      <c r="D8" s="302"/>
      <c r="E8" s="303">
        <f t="shared" si="0"/>
        <v>0</v>
      </c>
    </row>
    <row r="9" spans="1:6" ht="45" customHeight="1">
      <c r="A9" s="299">
        <v>4</v>
      </c>
      <c r="B9" s="300"/>
      <c r="C9" s="301"/>
      <c r="D9" s="302"/>
      <c r="E9" s="303">
        <f t="shared" si="0"/>
        <v>0</v>
      </c>
    </row>
    <row r="10" spans="1:6" ht="45" customHeight="1">
      <c r="A10" s="299">
        <v>5</v>
      </c>
      <c r="B10" s="300"/>
      <c r="C10" s="301"/>
      <c r="D10" s="302"/>
      <c r="E10" s="303">
        <f t="shared" si="0"/>
        <v>0</v>
      </c>
    </row>
    <row r="11" spans="1:6" ht="45" customHeight="1">
      <c r="A11" s="299">
        <v>6</v>
      </c>
      <c r="B11" s="300"/>
      <c r="C11" s="301"/>
      <c r="D11" s="302"/>
      <c r="E11" s="303">
        <f t="shared" si="0"/>
        <v>0</v>
      </c>
    </row>
    <row r="12" spans="1:6" ht="45" customHeight="1">
      <c r="A12" s="299">
        <v>7</v>
      </c>
      <c r="B12" s="300"/>
      <c r="C12" s="301"/>
      <c r="D12" s="302"/>
      <c r="E12" s="303">
        <f t="shared" si="0"/>
        <v>0</v>
      </c>
    </row>
    <row r="13" spans="1:6" ht="45" customHeight="1">
      <c r="A13" s="299">
        <v>8</v>
      </c>
      <c r="B13" s="300"/>
      <c r="C13" s="301"/>
      <c r="D13" s="302"/>
      <c r="E13" s="303">
        <f t="shared" si="0"/>
        <v>0</v>
      </c>
    </row>
    <row r="14" spans="1:6" ht="45" customHeight="1">
      <c r="A14" s="299">
        <v>9</v>
      </c>
      <c r="B14" s="300"/>
      <c r="C14" s="301"/>
      <c r="D14" s="302"/>
      <c r="E14" s="303">
        <f t="shared" si="0"/>
        <v>0</v>
      </c>
    </row>
    <row r="15" spans="1:6" ht="45" customHeight="1">
      <c r="A15" s="299">
        <v>10</v>
      </c>
      <c r="B15" s="300"/>
      <c r="C15" s="301"/>
      <c r="D15" s="302"/>
      <c r="E15" s="303">
        <f t="shared" si="0"/>
        <v>0</v>
      </c>
    </row>
    <row r="16" spans="1:6" ht="45" customHeight="1">
      <c r="A16" s="225"/>
      <c r="B16" s="304" t="s">
        <v>299</v>
      </c>
      <c r="C16" s="304"/>
      <c r="D16" s="304"/>
      <c r="E16" s="304">
        <f>SUM(E6:E15)</f>
        <v>0</v>
      </c>
      <c r="F16" s="305"/>
    </row>
    <row r="17" ht="30" customHeight="1"/>
    <row r="18" ht="30" customHeight="1"/>
    <row r="19" ht="30" customHeight="1"/>
    <row r="20" ht="30" customHeight="1"/>
    <row r="21" ht="30" customHeight="1"/>
  </sheetData>
  <customSheetViews>
    <customSheetView guid="{65BDA0F1-6D38-4874-87A2-19D645CD5B6D}" showPageBreaks="1" showGridLines="0" printArea="1" state="hidden" view="pageBreakPreview">
      <selection activeCell="C6" sqref="C6"/>
      <pageMargins left="0.75" right="0.75" top="0.65" bottom="1" header="0.5" footer="0.5"/>
      <pageSetup orientation="portrait" r:id="rId1"/>
      <headerFooter alignWithMargins="0"/>
    </customSheetView>
    <customSheetView guid="{01BD8524-9381-4704-9D50-6C848948AE22}" showPageBreaks="1" showGridLines="0" printArea="1" state="hidden" view="pageBreakPreview">
      <selection activeCell="C6" sqref="C6"/>
      <pageMargins left="0.75" right="0.75" top="0.65" bottom="1" header="0.5" footer="0.5"/>
      <pageSetup orientation="portrait" r:id="rId2"/>
      <headerFooter alignWithMargins="0"/>
    </customSheetView>
    <customSheetView guid="{87981F99-33D2-48F3-9138-10E7D5F1DFD3}" showPageBreaks="1" showGridLines="0" printArea="1" state="hidden" view="pageBreakPreview">
      <selection activeCell="C6" sqref="C6"/>
      <pageMargins left="0.75" right="0.75" top="0.65" bottom="1" header="0.5" footer="0.5"/>
      <pageSetup orientation="portrait" r:id="rId3"/>
      <headerFooter alignWithMargins="0"/>
    </customSheetView>
    <customSheetView guid="{2BA1F3A4-7362-4C75-9E02-FB6308B23F40}" showPageBreaks="1" showGridLines="0" printArea="1" state="hidden" view="pageBreakPreview">
      <selection activeCell="C6" sqref="C6"/>
      <pageMargins left="0.75" right="0.75" top="0.65" bottom="1" header="0.5" footer="0.5"/>
      <pageSetup orientation="portrait" r:id="rId4"/>
      <headerFooter alignWithMargins="0"/>
    </customSheetView>
    <customSheetView guid="{88CDEBAE-8E08-4224-B529-C4120559940A}" showPageBreaks="1" showGridLines="0" printArea="1" state="hidden" view="pageBreakPreview">
      <selection activeCell="C6" sqref="C6"/>
      <pageMargins left="0.75" right="0.75" top="0.65" bottom="1" header="0.5" footer="0.5"/>
      <pageSetup orientation="portrait" r:id="rId5"/>
      <headerFooter alignWithMargins="0"/>
    </customSheetView>
    <customSheetView guid="{A8D67B77-0FCD-43C6-B55F-10F11F3996C9}" showPageBreaks="1" showGridLines="0" printArea="1" state="hidden" view="pageBreakPreview">
      <selection activeCell="C6" sqref="C6"/>
      <pageMargins left="0.75" right="0.75" top="0.65" bottom="1" header="0.5" footer="0.5"/>
      <pageSetup orientation="portrait" r:id="rId6"/>
      <headerFooter alignWithMargins="0"/>
    </customSheetView>
    <customSheetView guid="{2B22B4D9-734E-466D-B6F8-DF61D532EF69}" showPageBreaks="1" showGridLines="0" printArea="1" state="hidden" view="pageBreakPreview">
      <selection activeCell="C6" sqref="C6"/>
      <pageMargins left="0.75" right="0.75" top="0.65" bottom="1" header="0.5" footer="0.5"/>
      <pageSetup orientation="portrait" r:id="rId7"/>
      <headerFooter alignWithMargins="0"/>
    </customSheetView>
    <customSheetView guid="{7781E931-9022-448B-8CEA-16A952A0B08B}" showPageBreaks="1" showGridLines="0" printArea="1" view="pageBreakPreview">
      <selection activeCell="B6" sqref="B6"/>
      <pageMargins left="0.75" right="0.75" top="0.65" bottom="1" header="0.5" footer="0.5"/>
      <pageSetup orientation="portrait" r:id="rId8"/>
      <headerFooter alignWithMargins="0"/>
    </customSheetView>
    <customSheetView guid="{FE49A1A8-589E-4C61-B5F2-2DC8472D06ED}" showPageBreaks="1" showGridLines="0" printArea="1" view="pageBreakPreview" topLeftCell="A25">
      <selection activeCell="B6" sqref="B6"/>
      <pageMargins left="0.75" right="0.75" top="0.65" bottom="1" header="0.5" footer="0.5"/>
      <pageSetup orientation="portrait" r:id="rId9"/>
      <headerFooter alignWithMargins="0"/>
    </customSheetView>
    <customSheetView guid="{EF525F2E-18DE-47FD-A864-6F2A2CA91061}">
      <selection activeCell="B6" sqref="B6"/>
      <pageMargins left="0.75" right="0.75" top="0.65" bottom="1" header="0.5" footer="0.5"/>
      <pageSetup orientation="portrait" r:id="rId10"/>
      <headerFooter alignWithMargins="0"/>
    </customSheetView>
    <customSheetView guid="{9C0E3A54-A1E4-4406-967B-FE168F751196}" topLeftCell="A4">
      <selection activeCell="B6" sqref="B6"/>
      <pageMargins left="0.75" right="0.75" top="0.65" bottom="1" header="0.5" footer="0.5"/>
      <pageSetup orientation="portrait" r:id="rId11"/>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12"/>
      <headerFooter alignWithMargins="0"/>
    </customSheetView>
    <customSheetView guid="{B0EE7D76-5806-4718-BDAD-3A3EA691E5E4}" scale="70">
      <selection activeCell="C6" sqref="C6:D6"/>
      <pageMargins left="0.75" right="0.75" top="0.65" bottom="1" header="0.5" footer="0.5"/>
      <pageSetup orientation="portrait" r:id="rId13"/>
      <headerFooter alignWithMargins="0"/>
    </customSheetView>
    <customSheetView guid="{696D9240-6693-44E8-B9A4-2BFADD101EE2}" scale="70">
      <selection activeCell="C6" sqref="C6:D6"/>
      <pageMargins left="0.75" right="0.75" top="0.65" bottom="1" header="0.5" footer="0.5"/>
      <pageSetup orientation="portrait" r:id="rId14"/>
      <headerFooter alignWithMargins="0"/>
    </customSheetView>
    <customSheetView guid="{58D82F59-8CF6-455F-B9F4-081499FDF243}" scale="70">
      <selection activeCell="C6" sqref="C6:D6"/>
      <pageMargins left="0.75" right="0.75" top="0.65" bottom="1" header="0.5" footer="0.5"/>
      <pageSetup orientation="portrait" r:id="rId15"/>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16"/>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17"/>
      <headerFooter alignWithMargins="0"/>
    </customSheetView>
    <customSheetView guid="{9CA44E70-650F-49CD-967F-298619682CA2}" topLeftCell="A4">
      <selection activeCell="B6" sqref="B6"/>
      <pageMargins left="0.75" right="0.75" top="0.65" bottom="1" header="0.5" footer="0.5"/>
      <pageSetup orientation="portrait" r:id="rId18"/>
      <headerFooter alignWithMargins="0"/>
    </customSheetView>
    <customSheetView guid="{42E48991-4351-4471-8AF6-A35D24AE57E4}" showPageBreaks="1" showGridLines="0" printArea="1" view="pageBreakPreview">
      <selection activeCell="B6" sqref="B6"/>
      <pageMargins left="0.75" right="0.75" top="0.65" bottom="1" header="0.5" footer="0.5"/>
      <pageSetup orientation="portrait" r:id="rId19"/>
      <headerFooter alignWithMargins="0"/>
    </customSheetView>
    <customSheetView guid="{5A07DBA2-29FE-46EA-8A64-6BF1FB7295C8}" showPageBreaks="1" showGridLines="0" printArea="1" view="pageBreakPreview" showRuler="0">
      <selection activeCell="D6" sqref="D6"/>
      <pageMargins left="0.75" right="0.75" top="0.65" bottom="1" header="0.5" footer="0.5"/>
      <pageSetup orientation="portrait" r:id="rId20"/>
      <headerFooter alignWithMargins="0"/>
    </customSheetView>
    <customSheetView guid="{BE00177C-666B-4CCB-B6AF-EE8409A04F15}" showPageBreaks="1" showGridLines="0" printArea="1" view="pageBreakPreview">
      <selection activeCell="C6" sqref="C6"/>
      <pageMargins left="0.75" right="0.75" top="0.65" bottom="1" header="0.5" footer="0.5"/>
      <pageSetup orientation="portrait" r:id="rId21"/>
      <headerFooter alignWithMargins="0"/>
    </customSheetView>
    <customSheetView guid="{8020169D-1904-4071-9010-34C6BAD35472}" showPageBreaks="1" showGridLines="0" printArea="1" view="pageBreakPreview">
      <selection activeCell="C6" sqref="C6"/>
      <pageMargins left="0.75" right="0.75" top="0.65" bottom="1" header="0.5" footer="0.5"/>
      <pageSetup orientation="portrait" r:id="rId22"/>
      <headerFooter alignWithMargins="0"/>
    </customSheetView>
    <customSheetView guid="{EFF9997F-F423-457E-8339-C5D06689EC0D}" showPageBreaks="1" showGridLines="0" printArea="1" view="pageBreakPreview">
      <selection activeCell="C6" sqref="C6"/>
      <pageMargins left="0.75" right="0.75" top="0.65" bottom="1" header="0.5" footer="0.5"/>
      <pageSetup orientation="portrait" r:id="rId23"/>
      <headerFooter alignWithMargins="0"/>
    </customSheetView>
    <customSheetView guid="{D39E83F3-4061-47C5-8153-10B7C21D208A}" showPageBreaks="1" showGridLines="0" printArea="1" view="pageBreakPreview">
      <selection activeCell="C6" sqref="C6"/>
      <pageMargins left="0.75" right="0.75" top="0.65" bottom="1" header="0.5" footer="0.5"/>
      <pageSetup orientation="portrait" r:id="rId24"/>
      <headerFooter alignWithMargins="0"/>
    </customSheetView>
    <customSheetView guid="{D963BE1A-1920-4E18-8F54-07F354CCE224}" showPageBreaks="1" showGridLines="0" printArea="1" view="pageBreakPreview">
      <selection activeCell="C6" sqref="C6"/>
      <pageMargins left="0.75" right="0.75" top="0.65" bottom="1" header="0.5" footer="0.5"/>
      <pageSetup orientation="portrait" r:id="rId25"/>
      <headerFooter alignWithMargins="0"/>
    </customSheetView>
    <customSheetView guid="{D545044E-B7FF-408B-A291-2187C526EC3D}" showPageBreaks="1" showGridLines="0" printArea="1" state="hidden" view="pageBreakPreview">
      <selection activeCell="C6" sqref="C6"/>
      <pageMargins left="0.75" right="0.75" top="0.65" bottom="1" header="0.5" footer="0.5"/>
      <pageSetup orientation="portrait" r:id="rId26"/>
      <headerFooter alignWithMargins="0"/>
    </customSheetView>
    <customSheetView guid="{883F4F4D-A630-4132-B676-8201FF751979}" showPageBreaks="1" showGridLines="0" printArea="1" state="hidden" view="pageBreakPreview">
      <selection activeCell="C6" sqref="C6"/>
      <pageMargins left="0.75" right="0.75" top="0.65" bottom="1" header="0.5" footer="0.5"/>
      <pageSetup orientation="portrait" r:id="rId27"/>
      <headerFooter alignWithMargins="0"/>
    </customSheetView>
    <customSheetView guid="{FA8C7114-2E15-4727-B4B0-927BCE12D1A6}" showPageBreaks="1" showGridLines="0" printArea="1" state="hidden" view="pageBreakPreview">
      <selection activeCell="C6" sqref="C6"/>
      <pageMargins left="0.75" right="0.75" top="0.65" bottom="1" header="0.5" footer="0.5"/>
      <pageSetup orientation="portrait" r:id="rId28"/>
      <headerFooter alignWithMargins="0"/>
    </customSheetView>
    <customSheetView guid="{483DCDBB-D1CA-4B11-85F4-FA65A96DCE29}" showPageBreaks="1" showGridLines="0" printArea="1" state="hidden" view="pageBreakPreview">
      <selection activeCell="C6" sqref="C6"/>
      <pageMargins left="0.75" right="0.75" top="0.65" bottom="1" header="0.5" footer="0.5"/>
      <pageSetup orientation="portrait" r:id="rId29"/>
      <headerFooter alignWithMargins="0"/>
    </customSheetView>
    <customSheetView guid="{97EFF801-2C6F-4063-9981-A39996328FAC}" showPageBreaks="1" showGridLines="0" printArea="1" state="hidden" view="pageBreakPreview">
      <selection activeCell="C6" sqref="C6"/>
      <pageMargins left="0.75" right="0.75" top="0.65" bottom="1" header="0.5" footer="0.5"/>
      <pageSetup orientation="portrait" r:id="rId30"/>
      <headerFooter alignWithMargins="0"/>
    </customSheetView>
    <customSheetView guid="{585A669F-29FF-4D0D-B50C-5C677FB93FEB}" showPageBreaks="1" showGridLines="0" printArea="1" state="hidden" view="pageBreakPreview">
      <selection activeCell="C6" sqref="C6"/>
      <pageMargins left="0.75" right="0.75" top="0.65" bottom="1" header="0.5" footer="0.5"/>
      <pageSetup orientation="portrait" r:id="rId31"/>
      <headerFooter alignWithMargins="0"/>
    </customSheetView>
    <customSheetView guid="{804C0530-632A-4E06-A9A2-093B6503F55F}" showPageBreaks="1" showGridLines="0" printArea="1" state="hidden" view="pageBreakPreview">
      <selection activeCell="C6" sqref="C6"/>
      <pageMargins left="0.75" right="0.75" top="0.65" bottom="1" header="0.5" footer="0.5"/>
      <pageSetup orientation="portrait" r:id="rId32"/>
      <headerFooter alignWithMargins="0"/>
    </customSheetView>
    <customSheetView guid="{5C772B04-11E1-4A74-9F43-9A74EF38E5E2}" showPageBreaks="1" showGridLines="0" printArea="1" state="hidden" view="pageBreakPreview">
      <selection activeCell="C6" sqref="C6"/>
      <pageMargins left="0.75" right="0.75" top="0.65" bottom="1" header="0.5" footer="0.5"/>
      <pageSetup orientation="portrait" r:id="rId33"/>
      <headerFooter alignWithMargins="0"/>
    </customSheetView>
  </customSheetViews>
  <mergeCells count="1">
    <mergeCell ref="A2:D2"/>
  </mergeCells>
  <phoneticPr fontId="30" type="noConversion"/>
  <pageMargins left="0.75" right="0.75" top="0.65" bottom="1" header="0.5" footer="0.5"/>
  <pageSetup orientation="portrait" r:id="rId34"/>
  <headerFooter alignWithMargins="0"/>
  <drawing r:id="rId3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showGridLines="0" view="pageBreakPreview" zoomScale="80" zoomScaleNormal="100" zoomScaleSheetLayoutView="80" workbookViewId="0">
      <selection activeCell="C6" sqref="C6"/>
    </sheetView>
  </sheetViews>
  <sheetFormatPr defaultColWidth="9" defaultRowHeight="16.5"/>
  <cols>
    <col min="1" max="1" width="9" style="306"/>
    <col min="2" max="2" width="26.875" style="90" customWidth="1"/>
    <col min="3" max="3" width="22.875" style="90" customWidth="1"/>
    <col min="4" max="5" width="15.625" style="90" customWidth="1"/>
    <col min="6" max="16384" width="9" style="72"/>
  </cols>
  <sheetData>
    <row r="1" spans="1:6">
      <c r="A1" s="295"/>
      <c r="B1" s="296"/>
      <c r="C1" s="296"/>
      <c r="D1" s="296"/>
      <c r="E1" s="296"/>
    </row>
    <row r="2" spans="1:6" ht="21.95" customHeight="1">
      <c r="A2" s="715" t="s">
        <v>300</v>
      </c>
      <c r="B2" s="715"/>
      <c r="C2" s="715"/>
      <c r="D2" s="716"/>
      <c r="E2"/>
    </row>
    <row r="3" spans="1:6">
      <c r="A3" s="295"/>
      <c r="B3" s="296"/>
      <c r="C3" s="296"/>
      <c r="D3" s="296"/>
      <c r="E3" s="296"/>
    </row>
    <row r="4" spans="1:6" ht="30">
      <c r="A4" s="94" t="s">
        <v>289</v>
      </c>
      <c r="B4" s="297" t="s">
        <v>290</v>
      </c>
      <c r="C4" s="94" t="s">
        <v>301</v>
      </c>
      <c r="D4" s="94" t="s">
        <v>302</v>
      </c>
      <c r="E4" s="94" t="s">
        <v>259</v>
      </c>
    </row>
    <row r="5" spans="1:6" ht="18" customHeight="1">
      <c r="A5" s="298" t="s">
        <v>294</v>
      </c>
      <c r="B5" s="298" t="s">
        <v>295</v>
      </c>
      <c r="C5" s="298" t="s">
        <v>296</v>
      </c>
      <c r="D5" s="298" t="s">
        <v>297</v>
      </c>
      <c r="E5" s="298" t="s">
        <v>298</v>
      </c>
    </row>
    <row r="6" spans="1:6" ht="45" customHeight="1">
      <c r="A6" s="299">
        <v>1</v>
      </c>
      <c r="B6" s="300"/>
      <c r="C6" s="301"/>
      <c r="D6" s="302"/>
      <c r="E6" s="303">
        <f>C6*D6</f>
        <v>0</v>
      </c>
    </row>
    <row r="7" spans="1:6" ht="45" customHeight="1">
      <c r="A7" s="299">
        <v>2</v>
      </c>
      <c r="B7" s="300"/>
      <c r="C7" s="301"/>
      <c r="D7" s="302"/>
      <c r="E7" s="303">
        <f t="shared" ref="E7:E15" si="0">C7*D7</f>
        <v>0</v>
      </c>
    </row>
    <row r="8" spans="1:6" ht="45" customHeight="1">
      <c r="A8" s="299">
        <v>3</v>
      </c>
      <c r="B8" s="300"/>
      <c r="C8" s="301"/>
      <c r="D8" s="302"/>
      <c r="E8" s="303">
        <f t="shared" si="0"/>
        <v>0</v>
      </c>
    </row>
    <row r="9" spans="1:6" ht="45" customHeight="1">
      <c r="A9" s="299">
        <v>4</v>
      </c>
      <c r="B9" s="300"/>
      <c r="C9" s="301"/>
      <c r="D9" s="302"/>
      <c r="E9" s="303">
        <f t="shared" si="0"/>
        <v>0</v>
      </c>
    </row>
    <row r="10" spans="1:6" ht="45" customHeight="1">
      <c r="A10" s="299">
        <v>5</v>
      </c>
      <c r="B10" s="300"/>
      <c r="C10" s="301"/>
      <c r="D10" s="302"/>
      <c r="E10" s="303">
        <f t="shared" si="0"/>
        <v>0</v>
      </c>
    </row>
    <row r="11" spans="1:6" ht="45" customHeight="1">
      <c r="A11" s="299">
        <v>6</v>
      </c>
      <c r="B11" s="300"/>
      <c r="C11" s="301"/>
      <c r="D11" s="302"/>
      <c r="E11" s="303">
        <f t="shared" si="0"/>
        <v>0</v>
      </c>
    </row>
    <row r="12" spans="1:6" ht="45" customHeight="1">
      <c r="A12" s="299">
        <v>7</v>
      </c>
      <c r="B12" s="300"/>
      <c r="C12" s="301"/>
      <c r="D12" s="302"/>
      <c r="E12" s="303">
        <f t="shared" si="0"/>
        <v>0</v>
      </c>
    </row>
    <row r="13" spans="1:6" ht="45" customHeight="1">
      <c r="A13" s="299">
        <v>8</v>
      </c>
      <c r="B13" s="300"/>
      <c r="C13" s="301"/>
      <c r="D13" s="302"/>
      <c r="E13" s="303">
        <f t="shared" si="0"/>
        <v>0</v>
      </c>
    </row>
    <row r="14" spans="1:6" ht="45" customHeight="1">
      <c r="A14" s="299">
        <v>9</v>
      </c>
      <c r="B14" s="300"/>
      <c r="C14" s="301"/>
      <c r="D14" s="302"/>
      <c r="E14" s="303">
        <f t="shared" si="0"/>
        <v>0</v>
      </c>
    </row>
    <row r="15" spans="1:6" ht="45" customHeight="1">
      <c r="A15" s="299">
        <v>10</v>
      </c>
      <c r="B15" s="300"/>
      <c r="C15" s="301"/>
      <c r="D15" s="302"/>
      <c r="E15" s="303">
        <f t="shared" si="0"/>
        <v>0</v>
      </c>
    </row>
    <row r="16" spans="1:6" ht="45" customHeight="1">
      <c r="A16" s="225"/>
      <c r="B16" s="304" t="s">
        <v>299</v>
      </c>
      <c r="C16" s="304"/>
      <c r="D16" s="304"/>
      <c r="E16" s="304">
        <f>SUM(E6:E15)</f>
        <v>0</v>
      </c>
      <c r="F16" s="305"/>
    </row>
    <row r="17" ht="30" customHeight="1"/>
    <row r="18" ht="30" customHeight="1"/>
    <row r="19" ht="30" customHeight="1"/>
    <row r="20" ht="30" customHeight="1"/>
    <row r="21" ht="30" customHeight="1"/>
  </sheetData>
  <customSheetViews>
    <customSheetView guid="{65BDA0F1-6D38-4874-87A2-19D645CD5B6D}" scale="80" showPageBreaks="1" showGridLines="0" printArea="1" state="hidden" view="pageBreakPreview">
      <selection activeCell="C6" sqref="C6"/>
      <pageMargins left="0.75" right="0.75" top="0.65" bottom="1" header="0.5" footer="0.5"/>
      <pageSetup orientation="portrait" r:id="rId1"/>
      <headerFooter alignWithMargins="0"/>
    </customSheetView>
    <customSheetView guid="{01BD8524-9381-4704-9D50-6C848948AE22}" scale="80" showPageBreaks="1" showGridLines="0" printArea="1" state="hidden" view="pageBreakPreview">
      <selection activeCell="C6" sqref="C6"/>
      <pageMargins left="0.75" right="0.75" top="0.65" bottom="1" header="0.5" footer="0.5"/>
      <pageSetup orientation="portrait" r:id="rId2"/>
      <headerFooter alignWithMargins="0"/>
    </customSheetView>
    <customSheetView guid="{87981F99-33D2-48F3-9138-10E7D5F1DFD3}" scale="80" showPageBreaks="1" showGridLines="0" printArea="1" state="hidden" view="pageBreakPreview">
      <selection activeCell="C6" sqref="C6"/>
      <pageMargins left="0.75" right="0.75" top="0.65" bottom="1" header="0.5" footer="0.5"/>
      <pageSetup orientation="portrait" r:id="rId3"/>
      <headerFooter alignWithMargins="0"/>
    </customSheetView>
    <customSheetView guid="{2BA1F3A4-7362-4C75-9E02-FB6308B23F40}" scale="80" showPageBreaks="1" showGridLines="0" printArea="1" state="hidden" view="pageBreakPreview">
      <selection activeCell="C6" sqref="C6"/>
      <pageMargins left="0.75" right="0.75" top="0.65" bottom="1" header="0.5" footer="0.5"/>
      <pageSetup orientation="portrait" r:id="rId4"/>
      <headerFooter alignWithMargins="0"/>
    </customSheetView>
    <customSheetView guid="{88CDEBAE-8E08-4224-B529-C4120559940A}" scale="80" showPageBreaks="1" showGridLines="0" printArea="1" state="hidden" view="pageBreakPreview">
      <selection activeCell="C6" sqref="C6"/>
      <pageMargins left="0.75" right="0.75" top="0.65" bottom="1" header="0.5" footer="0.5"/>
      <pageSetup orientation="portrait" r:id="rId5"/>
      <headerFooter alignWithMargins="0"/>
    </customSheetView>
    <customSheetView guid="{A8D67B77-0FCD-43C6-B55F-10F11F3996C9}" scale="80" showPageBreaks="1" showGridLines="0" printArea="1" state="hidden" view="pageBreakPreview">
      <selection activeCell="C6" sqref="C6"/>
      <pageMargins left="0.75" right="0.75" top="0.65" bottom="1" header="0.5" footer="0.5"/>
      <pageSetup orientation="portrait" r:id="rId6"/>
      <headerFooter alignWithMargins="0"/>
    </customSheetView>
    <customSheetView guid="{2B22B4D9-734E-466D-B6F8-DF61D532EF69}" scale="80" showPageBreaks="1" showGridLines="0" printArea="1" state="hidden" view="pageBreakPreview">
      <selection activeCell="C6" sqref="C6"/>
      <pageMargins left="0.75" right="0.75" top="0.65" bottom="1" header="0.5" footer="0.5"/>
      <pageSetup orientation="portrait" r:id="rId7"/>
      <headerFooter alignWithMargins="0"/>
    </customSheetView>
    <customSheetView guid="{7781E931-9022-448B-8CEA-16A952A0B08B}" scale="60" showPageBreaks="1" showGridLines="0" printArea="1" view="pageBreakPreview">
      <selection activeCell="D6" sqref="D6"/>
      <pageMargins left="0.75" right="0.75" top="0.65" bottom="1" header="0.5" footer="0.5"/>
      <pageSetup orientation="portrait" r:id="rId8"/>
      <headerFooter alignWithMargins="0"/>
    </customSheetView>
    <customSheetView guid="{FE49A1A8-589E-4C61-B5F2-2DC8472D06ED}" scale="60" showPageBreaks="1" showGridLines="0" printArea="1" view="pageBreakPreview">
      <selection activeCell="D6" sqref="D6"/>
      <pageMargins left="0.75" right="0.75" top="0.65" bottom="1" header="0.5" footer="0.5"/>
      <pageSetup orientation="portrait" r:id="rId9"/>
      <headerFooter alignWithMargins="0"/>
    </customSheetView>
    <customSheetView guid="{EF525F2E-18DE-47FD-A864-6F2A2CA91061}" topLeftCell="A16">
      <selection activeCell="B6" sqref="B6"/>
      <pageMargins left="0.75" right="0.75" top="0.65" bottom="1" header="0.5" footer="0.5"/>
      <pageSetup orientation="portrait" r:id="rId10"/>
      <headerFooter alignWithMargins="0"/>
    </customSheetView>
    <customSheetView guid="{9C0E3A54-A1E4-4406-967B-FE168F751196}" topLeftCell="A6">
      <selection activeCell="B6" sqref="B6"/>
      <pageMargins left="0.75" right="0.75" top="0.65" bottom="1" header="0.5" footer="0.5"/>
      <pageSetup orientation="portrait" r:id="rId11"/>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12"/>
      <headerFooter alignWithMargins="0"/>
    </customSheetView>
    <customSheetView guid="{B0EE7D76-5806-4718-BDAD-3A3EA691E5E4}" scale="90">
      <selection activeCell="C8" sqref="C8"/>
      <pageMargins left="0.75" right="0.75" top="0.65" bottom="1" header="0.5" footer="0.5"/>
      <pageSetup orientation="portrait" r:id="rId13"/>
      <headerFooter alignWithMargins="0"/>
    </customSheetView>
    <customSheetView guid="{696D9240-6693-44E8-B9A4-2BFADD101EE2}" scale="90">
      <selection activeCell="C8" sqref="C8"/>
      <pageMargins left="0.75" right="0.75" top="0.65" bottom="1" header="0.5" footer="0.5"/>
      <pageSetup orientation="portrait" r:id="rId14"/>
      <headerFooter alignWithMargins="0"/>
    </customSheetView>
    <customSheetView guid="{58D82F59-8CF6-455F-B9F4-081499FDF243}" scale="90">
      <selection activeCell="C8" sqref="C8"/>
      <pageMargins left="0.75" right="0.75" top="0.65" bottom="1" header="0.5" footer="0.5"/>
      <pageSetup orientation="portrait" r:id="rId15"/>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16"/>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17"/>
      <headerFooter alignWithMargins="0"/>
    </customSheetView>
    <customSheetView guid="{9CA44E70-650F-49CD-967F-298619682CA2}" topLeftCell="A6">
      <selection activeCell="B6" sqref="B6"/>
      <pageMargins left="0.75" right="0.75" top="0.65" bottom="1" header="0.5" footer="0.5"/>
      <pageSetup orientation="portrait" r:id="rId18"/>
      <headerFooter alignWithMargins="0"/>
    </customSheetView>
    <customSheetView guid="{42E48991-4351-4471-8AF6-A35D24AE57E4}" scale="60" showPageBreaks="1" showGridLines="0" printArea="1" view="pageBreakPreview">
      <selection activeCell="D6" sqref="D6"/>
      <pageMargins left="0.75" right="0.75" top="0.65" bottom="1" header="0.5" footer="0.5"/>
      <pageSetup orientation="portrait" r:id="rId19"/>
      <headerFooter alignWithMargins="0"/>
    </customSheetView>
    <customSheetView guid="{5A07DBA2-29FE-46EA-8A64-6BF1FB7295C8}" scale="60" showPageBreaks="1" showGridLines="0" printArea="1" view="pageBreakPreview" showRuler="0">
      <selection activeCell="D12" sqref="D12"/>
      <pageMargins left="0.75" right="0.75" top="0.65" bottom="1" header="0.5" footer="0.5"/>
      <pageSetup orientation="portrait" r:id="rId20"/>
      <headerFooter alignWithMargins="0"/>
    </customSheetView>
    <customSheetView guid="{BE00177C-666B-4CCB-B6AF-EE8409A04F15}" scale="60" showPageBreaks="1" showGridLines="0" printArea="1" view="pageBreakPreview">
      <selection activeCell="D12" sqref="D12"/>
      <pageMargins left="0.75" right="0.75" top="0.65" bottom="1" header="0.5" footer="0.5"/>
      <pageSetup orientation="portrait" r:id="rId21"/>
      <headerFooter alignWithMargins="0"/>
    </customSheetView>
    <customSheetView guid="{8020169D-1904-4071-9010-34C6BAD35472}" scale="80" showPageBreaks="1" showGridLines="0" printArea="1" view="pageBreakPreview">
      <selection activeCell="D12" sqref="D12"/>
      <pageMargins left="0.75" right="0.75" top="0.65" bottom="1" header="0.5" footer="0.5"/>
      <pageSetup orientation="portrait" r:id="rId22"/>
      <headerFooter alignWithMargins="0"/>
    </customSheetView>
    <customSheetView guid="{EFF9997F-F423-457E-8339-C5D06689EC0D}" scale="80" showPageBreaks="1" showGridLines="0" printArea="1" view="pageBreakPreview">
      <selection activeCell="D12" sqref="D12"/>
      <pageMargins left="0.75" right="0.75" top="0.65" bottom="1" header="0.5" footer="0.5"/>
      <pageSetup orientation="portrait" r:id="rId23"/>
      <headerFooter alignWithMargins="0"/>
    </customSheetView>
    <customSheetView guid="{D39E83F3-4061-47C5-8153-10B7C21D208A}" scale="80" showPageBreaks="1" showGridLines="0" printArea="1" view="pageBreakPreview">
      <selection activeCell="D12" sqref="D12"/>
      <pageMargins left="0.75" right="0.75" top="0.65" bottom="1" header="0.5" footer="0.5"/>
      <pageSetup orientation="portrait" r:id="rId24"/>
      <headerFooter alignWithMargins="0"/>
    </customSheetView>
    <customSheetView guid="{D963BE1A-1920-4E18-8F54-07F354CCE224}" scale="80" showPageBreaks="1" showGridLines="0" printArea="1" view="pageBreakPreview">
      <selection activeCell="D12" sqref="D12"/>
      <pageMargins left="0.75" right="0.75" top="0.65" bottom="1" header="0.5" footer="0.5"/>
      <pageSetup orientation="portrait" r:id="rId25"/>
      <headerFooter alignWithMargins="0"/>
    </customSheetView>
    <customSheetView guid="{D545044E-B7FF-408B-A291-2187C526EC3D}" scale="80" showPageBreaks="1" showGridLines="0" printArea="1" state="hidden" view="pageBreakPreview">
      <selection activeCell="C6" sqref="C6"/>
      <pageMargins left="0.75" right="0.75" top="0.65" bottom="1" header="0.5" footer="0.5"/>
      <pageSetup orientation="portrait" r:id="rId26"/>
      <headerFooter alignWithMargins="0"/>
    </customSheetView>
    <customSheetView guid="{883F4F4D-A630-4132-B676-8201FF751979}" scale="80" showPageBreaks="1" showGridLines="0" printArea="1" state="hidden" view="pageBreakPreview">
      <selection activeCell="C6" sqref="C6"/>
      <pageMargins left="0.75" right="0.75" top="0.65" bottom="1" header="0.5" footer="0.5"/>
      <pageSetup orientation="portrait" r:id="rId27"/>
      <headerFooter alignWithMargins="0"/>
    </customSheetView>
    <customSheetView guid="{FA8C7114-2E15-4727-B4B0-927BCE12D1A6}" scale="80" showPageBreaks="1" showGridLines="0" printArea="1" state="hidden" view="pageBreakPreview">
      <selection activeCell="C6" sqref="C6"/>
      <pageMargins left="0.75" right="0.75" top="0.65" bottom="1" header="0.5" footer="0.5"/>
      <pageSetup orientation="portrait" r:id="rId28"/>
      <headerFooter alignWithMargins="0"/>
    </customSheetView>
    <customSheetView guid="{483DCDBB-D1CA-4B11-85F4-FA65A96DCE29}" scale="80" showPageBreaks="1" showGridLines="0" printArea="1" state="hidden" view="pageBreakPreview">
      <selection activeCell="C6" sqref="C6"/>
      <pageMargins left="0.75" right="0.75" top="0.65" bottom="1" header="0.5" footer="0.5"/>
      <pageSetup orientation="portrait" r:id="rId29"/>
      <headerFooter alignWithMargins="0"/>
    </customSheetView>
    <customSheetView guid="{97EFF801-2C6F-4063-9981-A39996328FAC}" scale="80" showPageBreaks="1" showGridLines="0" printArea="1" state="hidden" view="pageBreakPreview">
      <selection activeCell="C6" sqref="C6"/>
      <pageMargins left="0.75" right="0.75" top="0.65" bottom="1" header="0.5" footer="0.5"/>
      <pageSetup orientation="portrait" r:id="rId30"/>
      <headerFooter alignWithMargins="0"/>
    </customSheetView>
    <customSheetView guid="{585A669F-29FF-4D0D-B50C-5C677FB93FEB}" scale="80" showPageBreaks="1" showGridLines="0" printArea="1" state="hidden" view="pageBreakPreview">
      <selection activeCell="C6" sqref="C6"/>
      <pageMargins left="0.75" right="0.75" top="0.65" bottom="1" header="0.5" footer="0.5"/>
      <pageSetup orientation="portrait" r:id="rId31"/>
      <headerFooter alignWithMargins="0"/>
    </customSheetView>
    <customSheetView guid="{804C0530-632A-4E06-A9A2-093B6503F55F}" scale="80" showPageBreaks="1" showGridLines="0" printArea="1" state="hidden" view="pageBreakPreview">
      <selection activeCell="C6" sqref="C6"/>
      <pageMargins left="0.75" right="0.75" top="0.65" bottom="1" header="0.5" footer="0.5"/>
      <pageSetup orientation="portrait" r:id="rId32"/>
      <headerFooter alignWithMargins="0"/>
    </customSheetView>
    <customSheetView guid="{5C772B04-11E1-4A74-9F43-9A74EF38E5E2}" scale="80" showPageBreaks="1" showGridLines="0" printArea="1" state="hidden" view="pageBreakPreview">
      <selection activeCell="C6" sqref="C6"/>
      <pageMargins left="0.75" right="0.75" top="0.65" bottom="1" header="0.5" footer="0.5"/>
      <pageSetup orientation="portrait" r:id="rId33"/>
      <headerFooter alignWithMargins="0"/>
    </customSheetView>
  </customSheetViews>
  <mergeCells count="1">
    <mergeCell ref="A2:D2"/>
  </mergeCells>
  <phoneticPr fontId="30" type="noConversion"/>
  <pageMargins left="0.75" right="0.75" top="0.65" bottom="1" header="0.5" footer="0.5"/>
  <pageSetup orientation="portrait" r:id="rId34"/>
  <headerFooter alignWithMargins="0"/>
  <drawing r:id="rId3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indexed="61"/>
  </sheetPr>
  <dimension ref="A1:G21"/>
  <sheetViews>
    <sheetView showGridLines="0" view="pageBreakPreview" zoomScaleNormal="100" zoomScaleSheetLayoutView="100" workbookViewId="0">
      <selection activeCell="C6" sqref="C6"/>
    </sheetView>
  </sheetViews>
  <sheetFormatPr defaultColWidth="9" defaultRowHeight="16.5"/>
  <cols>
    <col min="1" max="1" width="7.625" style="306" customWidth="1"/>
    <col min="2" max="4" width="20.625" style="90" customWidth="1"/>
    <col min="5" max="5" width="9.625" style="90" customWidth="1"/>
    <col min="6" max="6" width="12.625" style="90" customWidth="1"/>
    <col min="7" max="16384" width="9" style="72"/>
  </cols>
  <sheetData>
    <row r="1" spans="1:7">
      <c r="A1" s="295"/>
      <c r="B1" s="296"/>
      <c r="C1" s="296"/>
      <c r="D1" s="296"/>
      <c r="E1" s="296"/>
      <c r="F1" s="296"/>
    </row>
    <row r="2" spans="1:7" ht="21.95" customHeight="1">
      <c r="A2" s="715" t="s">
        <v>303</v>
      </c>
      <c r="B2" s="715"/>
      <c r="C2" s="715"/>
      <c r="D2" s="715"/>
      <c r="E2" s="716"/>
      <c r="F2" s="72"/>
    </row>
    <row r="3" spans="1:7">
      <c r="A3" s="295"/>
      <c r="B3" s="296"/>
      <c r="C3" s="296"/>
      <c r="D3" s="296"/>
      <c r="E3" s="296"/>
      <c r="F3" s="296"/>
    </row>
    <row r="4" spans="1:7" ht="45">
      <c r="A4" s="94" t="s">
        <v>289</v>
      </c>
      <c r="B4" s="297" t="s">
        <v>290</v>
      </c>
      <c r="C4" s="94" t="s">
        <v>304</v>
      </c>
      <c r="D4" s="94" t="s">
        <v>305</v>
      </c>
      <c r="E4" s="94" t="s">
        <v>306</v>
      </c>
      <c r="F4" s="94" t="s">
        <v>307</v>
      </c>
    </row>
    <row r="5" spans="1:7" ht="18" customHeight="1">
      <c r="A5" s="298" t="s">
        <v>294</v>
      </c>
      <c r="B5" s="298" t="s">
        <v>295</v>
      </c>
      <c r="C5" s="298" t="s">
        <v>296</v>
      </c>
      <c r="D5" s="298" t="s">
        <v>297</v>
      </c>
      <c r="E5" s="307" t="s">
        <v>308</v>
      </c>
      <c r="F5" s="298" t="s">
        <v>309</v>
      </c>
    </row>
    <row r="6" spans="1:7" ht="45" customHeight="1">
      <c r="A6" s="299">
        <v>1</v>
      </c>
      <c r="B6" s="300"/>
      <c r="C6" s="301"/>
      <c r="D6" s="301"/>
      <c r="E6" s="302"/>
      <c r="F6" s="303">
        <f>C6*E6</f>
        <v>0</v>
      </c>
    </row>
    <row r="7" spans="1:7" ht="45" customHeight="1">
      <c r="A7" s="299">
        <v>2</v>
      </c>
      <c r="B7" s="300"/>
      <c r="C7" s="301"/>
      <c r="D7" s="301"/>
      <c r="E7" s="302"/>
      <c r="F7" s="303">
        <f t="shared" ref="F7:F15" si="0">C7*E7</f>
        <v>0</v>
      </c>
    </row>
    <row r="8" spans="1:7" ht="45" customHeight="1">
      <c r="A8" s="299">
        <v>3</v>
      </c>
      <c r="B8" s="300"/>
      <c r="C8" s="301"/>
      <c r="D8" s="301"/>
      <c r="E8" s="302"/>
      <c r="F8" s="303">
        <f t="shared" si="0"/>
        <v>0</v>
      </c>
    </row>
    <row r="9" spans="1:7" ht="45" customHeight="1">
      <c r="A9" s="299">
        <v>4</v>
      </c>
      <c r="B9" s="300"/>
      <c r="C9" s="301"/>
      <c r="D9" s="301"/>
      <c r="E9" s="302"/>
      <c r="F9" s="303">
        <f t="shared" si="0"/>
        <v>0</v>
      </c>
    </row>
    <row r="10" spans="1:7" ht="45" customHeight="1">
      <c r="A10" s="299">
        <v>5</v>
      </c>
      <c r="B10" s="300"/>
      <c r="C10" s="301"/>
      <c r="D10" s="301"/>
      <c r="E10" s="302"/>
      <c r="F10" s="303">
        <f t="shared" si="0"/>
        <v>0</v>
      </c>
    </row>
    <row r="11" spans="1:7" ht="45" customHeight="1">
      <c r="A11" s="299">
        <v>6</v>
      </c>
      <c r="B11" s="300"/>
      <c r="C11" s="301"/>
      <c r="D11" s="301"/>
      <c r="E11" s="302"/>
      <c r="F11" s="303">
        <f t="shared" si="0"/>
        <v>0</v>
      </c>
    </row>
    <row r="12" spans="1:7" ht="45" customHeight="1">
      <c r="A12" s="299">
        <v>7</v>
      </c>
      <c r="B12" s="300"/>
      <c r="C12" s="301"/>
      <c r="D12" s="301"/>
      <c r="E12" s="302"/>
      <c r="F12" s="303">
        <f t="shared" si="0"/>
        <v>0</v>
      </c>
    </row>
    <row r="13" spans="1:7" ht="45" customHeight="1">
      <c r="A13" s="299">
        <v>8</v>
      </c>
      <c r="B13" s="300"/>
      <c r="C13" s="301"/>
      <c r="D13" s="301"/>
      <c r="E13" s="302"/>
      <c r="F13" s="303">
        <f t="shared" si="0"/>
        <v>0</v>
      </c>
    </row>
    <row r="14" spans="1:7" ht="45" customHeight="1">
      <c r="A14" s="299">
        <v>9</v>
      </c>
      <c r="B14" s="300"/>
      <c r="C14" s="301"/>
      <c r="D14" s="301"/>
      <c r="E14" s="302"/>
      <c r="F14" s="303">
        <f t="shared" si="0"/>
        <v>0</v>
      </c>
    </row>
    <row r="15" spans="1:7" ht="45" customHeight="1">
      <c r="A15" s="299">
        <v>10</v>
      </c>
      <c r="B15" s="300"/>
      <c r="C15" s="301"/>
      <c r="D15" s="301"/>
      <c r="E15" s="302"/>
      <c r="F15" s="303">
        <f t="shared" si="0"/>
        <v>0</v>
      </c>
    </row>
    <row r="16" spans="1:7" ht="45" customHeight="1">
      <c r="A16" s="225"/>
      <c r="B16" s="304" t="s">
        <v>299</v>
      </c>
      <c r="C16" s="304"/>
      <c r="D16" s="304"/>
      <c r="E16" s="304"/>
      <c r="F16" s="304">
        <f>SUM(F6:F15)</f>
        <v>0</v>
      </c>
      <c r="G16" s="305"/>
    </row>
    <row r="17" ht="30" customHeight="1"/>
    <row r="18" ht="30" customHeight="1"/>
    <row r="19" ht="30" customHeight="1"/>
    <row r="20" ht="30" customHeight="1"/>
    <row r="21" ht="30" customHeight="1"/>
  </sheetData>
  <customSheetViews>
    <customSheetView guid="{65BDA0F1-6D38-4874-87A2-19D645CD5B6D}" showPageBreaks="1" showGridLines="0" printArea="1" state="hidden" view="pageBreakPreview">
      <selection activeCell="C6" sqref="C6"/>
      <pageMargins left="0.75" right="0.62" top="0.65" bottom="1" header="0.5" footer="0.5"/>
      <pageSetup orientation="portrait" r:id="rId1"/>
      <headerFooter alignWithMargins="0"/>
    </customSheetView>
    <customSheetView guid="{01BD8524-9381-4704-9D50-6C848948AE22}" showPageBreaks="1" showGridLines="0" printArea="1" state="hidden" view="pageBreakPreview">
      <selection activeCell="C6" sqref="C6"/>
      <pageMargins left="0.75" right="0.62" top="0.65" bottom="1" header="0.5" footer="0.5"/>
      <pageSetup orientation="portrait" r:id="rId2"/>
      <headerFooter alignWithMargins="0"/>
    </customSheetView>
    <customSheetView guid="{87981F99-33D2-48F3-9138-10E7D5F1DFD3}" showPageBreaks="1" showGridLines="0" printArea="1" state="hidden" view="pageBreakPreview">
      <selection activeCell="C6" sqref="C6"/>
      <pageMargins left="0.75" right="0.62" top="0.65" bottom="1" header="0.5" footer="0.5"/>
      <pageSetup orientation="portrait" r:id="rId3"/>
      <headerFooter alignWithMargins="0"/>
    </customSheetView>
    <customSheetView guid="{2BA1F3A4-7362-4C75-9E02-FB6308B23F40}" showPageBreaks="1" showGridLines="0" printArea="1" state="hidden" view="pageBreakPreview">
      <selection activeCell="C6" sqref="C6"/>
      <pageMargins left="0.75" right="0.62" top="0.65" bottom="1" header="0.5" footer="0.5"/>
      <pageSetup orientation="portrait" r:id="rId4"/>
      <headerFooter alignWithMargins="0"/>
    </customSheetView>
    <customSheetView guid="{88CDEBAE-8E08-4224-B529-C4120559940A}" showPageBreaks="1" showGridLines="0" printArea="1" state="hidden" view="pageBreakPreview">
      <selection activeCell="C6" sqref="C6"/>
      <pageMargins left="0.75" right="0.62" top="0.65" bottom="1" header="0.5" footer="0.5"/>
      <pageSetup orientation="portrait" r:id="rId5"/>
      <headerFooter alignWithMargins="0"/>
    </customSheetView>
    <customSheetView guid="{A8D67B77-0FCD-43C6-B55F-10F11F3996C9}" showPageBreaks="1" showGridLines="0" printArea="1" state="hidden" view="pageBreakPreview">
      <selection activeCell="C6" sqref="C6"/>
      <pageMargins left="0.75" right="0.62" top="0.65" bottom="1" header="0.5" footer="0.5"/>
      <pageSetup orientation="portrait" r:id="rId6"/>
      <headerFooter alignWithMargins="0"/>
    </customSheetView>
    <customSheetView guid="{2B22B4D9-734E-466D-B6F8-DF61D532EF69}" showPageBreaks="1" showGridLines="0" printArea="1" state="hidden" view="pageBreakPreview">
      <selection activeCell="C6" sqref="C6"/>
      <pageMargins left="0.75" right="0.62" top="0.65" bottom="1" header="0.5" footer="0.5"/>
      <pageSetup orientation="portrait" r:id="rId7"/>
      <headerFooter alignWithMargins="0"/>
    </customSheetView>
    <customSheetView guid="{7781E931-9022-448B-8CEA-16A952A0B08B}" showPageBreaks="1" showGridLines="0" printArea="1" view="pageBreakPreview">
      <selection activeCell="B6" sqref="B6"/>
      <pageMargins left="0.75" right="0.62" top="0.65" bottom="1" header="0.5" footer="0.5"/>
      <pageSetup orientation="portrait" r:id="rId8"/>
      <headerFooter alignWithMargins="0"/>
    </customSheetView>
    <customSheetView guid="{FE49A1A8-589E-4C61-B5F2-2DC8472D06ED}" showPageBreaks="1" showGridLines="0" printArea="1" view="pageBreakPreview" topLeftCell="A13">
      <selection activeCell="B6" sqref="B6"/>
      <pageMargins left="0.75" right="0.62" top="0.65" bottom="1" header="0.5" footer="0.5"/>
      <pageSetup orientation="portrait" r:id="rId9"/>
      <headerFooter alignWithMargins="0"/>
    </customSheetView>
    <customSheetView guid="{EF525F2E-18DE-47FD-A864-6F2A2CA91061}" topLeftCell="A16">
      <selection activeCell="B6" sqref="B6"/>
      <pageMargins left="0.75" right="0.62" top="0.65" bottom="1" header="0.5" footer="0.5"/>
      <pageSetup orientation="portrait" r:id="rId10"/>
      <headerFooter alignWithMargins="0"/>
    </customSheetView>
    <customSheetView guid="{9C0E3A54-A1E4-4406-967B-FE168F751196}" topLeftCell="A4">
      <selection activeCell="B6" sqref="B6"/>
      <pageMargins left="0.75" right="0.62" top="0.65" bottom="1" header="0.5" footer="0.5"/>
      <pageSetup orientation="portrait" r:id="rId11"/>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r:id="rId12"/>
      <headerFooter alignWithMargins="0"/>
    </customSheetView>
    <customSheetView guid="{B0EE7D76-5806-4718-BDAD-3A3EA691E5E4}">
      <selection activeCell="C7" sqref="C7"/>
      <pageMargins left="0.75" right="0.62" top="0.65" bottom="1" header="0.5" footer="0.5"/>
      <pageSetup orientation="portrait" r:id="rId13"/>
      <headerFooter alignWithMargins="0"/>
    </customSheetView>
    <customSheetView guid="{696D9240-6693-44E8-B9A4-2BFADD101EE2}">
      <selection activeCell="C7" sqref="C7"/>
      <pageMargins left="0.75" right="0.62" top="0.65" bottom="1" header="0.5" footer="0.5"/>
      <pageSetup orientation="portrait" r:id="rId14"/>
      <headerFooter alignWithMargins="0"/>
    </customSheetView>
    <customSheetView guid="{58D82F59-8CF6-455F-B9F4-081499FDF243}">
      <selection activeCell="C7" sqref="C7"/>
      <pageMargins left="0.75" right="0.62" top="0.65" bottom="1" header="0.5" footer="0.5"/>
      <pageSetup orientation="portrait" r:id="rId15"/>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r:id="rId16"/>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r:id="rId17"/>
      <headerFooter alignWithMargins="0"/>
    </customSheetView>
    <customSheetView guid="{9CA44E70-650F-49CD-967F-298619682CA2}" topLeftCell="A4">
      <selection activeCell="B6" sqref="B6"/>
      <pageMargins left="0.75" right="0.62" top="0.65" bottom="1" header="0.5" footer="0.5"/>
      <pageSetup orientation="portrait" r:id="rId18"/>
      <headerFooter alignWithMargins="0"/>
    </customSheetView>
    <customSheetView guid="{42E48991-4351-4471-8AF6-A35D24AE57E4}" showPageBreaks="1" showGridLines="0" printArea="1" view="pageBreakPreview" topLeftCell="A13">
      <selection activeCell="B6" sqref="B6"/>
      <pageMargins left="0.75" right="0.62" top="0.65" bottom="1" header="0.5" footer="0.5"/>
      <pageSetup orientation="portrait" r:id="rId19"/>
      <headerFooter alignWithMargins="0"/>
    </customSheetView>
    <customSheetView guid="{5A07DBA2-29FE-46EA-8A64-6BF1FB7295C8}" showPageBreaks="1" showGridLines="0" printArea="1" view="pageBreakPreview" showRuler="0">
      <selection activeCell="D6" sqref="D6"/>
      <pageMargins left="0.75" right="0.62" top="0.65" bottom="1" header="0.5" footer="0.5"/>
      <pageSetup orientation="portrait" r:id="rId20"/>
      <headerFooter alignWithMargins="0"/>
    </customSheetView>
    <customSheetView guid="{BE00177C-666B-4CCB-B6AF-EE8409A04F15}" showPageBreaks="1" showGridLines="0" printArea="1" view="pageBreakPreview">
      <selection activeCell="D6" sqref="D6"/>
      <pageMargins left="0.75" right="0.62" top="0.65" bottom="1" header="0.5" footer="0.5"/>
      <pageSetup orientation="portrait" r:id="rId21"/>
      <headerFooter alignWithMargins="0"/>
    </customSheetView>
    <customSheetView guid="{8020169D-1904-4071-9010-34C6BAD35472}" showPageBreaks="1" showGridLines="0" printArea="1" view="pageBreakPreview">
      <selection activeCell="D6" sqref="D6"/>
      <pageMargins left="0.75" right="0.62" top="0.65" bottom="1" header="0.5" footer="0.5"/>
      <pageSetup orientation="portrait" r:id="rId22"/>
      <headerFooter alignWithMargins="0"/>
    </customSheetView>
    <customSheetView guid="{EFF9997F-F423-457E-8339-C5D06689EC0D}" showPageBreaks="1" showGridLines="0" printArea="1" view="pageBreakPreview">
      <selection activeCell="D6" sqref="D6"/>
      <pageMargins left="0.75" right="0.62" top="0.65" bottom="1" header="0.5" footer="0.5"/>
      <pageSetup orientation="portrait" r:id="rId23"/>
      <headerFooter alignWithMargins="0"/>
    </customSheetView>
    <customSheetView guid="{D39E83F3-4061-47C5-8153-10B7C21D208A}" showPageBreaks="1" showGridLines="0" printArea="1" view="pageBreakPreview">
      <selection activeCell="D6" sqref="D6"/>
      <pageMargins left="0.75" right="0.62" top="0.65" bottom="1" header="0.5" footer="0.5"/>
      <pageSetup orientation="portrait" r:id="rId24"/>
      <headerFooter alignWithMargins="0"/>
    </customSheetView>
    <customSheetView guid="{D963BE1A-1920-4E18-8F54-07F354CCE224}" showPageBreaks="1" showGridLines="0" printArea="1" view="pageBreakPreview">
      <selection activeCell="D6" sqref="D6"/>
      <pageMargins left="0.75" right="0.62" top="0.65" bottom="1" header="0.5" footer="0.5"/>
      <pageSetup orientation="portrait" r:id="rId25"/>
      <headerFooter alignWithMargins="0"/>
    </customSheetView>
    <customSheetView guid="{D545044E-B7FF-408B-A291-2187C526EC3D}" showPageBreaks="1" showGridLines="0" printArea="1" state="hidden" view="pageBreakPreview">
      <selection activeCell="C6" sqref="C6"/>
      <pageMargins left="0.75" right="0.62" top="0.65" bottom="1" header="0.5" footer="0.5"/>
      <pageSetup orientation="portrait" r:id="rId26"/>
      <headerFooter alignWithMargins="0"/>
    </customSheetView>
    <customSheetView guid="{883F4F4D-A630-4132-B676-8201FF751979}" showPageBreaks="1" showGridLines="0" printArea="1" state="hidden" view="pageBreakPreview">
      <selection activeCell="C6" sqref="C6"/>
      <pageMargins left="0.75" right="0.62" top="0.65" bottom="1" header="0.5" footer="0.5"/>
      <pageSetup orientation="portrait" r:id="rId27"/>
      <headerFooter alignWithMargins="0"/>
    </customSheetView>
    <customSheetView guid="{FA8C7114-2E15-4727-B4B0-927BCE12D1A6}" showPageBreaks="1" showGridLines="0" printArea="1" state="hidden" view="pageBreakPreview">
      <selection activeCell="C6" sqref="C6"/>
      <pageMargins left="0.75" right="0.62" top="0.65" bottom="1" header="0.5" footer="0.5"/>
      <pageSetup orientation="portrait" r:id="rId28"/>
      <headerFooter alignWithMargins="0"/>
    </customSheetView>
    <customSheetView guid="{483DCDBB-D1CA-4B11-85F4-FA65A96DCE29}" showPageBreaks="1" showGridLines="0" printArea="1" state="hidden" view="pageBreakPreview">
      <selection activeCell="C6" sqref="C6"/>
      <pageMargins left="0.75" right="0.62" top="0.65" bottom="1" header="0.5" footer="0.5"/>
      <pageSetup orientation="portrait" r:id="rId29"/>
      <headerFooter alignWithMargins="0"/>
    </customSheetView>
    <customSheetView guid="{97EFF801-2C6F-4063-9981-A39996328FAC}" showPageBreaks="1" showGridLines="0" printArea="1" state="hidden" view="pageBreakPreview">
      <selection activeCell="C6" sqref="C6"/>
      <pageMargins left="0.75" right="0.62" top="0.65" bottom="1" header="0.5" footer="0.5"/>
      <pageSetup orientation="portrait" r:id="rId30"/>
      <headerFooter alignWithMargins="0"/>
    </customSheetView>
    <customSheetView guid="{585A669F-29FF-4D0D-B50C-5C677FB93FEB}" showPageBreaks="1" showGridLines="0" printArea="1" state="hidden" view="pageBreakPreview">
      <selection activeCell="C6" sqref="C6"/>
      <pageMargins left="0.75" right="0.62" top="0.65" bottom="1" header="0.5" footer="0.5"/>
      <pageSetup orientation="portrait" r:id="rId31"/>
      <headerFooter alignWithMargins="0"/>
    </customSheetView>
    <customSheetView guid="{804C0530-632A-4E06-A9A2-093B6503F55F}" showPageBreaks="1" showGridLines="0" printArea="1" state="hidden" view="pageBreakPreview">
      <selection activeCell="C6" sqref="C6"/>
      <pageMargins left="0.75" right="0.62" top="0.65" bottom="1" header="0.5" footer="0.5"/>
      <pageSetup orientation="portrait" r:id="rId32"/>
      <headerFooter alignWithMargins="0"/>
    </customSheetView>
    <customSheetView guid="{5C772B04-11E1-4A74-9F43-9A74EF38E5E2}" showPageBreaks="1" showGridLines="0" printArea="1" state="hidden" view="pageBreakPreview">
      <selection activeCell="C6" sqref="C6"/>
      <pageMargins left="0.75" right="0.62" top="0.65" bottom="1" header="0.5" footer="0.5"/>
      <pageSetup orientation="portrait" r:id="rId33"/>
      <headerFooter alignWithMargins="0"/>
    </customSheetView>
  </customSheetViews>
  <mergeCells count="1">
    <mergeCell ref="A2:E2"/>
  </mergeCells>
  <phoneticPr fontId="30" type="noConversion"/>
  <pageMargins left="0.75" right="0.62" top="0.65" bottom="1" header="0.5" footer="0.5"/>
  <pageSetup orientation="portrait" r:id="rId34"/>
  <headerFooter alignWithMargins="0"/>
  <drawing r:id="rId3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O70"/>
  <sheetViews>
    <sheetView showGridLines="0" showZeros="0" view="pageBreakPreview" topLeftCell="A24" zoomScaleNormal="100" zoomScaleSheetLayoutView="100" workbookViewId="0">
      <selection activeCell="D46" sqref="D46"/>
    </sheetView>
  </sheetViews>
  <sheetFormatPr defaultColWidth="8" defaultRowHeight="16.5"/>
  <cols>
    <col min="1" max="1" width="9.375" style="104" customWidth="1"/>
    <col min="2" max="2" width="9.375" style="107" customWidth="1"/>
    <col min="3" max="3" width="12.875" style="104" customWidth="1"/>
    <col min="4" max="4" width="18.125" style="104" customWidth="1"/>
    <col min="5" max="5" width="18.5" style="104" customWidth="1"/>
    <col min="6" max="6" width="29.875" style="102" customWidth="1"/>
    <col min="7" max="8" width="8" style="102" customWidth="1"/>
    <col min="9" max="25" width="8" style="103" customWidth="1"/>
    <col min="26" max="27" width="8" style="210" customWidth="1"/>
    <col min="28" max="28" width="17.5" style="210" customWidth="1"/>
    <col min="29" max="29" width="12.125" style="210" customWidth="1"/>
    <col min="30" max="30" width="8" style="210" customWidth="1"/>
    <col min="31" max="31" width="8" style="211" customWidth="1"/>
    <col min="32" max="32" width="12" style="211" customWidth="1"/>
    <col min="33" max="35" width="8" style="210" customWidth="1"/>
    <col min="36" max="36" width="9.125" style="210" customWidth="1"/>
    <col min="37" max="41" width="8" style="210" customWidth="1"/>
    <col min="42" max="16384" width="8" style="103"/>
  </cols>
  <sheetData>
    <row r="1" spans="1:36" ht="34.5" customHeight="1">
      <c r="A1" s="100" t="str">
        <f>Cover!B3</f>
        <v>Specification No.: CC/NT/G-CB/DOM/A00/23/00546</v>
      </c>
      <c r="B1" s="100"/>
      <c r="C1" s="101"/>
      <c r="D1" s="101"/>
      <c r="E1" s="101"/>
      <c r="F1" s="110" t="s">
        <v>310</v>
      </c>
      <c r="Z1" s="210" t="str">
        <f>'Names of Bidder'!D6</f>
        <v>Individual Firm</v>
      </c>
      <c r="AE1" s="211">
        <v>1</v>
      </c>
      <c r="AF1" s="211" t="s">
        <v>1</v>
      </c>
      <c r="AI1" s="211">
        <v>1</v>
      </c>
      <c r="AJ1" s="210" t="s">
        <v>5</v>
      </c>
    </row>
    <row r="2" spans="1:36">
      <c r="B2" s="104"/>
      <c r="F2" s="104"/>
      <c r="Z2" s="210" t="e">
        <f>'Names of Bidder'!AA6</f>
        <v>#REF!</v>
      </c>
      <c r="AE2" s="211">
        <v>2</v>
      </c>
      <c r="AF2" s="211" t="s">
        <v>2</v>
      </c>
      <c r="AI2" s="211">
        <v>2</v>
      </c>
      <c r="AJ2" s="210" t="s">
        <v>6</v>
      </c>
    </row>
    <row r="3" spans="1:36" ht="15">
      <c r="A3" s="718" t="s">
        <v>118</v>
      </c>
      <c r="B3" s="718"/>
      <c r="C3" s="718"/>
      <c r="D3" s="718"/>
      <c r="E3" s="718"/>
      <c r="F3" s="718"/>
      <c r="AE3" s="211">
        <v>3</v>
      </c>
      <c r="AF3" s="211" t="s">
        <v>3</v>
      </c>
      <c r="AI3" s="211">
        <v>3</v>
      </c>
      <c r="AJ3" s="210" t="s">
        <v>7</v>
      </c>
    </row>
    <row r="4" spans="1:36" ht="15">
      <c r="A4" s="511"/>
      <c r="B4" s="511"/>
      <c r="C4" s="511"/>
      <c r="D4" s="511"/>
      <c r="E4" s="511"/>
      <c r="F4" s="511"/>
      <c r="AE4" s="211">
        <v>4</v>
      </c>
      <c r="AF4" s="211" t="s">
        <v>4</v>
      </c>
      <c r="AI4" s="211">
        <v>4</v>
      </c>
      <c r="AJ4" s="210" t="s">
        <v>8</v>
      </c>
    </row>
    <row r="5" spans="1:36">
      <c r="A5" s="107" t="s">
        <v>281</v>
      </c>
      <c r="C5" s="719"/>
      <c r="D5" s="720"/>
      <c r="E5" s="720"/>
      <c r="F5" s="720"/>
      <c r="AE5" s="211">
        <v>5</v>
      </c>
      <c r="AF5" s="211" t="s">
        <v>4</v>
      </c>
      <c r="AI5" s="211">
        <v>5</v>
      </c>
      <c r="AJ5" s="210" t="s">
        <v>9</v>
      </c>
    </row>
    <row r="6" spans="1:36">
      <c r="A6" s="107" t="s">
        <v>271</v>
      </c>
      <c r="B6" s="721">
        <f>'Sch-1'!B32</f>
        <v>0</v>
      </c>
      <c r="C6" s="721"/>
      <c r="F6" s="104"/>
      <c r="AE6" s="211">
        <v>6</v>
      </c>
      <c r="AF6" s="211" t="s">
        <v>4</v>
      </c>
      <c r="AG6" s="212">
        <f>DAY(B6)</f>
        <v>0</v>
      </c>
      <c r="AI6" s="211">
        <v>6</v>
      </c>
      <c r="AJ6" s="210" t="s">
        <v>10</v>
      </c>
    </row>
    <row r="7" spans="1:36">
      <c r="A7" s="107"/>
      <c r="B7" s="512"/>
      <c r="C7" s="512"/>
      <c r="F7" s="104"/>
      <c r="AE7" s="211">
        <v>7</v>
      </c>
      <c r="AF7" s="211" t="s">
        <v>4</v>
      </c>
      <c r="AG7" s="212">
        <f>MONTH(B6)</f>
        <v>1</v>
      </c>
      <c r="AI7" s="211">
        <v>7</v>
      </c>
      <c r="AJ7" s="210" t="s">
        <v>11</v>
      </c>
    </row>
    <row r="8" spans="1:36">
      <c r="A8" s="106" t="str">
        <f>'Sch-1'!M6</f>
        <v>To:</v>
      </c>
      <c r="B8" s="105"/>
      <c r="F8" s="108"/>
      <c r="AE8" s="211">
        <v>8</v>
      </c>
      <c r="AF8" s="211" t="s">
        <v>4</v>
      </c>
      <c r="AG8" s="212" t="str">
        <f>LOOKUP(AG7,AI1:AI12,AJ1:AJ12)</f>
        <v>January</v>
      </c>
      <c r="AI8" s="211">
        <v>8</v>
      </c>
      <c r="AJ8" s="210" t="s">
        <v>12</v>
      </c>
    </row>
    <row r="9" spans="1:36">
      <c r="A9" s="106" t="str">
        <f>'Sch-1'!M7</f>
        <v>Contract Services</v>
      </c>
      <c r="B9" s="106"/>
      <c r="F9" s="108"/>
      <c r="AE9" s="211">
        <v>9</v>
      </c>
      <c r="AF9" s="211" t="s">
        <v>4</v>
      </c>
      <c r="AG9" s="212">
        <f>YEAR(B6)</f>
        <v>1900</v>
      </c>
      <c r="AI9" s="211">
        <v>9</v>
      </c>
      <c r="AJ9" s="210" t="s">
        <v>13</v>
      </c>
    </row>
    <row r="10" spans="1:36">
      <c r="A10" s="106" t="str">
        <f>'Sch-1'!M8</f>
        <v>Power Grid Corporation of India Ltd.,</v>
      </c>
      <c r="B10" s="106"/>
      <c r="F10" s="108"/>
      <c r="AE10" s="211">
        <v>10</v>
      </c>
      <c r="AF10" s="211" t="s">
        <v>4</v>
      </c>
      <c r="AI10" s="211">
        <v>10</v>
      </c>
      <c r="AJ10" s="210" t="s">
        <v>14</v>
      </c>
    </row>
    <row r="11" spans="1:36">
      <c r="A11" s="106" t="str">
        <f>'Sch-1'!M9</f>
        <v>"Saudamini", Plot No.-2</v>
      </c>
      <c r="B11" s="106"/>
      <c r="F11" s="108"/>
      <c r="AE11" s="211">
        <v>11</v>
      </c>
      <c r="AF11" s="211" t="s">
        <v>4</v>
      </c>
      <c r="AI11" s="211">
        <v>11</v>
      </c>
      <c r="AJ11" s="210" t="s">
        <v>15</v>
      </c>
    </row>
    <row r="12" spans="1:36">
      <c r="A12" s="106" t="str">
        <f>'Sch-1'!M10</f>
        <v>Sector-29,</v>
      </c>
      <c r="B12" s="106"/>
      <c r="F12" s="108"/>
      <c r="AE12" s="211">
        <v>12</v>
      </c>
      <c r="AF12" s="211" t="s">
        <v>4</v>
      </c>
      <c r="AI12" s="211">
        <v>12</v>
      </c>
      <c r="AJ12" s="210" t="s">
        <v>16</v>
      </c>
    </row>
    <row r="13" spans="1:36">
      <c r="A13" s="106" t="str">
        <f>'Sch-1'!M11</f>
        <v>Gurgaon (Haryana) - 122001</v>
      </c>
      <c r="B13" s="106"/>
      <c r="F13" s="108"/>
      <c r="AE13" s="211">
        <v>13</v>
      </c>
      <c r="AF13" s="211" t="s">
        <v>4</v>
      </c>
    </row>
    <row r="14" spans="1:36">
      <c r="A14" s="107"/>
      <c r="F14" s="108"/>
      <c r="AE14" s="211">
        <v>14</v>
      </c>
      <c r="AF14" s="211" t="s">
        <v>4</v>
      </c>
    </row>
    <row r="15" spans="1:36" ht="36" customHeight="1">
      <c r="A15" s="443" t="s">
        <v>282</v>
      </c>
      <c r="B15" s="119"/>
      <c r="C15" s="722" t="str">
        <f>Cover!B2</f>
        <v>Circuit Breaker Package -CB01 associated with Bulk Procurement of Substation.</v>
      </c>
      <c r="D15" s="722"/>
      <c r="E15" s="722"/>
      <c r="F15" s="722"/>
      <c r="AE15" s="211">
        <v>15</v>
      </c>
      <c r="AF15" s="211" t="s">
        <v>4</v>
      </c>
    </row>
    <row r="16" spans="1:36" ht="33" customHeight="1">
      <c r="A16" s="104" t="s">
        <v>272</v>
      </c>
      <c r="B16" s="104"/>
      <c r="C16" s="108"/>
      <c r="D16" s="108"/>
      <c r="E16" s="108"/>
      <c r="F16" s="108"/>
      <c r="AE16" s="211">
        <v>16</v>
      </c>
      <c r="AF16" s="211" t="s">
        <v>4</v>
      </c>
    </row>
    <row r="17" spans="1:41" ht="123.75" customHeight="1">
      <c r="A17" s="119">
        <v>1</v>
      </c>
      <c r="B17" s="717"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0 (Rs. Zero Only ) or such other sums as may be determined in accordance with the terms and conditions of the Bidding Documents.</v>
      </c>
      <c r="C17" s="717"/>
      <c r="D17" s="717"/>
      <c r="E17" s="717"/>
      <c r="F17" s="717"/>
      <c r="Z17" s="213" t="s">
        <v>459</v>
      </c>
      <c r="AA17" s="214" t="s">
        <v>0</v>
      </c>
      <c r="AB17" s="215">
        <f>'Sch-5 After Discount'!D25</f>
        <v>0</v>
      </c>
      <c r="AC17" s="216" t="str">
        <f>" (" &amp; 'N to W'!A4 &amp; ")"</f>
        <v xml:space="preserve"> (Rs. Zero Only )</v>
      </c>
      <c r="AE17" s="211">
        <v>17</v>
      </c>
      <c r="AF17" s="211" t="s">
        <v>4</v>
      </c>
    </row>
    <row r="18" spans="1:41" ht="43.5" customHeight="1">
      <c r="B18" s="726" t="s">
        <v>273</v>
      </c>
      <c r="C18" s="726"/>
      <c r="D18" s="726"/>
      <c r="E18" s="726"/>
      <c r="F18" s="726"/>
      <c r="AE18" s="211">
        <v>18</v>
      </c>
      <c r="AF18" s="211" t="s">
        <v>4</v>
      </c>
    </row>
    <row r="19" spans="1:41" s="102" customFormat="1" ht="33" customHeight="1">
      <c r="A19" s="120">
        <v>2</v>
      </c>
      <c r="B19" s="727" t="s">
        <v>274</v>
      </c>
      <c r="C19" s="727"/>
      <c r="D19" s="727"/>
      <c r="E19" s="727"/>
      <c r="F19" s="727"/>
      <c r="Z19" s="217"/>
      <c r="AA19" s="217"/>
      <c r="AB19" s="217"/>
      <c r="AC19" s="217"/>
      <c r="AD19" s="217"/>
      <c r="AE19" s="211">
        <v>19</v>
      </c>
      <c r="AF19" s="211" t="s">
        <v>4</v>
      </c>
      <c r="AG19" s="217"/>
      <c r="AH19" s="217"/>
      <c r="AI19" s="217"/>
      <c r="AJ19" s="217"/>
      <c r="AK19" s="217"/>
      <c r="AL19" s="217"/>
      <c r="AM19" s="217"/>
      <c r="AN19" s="217"/>
      <c r="AO19" s="217"/>
    </row>
    <row r="20" spans="1:41" ht="45" customHeight="1">
      <c r="A20" s="119">
        <v>2.1</v>
      </c>
      <c r="B20" s="717" t="s">
        <v>275</v>
      </c>
      <c r="C20" s="717"/>
      <c r="D20" s="717"/>
      <c r="E20" s="717"/>
      <c r="F20" s="717"/>
      <c r="AE20" s="211">
        <v>20</v>
      </c>
      <c r="AF20" s="211" t="s">
        <v>4</v>
      </c>
    </row>
    <row r="21" spans="1:41" ht="36.75" customHeight="1">
      <c r="B21" s="343" t="str">
        <f>"Schedule 1 ("&amp;'Basic Data'!C9 &amp;") "</f>
        <v xml:space="preserve">Schedule 1 (CB01) </v>
      </c>
      <c r="C21" s="344"/>
      <c r="D21" s="728" t="s">
        <v>311</v>
      </c>
      <c r="E21" s="729"/>
      <c r="F21" s="729"/>
      <c r="AE21" s="211">
        <v>21</v>
      </c>
      <c r="AF21" s="211" t="s">
        <v>1</v>
      </c>
    </row>
    <row r="22" spans="1:41" ht="38.25" customHeight="1">
      <c r="B22" s="343" t="str">
        <f>"Schedule 2 ("&amp;'Basic Data'!C9 &amp;") "</f>
        <v xml:space="preserve">Schedule 2 (CB01) </v>
      </c>
      <c r="C22" s="344"/>
      <c r="D22" s="730" t="s">
        <v>452</v>
      </c>
      <c r="E22" s="731"/>
      <c r="F22" s="731"/>
      <c r="AE22" s="211">
        <v>22</v>
      </c>
      <c r="AF22" s="211" t="s">
        <v>4</v>
      </c>
    </row>
    <row r="23" spans="1:41" ht="33" customHeight="1">
      <c r="B23" s="343" t="str">
        <f>"Schedule 3 ("&amp;'Basic Data'!C9 &amp;") "</f>
        <v xml:space="preserve">Schedule 3 (CB01) </v>
      </c>
      <c r="C23" s="344"/>
      <c r="D23" s="345" t="s">
        <v>312</v>
      </c>
      <c r="E23" s="344"/>
      <c r="F23" s="346"/>
      <c r="H23" s="186" t="str">
        <f>'Names of Bidder'!D6</f>
        <v>Individual Firm</v>
      </c>
      <c r="AE23" s="211">
        <v>23</v>
      </c>
      <c r="AF23" s="211" t="s">
        <v>4</v>
      </c>
    </row>
    <row r="24" spans="1:41" ht="33" customHeight="1">
      <c r="B24" s="343" t="str">
        <f>"Schedule 4 ("&amp;'Basic Data'!C9 &amp;") "</f>
        <v xml:space="preserve">Schedule 4 (CB01) </v>
      </c>
      <c r="C24" s="344"/>
      <c r="D24" s="345" t="s">
        <v>313</v>
      </c>
      <c r="E24" s="344"/>
      <c r="F24" s="346"/>
      <c r="AE24" s="211">
        <v>24</v>
      </c>
      <c r="AF24" s="211" t="s">
        <v>4</v>
      </c>
    </row>
    <row r="25" spans="1:41" ht="33" customHeight="1">
      <c r="B25" s="343" t="str">
        <f>"Schedule 5 ("&amp;'Basic Data'!C9 &amp;") "</f>
        <v xml:space="preserve">Schedule 5 (CB01) </v>
      </c>
      <c r="C25" s="344"/>
      <c r="D25" s="345" t="s">
        <v>314</v>
      </c>
      <c r="E25" s="344"/>
      <c r="F25" s="346"/>
      <c r="AE25" s="211">
        <v>25</v>
      </c>
      <c r="AF25" s="211" t="s">
        <v>4</v>
      </c>
    </row>
    <row r="26" spans="1:41" ht="33" customHeight="1">
      <c r="B26" s="343" t="str">
        <f>"Schedule 6 ("&amp;'Basic Data'!C9 &amp;") "</f>
        <v xml:space="preserve">Schedule 6 (CB01) </v>
      </c>
      <c r="C26" s="344"/>
      <c r="D26" s="345" t="s">
        <v>276</v>
      </c>
      <c r="E26" s="344"/>
      <c r="F26" s="346"/>
      <c r="AE26" s="211">
        <v>26</v>
      </c>
      <c r="AF26" s="211" t="s">
        <v>4</v>
      </c>
    </row>
    <row r="27" spans="1:41" ht="96" customHeight="1">
      <c r="A27" s="121">
        <v>2.2000000000000002</v>
      </c>
      <c r="B27" s="717" t="s">
        <v>283</v>
      </c>
      <c r="C27" s="717"/>
      <c r="D27" s="717"/>
      <c r="E27" s="717"/>
      <c r="F27" s="717"/>
      <c r="AE27" s="211">
        <v>28</v>
      </c>
      <c r="AF27" s="211" t="s">
        <v>4</v>
      </c>
    </row>
    <row r="28" spans="1:41" ht="65.25" customHeight="1">
      <c r="A28" s="121">
        <v>2.2999999999999998</v>
      </c>
      <c r="B28" s="717" t="s">
        <v>284</v>
      </c>
      <c r="C28" s="717"/>
      <c r="D28" s="717"/>
      <c r="E28" s="717"/>
      <c r="F28" s="717"/>
      <c r="AE28" s="211">
        <v>29</v>
      </c>
      <c r="AF28" s="211" t="s">
        <v>4</v>
      </c>
    </row>
    <row r="29" spans="1:41" ht="149.25" customHeight="1">
      <c r="A29" s="121">
        <v>2.4</v>
      </c>
      <c r="B29" s="717" t="s">
        <v>285</v>
      </c>
      <c r="C29" s="717"/>
      <c r="D29" s="717"/>
      <c r="E29" s="717"/>
      <c r="F29" s="717"/>
      <c r="AE29" s="211">
        <v>30</v>
      </c>
      <c r="AF29" s="211" t="s">
        <v>4</v>
      </c>
    </row>
    <row r="30" spans="1:41" ht="90.75" customHeight="1">
      <c r="A30" s="121">
        <v>2.5</v>
      </c>
      <c r="B30" s="717" t="s">
        <v>286</v>
      </c>
      <c r="C30" s="717"/>
      <c r="D30" s="717"/>
      <c r="E30" s="717"/>
      <c r="F30" s="717"/>
      <c r="AE30" s="211">
        <v>31</v>
      </c>
      <c r="AF30" s="211" t="s">
        <v>1</v>
      </c>
    </row>
    <row r="31" spans="1:41" ht="89.25" customHeight="1">
      <c r="A31" s="119">
        <v>3</v>
      </c>
      <c r="B31" s="717" t="s">
        <v>315</v>
      </c>
      <c r="C31" s="717"/>
      <c r="D31" s="717"/>
      <c r="E31" s="717"/>
      <c r="F31" s="717"/>
    </row>
    <row r="32" spans="1:41" ht="84" customHeight="1">
      <c r="A32" s="121">
        <v>3.1</v>
      </c>
      <c r="B32" s="717" t="s">
        <v>501</v>
      </c>
      <c r="C32" s="717"/>
      <c r="D32" s="717"/>
      <c r="E32" s="717"/>
      <c r="F32" s="717"/>
    </row>
    <row r="33" spans="1:41" ht="96.75" customHeight="1">
      <c r="A33" s="121">
        <v>3.2</v>
      </c>
      <c r="B33" s="717" t="s">
        <v>491</v>
      </c>
      <c r="C33" s="717"/>
      <c r="D33" s="717"/>
      <c r="E33" s="717"/>
      <c r="F33" s="717"/>
    </row>
    <row r="34" spans="1:41" ht="70.5" hidden="1" customHeight="1">
      <c r="A34" s="121">
        <v>3.3</v>
      </c>
      <c r="B34" s="717" t="s">
        <v>410</v>
      </c>
      <c r="C34" s="717"/>
      <c r="D34" s="717"/>
      <c r="E34" s="717"/>
      <c r="F34" s="717"/>
    </row>
    <row r="35" spans="1:41" ht="51.75" customHeight="1">
      <c r="A35" s="121">
        <v>3.3</v>
      </c>
      <c r="B35" s="722" t="s">
        <v>448</v>
      </c>
      <c r="C35" s="722"/>
      <c r="D35" s="722"/>
      <c r="E35" s="722"/>
      <c r="F35" s="722"/>
    </row>
    <row r="36" spans="1:41" ht="117" customHeight="1">
      <c r="A36" s="119">
        <v>4</v>
      </c>
      <c r="B36" s="717" t="s">
        <v>287</v>
      </c>
      <c r="C36" s="717"/>
      <c r="D36" s="717"/>
      <c r="E36" s="717"/>
      <c r="F36" s="717"/>
    </row>
    <row r="37" spans="1:41" ht="21" customHeight="1">
      <c r="B37" s="26" t="str">
        <f>IF('Names of Bidder'!D26=0,"Dated this……... day of ……….", "Dated this " &amp; AG6 &amp; LOOKUP(AG6,AE1:AE30,AF1:AF30) &amp; " day of " &amp; AG8 &amp; " " &amp;AG9)</f>
        <v>Dated this……... day of ……….</v>
      </c>
      <c r="C37" s="26"/>
      <c r="D37" s="26"/>
      <c r="E37" s="111"/>
      <c r="F37" s="111"/>
    </row>
    <row r="38" spans="1:41" ht="21" customHeight="1">
      <c r="B38" s="26" t="s">
        <v>277</v>
      </c>
      <c r="C38" s="72"/>
      <c r="D38" s="79"/>
      <c r="E38" s="79"/>
      <c r="F38" s="79"/>
    </row>
    <row r="39" spans="1:41" ht="21" customHeight="1">
      <c r="B39" s="112"/>
      <c r="C39" s="79"/>
      <c r="D39" s="79"/>
      <c r="E39" s="26"/>
      <c r="F39" s="86" t="s">
        <v>278</v>
      </c>
    </row>
    <row r="40" spans="1:41" ht="33" customHeight="1">
      <c r="B40" s="112"/>
      <c r="C40" s="79"/>
      <c r="D40" s="26"/>
      <c r="E40" s="26"/>
      <c r="F40" s="86" t="str">
        <f>"For and on behalf of " &amp; 'Sch-1'!C8</f>
        <v xml:space="preserve">For and on behalf of </v>
      </c>
    </row>
    <row r="41" spans="1:41" ht="24.95" customHeight="1">
      <c r="A41" s="103"/>
      <c r="B41" s="103"/>
      <c r="C41" s="116"/>
      <c r="D41" s="103"/>
      <c r="E41" s="109"/>
      <c r="F41" s="107"/>
    </row>
    <row r="42" spans="1:41" ht="24.95" customHeight="1">
      <c r="A42" s="510" t="s">
        <v>120</v>
      </c>
      <c r="B42" s="725">
        <f>'Sch-1'!B32</f>
        <v>0</v>
      </c>
      <c r="C42" s="725"/>
      <c r="D42" s="435"/>
      <c r="E42" s="109" t="s">
        <v>279</v>
      </c>
      <c r="F42" s="117" t="str">
        <f>'Sch-1'!N32</f>
        <v/>
      </c>
    </row>
    <row r="43" spans="1:41" ht="24.95" customHeight="1">
      <c r="A43" s="510" t="s">
        <v>121</v>
      </c>
      <c r="B43" s="117">
        <f>'Sch-1'!B33</f>
        <v>0</v>
      </c>
      <c r="C43" s="118"/>
      <c r="D43" s="435"/>
      <c r="E43" s="109" t="s">
        <v>280</v>
      </c>
      <c r="F43" s="117" t="str">
        <f>'Sch-1'!N33</f>
        <v/>
      </c>
    </row>
    <row r="44" spans="1:41" ht="24.95" customHeight="1">
      <c r="B44" s="104"/>
      <c r="D44" s="103"/>
      <c r="E44" s="109"/>
      <c r="F44" s="104"/>
    </row>
    <row r="45" spans="1:41" s="102" customFormat="1" ht="33" customHeight="1">
      <c r="A45" s="132" t="s">
        <v>119</v>
      </c>
      <c r="B45" s="87"/>
      <c r="C45" s="115"/>
      <c r="D45" s="26"/>
      <c r="E45" s="86"/>
      <c r="F45" s="26"/>
      <c r="H45" s="122"/>
      <c r="Z45" s="217"/>
      <c r="AA45" s="217"/>
      <c r="AB45" s="217"/>
      <c r="AC45" s="217"/>
      <c r="AD45" s="217"/>
      <c r="AE45" s="211"/>
      <c r="AF45" s="211"/>
      <c r="AG45" s="217"/>
      <c r="AH45" s="217"/>
      <c r="AI45" s="217"/>
      <c r="AJ45" s="217"/>
      <c r="AK45" s="217"/>
      <c r="AL45" s="217"/>
      <c r="AM45" s="217"/>
      <c r="AN45" s="217"/>
      <c r="AO45" s="217"/>
    </row>
    <row r="46" spans="1:41" s="102" customFormat="1" ht="33" customHeight="1">
      <c r="A46" s="732" t="s">
        <v>142</v>
      </c>
      <c r="B46" s="732"/>
      <c r="C46" s="732"/>
      <c r="D46" s="513"/>
      <c r="E46" s="513"/>
      <c r="F46" s="513"/>
      <c r="H46" s="122"/>
      <c r="Z46" s="217"/>
      <c r="AA46" s="217"/>
      <c r="AB46" s="217"/>
      <c r="AC46" s="217"/>
      <c r="AD46" s="217"/>
      <c r="AE46" s="211"/>
      <c r="AF46" s="211"/>
      <c r="AG46" s="217"/>
      <c r="AH46" s="217"/>
      <c r="AI46" s="217"/>
      <c r="AJ46" s="217"/>
      <c r="AK46" s="217"/>
      <c r="AL46" s="217"/>
      <c r="AM46" s="217"/>
      <c r="AN46" s="217"/>
      <c r="AO46" s="217"/>
    </row>
    <row r="47" spans="1:41" s="102" customFormat="1" ht="33" customHeight="1">
      <c r="A47" s="724"/>
      <c r="B47" s="724"/>
      <c r="C47" s="724"/>
      <c r="D47" s="513"/>
      <c r="E47" s="513"/>
      <c r="F47" s="513"/>
      <c r="H47" s="122"/>
      <c r="Z47" s="217"/>
      <c r="AA47" s="217"/>
      <c r="AB47" s="217"/>
      <c r="AC47" s="217"/>
      <c r="AD47" s="217"/>
      <c r="AE47" s="211"/>
      <c r="AF47" s="211"/>
      <c r="AG47" s="217"/>
      <c r="AH47" s="217"/>
      <c r="AI47" s="217"/>
      <c r="AJ47" s="217"/>
      <c r="AK47" s="217"/>
      <c r="AL47" s="217"/>
      <c r="AM47" s="217"/>
      <c r="AN47" s="217"/>
      <c r="AO47" s="217"/>
    </row>
    <row r="48" spans="1:41" s="102" customFormat="1" ht="33" customHeight="1">
      <c r="A48" s="723"/>
      <c r="B48" s="723"/>
      <c r="C48" s="723"/>
      <c r="D48" s="513"/>
      <c r="E48" s="513"/>
      <c r="F48" s="513"/>
      <c r="H48" s="122"/>
      <c r="Z48" s="217"/>
      <c r="AA48" s="217"/>
      <c r="AB48" s="217"/>
      <c r="AC48" s="217"/>
      <c r="AD48" s="217"/>
      <c r="AE48" s="211"/>
      <c r="AF48" s="211"/>
      <c r="AG48" s="217"/>
      <c r="AH48" s="217"/>
      <c r="AI48" s="217"/>
      <c r="AJ48" s="217"/>
      <c r="AK48" s="217"/>
      <c r="AL48" s="217"/>
      <c r="AM48" s="217"/>
      <c r="AN48" s="217"/>
      <c r="AO48" s="217"/>
    </row>
    <row r="49" spans="1:41" s="102" customFormat="1" ht="33" customHeight="1">
      <c r="A49" s="734" t="s">
        <v>143</v>
      </c>
      <c r="B49" s="734"/>
      <c r="C49" s="734"/>
      <c r="D49" s="513"/>
      <c r="E49" s="513"/>
      <c r="F49" s="513"/>
      <c r="H49" s="122"/>
      <c r="Z49" s="217"/>
      <c r="AA49" s="217"/>
      <c r="AB49" s="217"/>
      <c r="AC49" s="217"/>
      <c r="AD49" s="217"/>
      <c r="AE49" s="211"/>
      <c r="AF49" s="211"/>
      <c r="AG49" s="217"/>
      <c r="AH49" s="217"/>
      <c r="AI49" s="217"/>
      <c r="AJ49" s="217"/>
      <c r="AK49" s="217"/>
      <c r="AL49" s="217"/>
      <c r="AM49" s="217"/>
      <c r="AN49" s="217"/>
      <c r="AO49" s="217"/>
    </row>
    <row r="50" spans="1:41" s="102" customFormat="1" ht="33" customHeight="1">
      <c r="A50" s="734" t="s">
        <v>141</v>
      </c>
      <c r="B50" s="734"/>
      <c r="C50" s="734"/>
      <c r="D50" s="513"/>
      <c r="E50" s="513"/>
      <c r="F50" s="513"/>
      <c r="H50" s="122"/>
      <c r="Z50" s="217"/>
      <c r="AA50" s="217"/>
      <c r="AB50" s="217"/>
      <c r="AC50" s="217"/>
      <c r="AD50" s="217"/>
      <c r="AE50" s="211"/>
      <c r="AF50" s="211"/>
      <c r="AG50" s="217"/>
      <c r="AH50" s="217"/>
      <c r="AI50" s="217"/>
      <c r="AJ50" s="217"/>
      <c r="AK50" s="217"/>
      <c r="AL50" s="217"/>
      <c r="AM50" s="217"/>
      <c r="AN50" s="217"/>
      <c r="AO50" s="217"/>
    </row>
    <row r="51" spans="1:41" s="102" customFormat="1" ht="33" customHeight="1">
      <c r="A51" s="734" t="s">
        <v>144</v>
      </c>
      <c r="B51" s="734"/>
      <c r="C51" s="734"/>
      <c r="D51" s="513"/>
      <c r="E51" s="513"/>
      <c r="F51" s="513"/>
      <c r="H51" s="122"/>
      <c r="Z51" s="217"/>
      <c r="AA51" s="217"/>
      <c r="AB51" s="217"/>
      <c r="AC51" s="217"/>
      <c r="AD51" s="217"/>
      <c r="AE51" s="211"/>
      <c r="AF51" s="211"/>
      <c r="AG51" s="217"/>
      <c r="AH51" s="217"/>
      <c r="AI51" s="217"/>
      <c r="AJ51" s="217"/>
      <c r="AK51" s="217"/>
      <c r="AL51" s="217"/>
      <c r="AM51" s="217"/>
      <c r="AN51" s="217"/>
      <c r="AO51" s="217"/>
    </row>
    <row r="52" spans="1:41" s="102" customFormat="1" ht="33" customHeight="1">
      <c r="A52" s="732" t="s">
        <v>145</v>
      </c>
      <c r="B52" s="732"/>
      <c r="C52" s="732"/>
      <c r="D52" s="513"/>
      <c r="E52" s="513"/>
      <c r="F52" s="513"/>
      <c r="H52" s="122"/>
      <c r="Z52" s="217"/>
      <c r="AA52" s="217"/>
      <c r="AB52" s="217"/>
      <c r="AC52" s="217"/>
      <c r="AD52" s="217"/>
      <c r="AE52" s="211"/>
      <c r="AF52" s="211"/>
      <c r="AG52" s="217"/>
      <c r="AH52" s="217"/>
      <c r="AI52" s="217"/>
      <c r="AJ52" s="217"/>
      <c r="AK52" s="217"/>
      <c r="AL52" s="217"/>
      <c r="AM52" s="217"/>
      <c r="AN52" s="217"/>
      <c r="AO52" s="217"/>
    </row>
    <row r="53" spans="1:41" s="102" customFormat="1" ht="33" customHeight="1">
      <c r="A53" s="724"/>
      <c r="B53" s="724"/>
      <c r="C53" s="724"/>
      <c r="D53" s="542"/>
      <c r="E53" s="542"/>
      <c r="F53" s="542"/>
      <c r="H53" s="122"/>
      <c r="Z53" s="217"/>
      <c r="AA53" s="217"/>
      <c r="AB53" s="217"/>
      <c r="AC53" s="217"/>
      <c r="AD53" s="217"/>
      <c r="AE53" s="211"/>
      <c r="AF53" s="211"/>
      <c r="AG53" s="217"/>
      <c r="AH53" s="217"/>
      <c r="AI53" s="217"/>
      <c r="AJ53" s="217"/>
      <c r="AK53" s="217"/>
      <c r="AL53" s="217"/>
      <c r="AM53" s="217"/>
      <c r="AN53" s="217"/>
      <c r="AO53" s="217"/>
    </row>
    <row r="54" spans="1:41" s="102" customFormat="1" ht="33" customHeight="1">
      <c r="A54" s="723"/>
      <c r="B54" s="723"/>
      <c r="C54" s="723"/>
      <c r="D54" s="733"/>
      <c r="E54" s="733"/>
      <c r="F54" s="733"/>
      <c r="H54" s="122"/>
      <c r="Z54" s="217"/>
      <c r="AA54" s="217"/>
      <c r="AB54" s="217"/>
      <c r="AC54" s="217"/>
      <c r="AD54" s="217"/>
      <c r="AE54" s="211"/>
      <c r="AF54" s="211"/>
      <c r="AG54" s="217"/>
      <c r="AH54" s="217"/>
      <c r="AI54" s="217"/>
      <c r="AJ54" s="217"/>
      <c r="AK54" s="217"/>
      <c r="AL54" s="217"/>
      <c r="AM54" s="217"/>
      <c r="AN54" s="217"/>
      <c r="AO54" s="217"/>
    </row>
    <row r="55" spans="1:41" s="102" customFormat="1" ht="33" customHeight="1">
      <c r="A55" s="132"/>
      <c r="B55" s="132"/>
      <c r="C55" s="132"/>
      <c r="D55" s="133"/>
      <c r="E55" s="133"/>
      <c r="F55" s="133"/>
      <c r="H55" s="122"/>
      <c r="Z55" s="217"/>
      <c r="AA55" s="217"/>
      <c r="AB55" s="217"/>
      <c r="AC55" s="217"/>
      <c r="AD55" s="217"/>
      <c r="AE55" s="211"/>
      <c r="AF55" s="211"/>
      <c r="AG55" s="217"/>
      <c r="AH55" s="217"/>
      <c r="AI55" s="217"/>
      <c r="AJ55" s="217"/>
      <c r="AK55" s="217"/>
      <c r="AL55" s="217"/>
      <c r="AM55" s="217"/>
      <c r="AN55" s="217"/>
      <c r="AO55" s="217"/>
    </row>
    <row r="56" spans="1:41" s="102" customFormat="1" ht="33" customHeight="1">
      <c r="A56" s="122"/>
      <c r="B56" s="107"/>
      <c r="C56" s="104"/>
      <c r="D56" s="104"/>
      <c r="E56" s="104"/>
      <c r="H56" s="122"/>
      <c r="Z56" s="217"/>
      <c r="AA56" s="217"/>
      <c r="AB56" s="217"/>
      <c r="AC56" s="217"/>
      <c r="AD56" s="217"/>
      <c r="AE56" s="211"/>
      <c r="AF56" s="211"/>
      <c r="AG56" s="217"/>
      <c r="AH56" s="217"/>
      <c r="AI56" s="217"/>
      <c r="AJ56" s="217"/>
      <c r="AK56" s="217"/>
      <c r="AL56" s="217"/>
      <c r="AM56" s="217"/>
      <c r="AN56" s="217"/>
      <c r="AO56" s="217"/>
    </row>
    <row r="57" spans="1:41" s="102" customFormat="1" ht="33" customHeight="1">
      <c r="A57" s="122"/>
      <c r="B57" s="107"/>
      <c r="C57" s="104"/>
      <c r="D57" s="104"/>
      <c r="E57" s="104"/>
      <c r="H57" s="122"/>
      <c r="Z57" s="217"/>
      <c r="AA57" s="217"/>
      <c r="AB57" s="217"/>
      <c r="AC57" s="217"/>
      <c r="AD57" s="217"/>
      <c r="AE57" s="211"/>
      <c r="AF57" s="211"/>
      <c r="AG57" s="217"/>
      <c r="AH57" s="217"/>
      <c r="AI57" s="217"/>
      <c r="AJ57" s="217"/>
      <c r="AK57" s="217"/>
      <c r="AL57" s="217"/>
      <c r="AM57" s="217"/>
      <c r="AN57" s="217"/>
      <c r="AO57" s="217"/>
    </row>
    <row r="58" spans="1:41" s="102" customFormat="1" ht="33" customHeight="1">
      <c r="A58" s="122"/>
      <c r="B58" s="107"/>
      <c r="C58" s="104"/>
      <c r="D58" s="104"/>
      <c r="E58" s="104"/>
      <c r="H58" s="122"/>
      <c r="Z58" s="217"/>
      <c r="AA58" s="217"/>
      <c r="AB58" s="217"/>
      <c r="AC58" s="217"/>
      <c r="AD58" s="217"/>
      <c r="AE58" s="211"/>
      <c r="AF58" s="211"/>
      <c r="AG58" s="217"/>
      <c r="AH58" s="217"/>
      <c r="AI58" s="217"/>
      <c r="AJ58" s="217"/>
      <c r="AK58" s="217"/>
      <c r="AL58" s="217"/>
      <c r="AM58" s="217"/>
      <c r="AN58" s="217"/>
      <c r="AO58" s="217"/>
    </row>
    <row r="59" spans="1:41">
      <c r="A59" s="107"/>
    </row>
    <row r="60" spans="1:41">
      <c r="A60" s="107"/>
    </row>
    <row r="61" spans="1:41">
      <c r="A61" s="107"/>
    </row>
    <row r="62" spans="1:41">
      <c r="A62" s="107"/>
    </row>
    <row r="63" spans="1:41">
      <c r="A63" s="107"/>
    </row>
    <row r="64" spans="1:41">
      <c r="A64" s="107"/>
    </row>
    <row r="65" spans="1:1">
      <c r="A65" s="107"/>
    </row>
    <row r="66" spans="1:1">
      <c r="A66" s="107"/>
    </row>
    <row r="67" spans="1:1">
      <c r="A67" s="107"/>
    </row>
    <row r="68" spans="1:1">
      <c r="A68" s="107"/>
    </row>
    <row r="69" spans="1:1">
      <c r="A69" s="107"/>
    </row>
    <row r="70" spans="1:1">
      <c r="A70" s="107"/>
    </row>
  </sheetData>
  <sheetProtection algorithmName="SHA-512" hashValue="K1nC9NLXrNXzgCzrqkFML0lrCHaOQx8AFAlU/7Uyn524XWbBsXd6kGXh8pGbwC/+zHmrh9SeQrrBj7ucvtcXiQ==" saltValue="Kd3+e0yGwDMQ6MYoZtjbOA==" spinCount="100000" sheet="1" objects="1" scenarios="1" selectLockedCells="1"/>
  <customSheetViews>
    <customSheetView guid="{65BDA0F1-6D38-4874-87A2-19D645CD5B6D}" showPageBreaks="1" showGridLines="0" zeroValues="0" printArea="1" hiddenRows="1" view="pageBreakPreview" topLeftCell="A24">
      <selection activeCell="D46" sqref="D46"/>
      <rowBreaks count="1" manualBreakCount="1">
        <brk id="32" max="5" man="1"/>
      </rowBreaks>
      <pageMargins left="0.75" right="0.77" top="0.73" bottom="0.75" header="0.52" footer="0.45"/>
      <pageSetup scale="92" orientation="portrait" r:id="rId1"/>
      <headerFooter alignWithMargins="0"/>
    </customSheetView>
    <customSheetView guid="{01BD8524-9381-4704-9D50-6C848948AE22}" showPageBreaks="1" showGridLines="0" zeroValues="0" printArea="1" hiddenRows="1" view="pageBreakPreview" topLeftCell="A26">
      <selection activeCell="C5" sqref="C5:F5"/>
      <rowBreaks count="1" manualBreakCount="1">
        <brk id="32" max="5" man="1"/>
      </rowBreaks>
      <pageMargins left="0.75" right="0.77" top="0.73" bottom="0.75" header="0.52" footer="0.45"/>
      <pageSetup scale="92" orientation="portrait" r:id="rId2"/>
      <headerFooter alignWithMargins="0"/>
    </customSheetView>
    <customSheetView guid="{87981F99-33D2-48F3-9138-10E7D5F1DFD3}"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2" orientation="portrait" r:id="rId3"/>
      <headerFooter alignWithMargins="0"/>
    </customSheetView>
    <customSheetView guid="{2BA1F3A4-7362-4C75-9E02-FB6308B23F40}" showPageBreaks="1" showGridLines="0" zeroValues="0" printArea="1" hiddenRows="1" view="pageBreakPreview" topLeftCell="A37">
      <selection activeCell="F52" sqref="F52"/>
      <rowBreaks count="1" manualBreakCount="1">
        <brk id="32" max="5" man="1"/>
      </rowBreaks>
      <pageMargins left="0.75" right="0.77" top="0.73" bottom="0.75" header="0.52" footer="0.45"/>
      <pageSetup scale="92" orientation="portrait" r:id="rId4"/>
      <headerFooter alignWithMargins="0"/>
    </customSheetView>
    <customSheetView guid="{88CDEBAE-8E08-4224-B529-C4120559940A}" showPageBreaks="1" showGridLines="0" zeroValues="0" printArea="1" hiddenRows="1" view="pageBreakPreview" topLeftCell="A35">
      <selection activeCell="F52" sqref="F52"/>
      <rowBreaks count="1" manualBreakCount="1">
        <brk id="32" max="5" man="1"/>
      </rowBreaks>
      <pageMargins left="0.75" right="0.77" top="0.73" bottom="0.75" header="0.52" footer="0.45"/>
      <pageSetup scale="92" orientation="portrait" r:id="rId5"/>
      <headerFooter alignWithMargins="0"/>
    </customSheetView>
    <customSheetView guid="{A8D67B77-0FCD-43C6-B55F-10F11F3996C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6"/>
      <headerFooter alignWithMargins="0"/>
    </customSheetView>
    <customSheetView guid="{2B22B4D9-734E-466D-B6F8-DF61D532EF69}" showPageBreaks="1" showGridLines="0" zeroValues="0" printArea="1" hiddenRows="1" view="pageBreakPreview">
      <selection activeCell="C5" sqref="C5:F5"/>
      <rowBreaks count="1" manualBreakCount="1">
        <brk id="32" max="5" man="1"/>
      </rowBreaks>
      <pageMargins left="0.75" right="0.77" top="0.73" bottom="0.75" header="0.52" footer="0.45"/>
      <pageSetup scale="98" orientation="portrait" r:id="rId7"/>
      <headerFooter alignWithMargins="0"/>
    </customSheetView>
    <customSheetView guid="{7781E931-9022-448B-8CEA-16A952A0B08B}"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8"/>
      <headerFooter alignWithMargins="0"/>
    </customSheetView>
    <customSheetView guid="{FE49A1A8-589E-4C61-B5F2-2DC8472D06ED}" showPageBreaks="1" showGridLines="0" zeroValues="0" printArea="1" hiddenRows="1" view="pageBreakPreview" topLeftCell="A15">
      <selection activeCell="F45" sqref="F45"/>
      <rowBreaks count="2" manualBreakCount="2">
        <brk id="26" max="5" man="1"/>
        <brk id="33" max="5" man="1"/>
      </rowBreaks>
      <pageMargins left="0.75" right="0.77" top="0.73" bottom="0.75" header="0.52" footer="0.45"/>
      <pageSetup scale="95" orientation="portrait" r:id="rId9"/>
      <headerFooter alignWithMargins="0"/>
    </customSheetView>
    <customSheetView guid="{EF525F2E-18DE-47FD-A864-6F2A2CA91061}" zeroValues="0" hiddenRows="1" topLeftCell="A13">
      <selection activeCell="F45" sqref="F45"/>
      <rowBreaks count="2" manualBreakCount="2">
        <brk id="26" max="5" man="1"/>
        <brk id="33" max="5" man="1"/>
      </rowBreaks>
      <pageMargins left="0.75" right="0.77" top="0.73" bottom="0.75" header="0.52" footer="0.45"/>
      <pageSetup scale="95" orientation="portrait" r:id="rId10"/>
      <headerFooter alignWithMargins="0"/>
    </customSheetView>
    <customSheetView guid="{9C0E3A54-A1E4-4406-967B-FE168F751196}" zeroValues="0" hiddenRows="1" topLeftCell="A19">
      <selection activeCell="F45" sqref="F45"/>
      <rowBreaks count="2" manualBreakCount="2">
        <brk id="26" max="5" man="1"/>
        <brk id="33" max="5" man="1"/>
      </rowBreaks>
      <pageMargins left="0.75" right="0.77" top="0.73" bottom="0.75" header="0.52" footer="0.45"/>
      <pageSetup scale="95" orientation="portrait" r:id="rId11"/>
      <headerFooter alignWithMargins="0"/>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12"/>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3"/>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14"/>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17"/>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18"/>
      <headerFooter alignWithMargins="0"/>
    </customSheetView>
    <customSheetView guid="{42E48991-4351-4471-8AF6-A35D24AE57E4}" showPageBreaks="1" showGridLines="0" zeroValues="0" printArea="1" hiddenRows="1" view="pageBreakPreview">
      <selection activeCell="F45" sqref="F45"/>
      <rowBreaks count="2" manualBreakCount="2">
        <brk id="26" max="5" man="1"/>
        <brk id="33" max="5" man="1"/>
      </rowBreaks>
      <pageMargins left="0.75" right="0.77" top="0.73" bottom="0.75" header="0.52" footer="0.45"/>
      <pageSetup scale="95" orientation="portrait" r:id="rId19"/>
      <headerFooter alignWithMargins="0"/>
    </customSheetView>
    <customSheetView guid="{5A07DBA2-29FE-46EA-8A64-6BF1FB7295C8}" showPageBreaks="1" showGridLines="0" zeroValues="0" printArea="1" hiddenRows="1" view="pageBreakPreview" showRuler="0">
      <selection activeCell="F45" sqref="F45"/>
      <rowBreaks count="2" manualBreakCount="2">
        <brk id="26" max="5" man="1"/>
        <brk id="33" max="5" man="1"/>
      </rowBreaks>
      <pageMargins left="0.75" right="0.77" top="0.73" bottom="0.75" header="0.52" footer="0.45"/>
      <pageSetup scale="95" orientation="portrait" r:id="rId20"/>
      <headerFooter alignWithMargins="0"/>
    </customSheetView>
    <customSheetView guid="{BE00177C-666B-4CCB-B6AF-EE8409A04F15}" showPageBreaks="1" showGridLines="0" zeroValues="0" printArea="1" hiddenRows="1" view="pageBreakPreview">
      <selection activeCell="C5" sqref="C5:F5"/>
      <rowBreaks count="2" manualBreakCount="2">
        <brk id="26" max="5" man="1"/>
        <brk id="33" max="5" man="1"/>
      </rowBreaks>
      <pageMargins left="0.75" right="0.77" top="0.73" bottom="0.75" header="0.52" footer="0.45"/>
      <pageSetup scale="95" orientation="portrait" r:id="rId21"/>
      <headerFooter alignWithMargins="0"/>
    </customSheetView>
    <customSheetView guid="{8020169D-1904-4071-9010-34C6BAD35472}"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22"/>
      <headerFooter alignWithMargins="0"/>
    </customSheetView>
    <customSheetView guid="{EFF9997F-F423-457E-8339-C5D06689EC0D}" showPageBreaks="1" showGridLines="0" zeroValues="0" printArea="1" hiddenRows="1" view="pageBreakPreview">
      <selection activeCell="C5" sqref="C5:F5"/>
      <pageMargins left="0.75" right="0.77" top="0.73" bottom="0.75" header="0.52" footer="0.45"/>
      <pageSetup orientation="portrait" r:id="rId23"/>
      <headerFooter alignWithMargins="0"/>
    </customSheetView>
    <customSheetView guid="{D39E83F3-4061-47C5-8153-10B7C21D208A}" showPageBreaks="1" showGridLines="0" zeroValues="0" printArea="1" hiddenRows="1" view="pageBreakPreview" topLeftCell="A40">
      <selection activeCell="C5" sqref="C5:F5"/>
      <pageMargins left="0.75" right="0.77" top="0.73" bottom="0.75" header="0.52" footer="0.45"/>
      <pageSetup orientation="portrait" r:id="rId24"/>
      <headerFooter alignWithMargins="0"/>
    </customSheetView>
    <customSheetView guid="{D963BE1A-1920-4E18-8F54-07F354CCE224}" showPageBreaks="1" showGridLines="0" zeroValues="0" printArea="1" hiddenRows="1" view="pageBreakPreview" topLeftCell="A28">
      <selection activeCell="C5" sqref="C5:F5"/>
      <rowBreaks count="2" manualBreakCount="2">
        <brk id="24" max="5" man="1"/>
        <brk id="32" max="5" man="1"/>
      </rowBreaks>
      <pageMargins left="0.75" right="0.77" top="0.73" bottom="0.75" header="0.52" footer="0.45"/>
      <pageSetup scale="98" orientation="portrait" r:id="rId25"/>
      <headerFooter alignWithMargins="0"/>
    </customSheetView>
    <customSheetView guid="{D545044E-B7FF-408B-A291-2187C526EC3D}" showPageBreaks="1" showGridLines="0" zeroValues="0" printArea="1" hiddenRows="1" view="pageBreakPreview" topLeftCell="A44">
      <selection activeCell="F46" sqref="F46:F51"/>
      <rowBreaks count="1" manualBreakCount="1">
        <brk id="32" max="5" man="1"/>
      </rowBreaks>
      <pageMargins left="0.75" right="0.77" top="0.73" bottom="0.75" header="0.52" footer="0.45"/>
      <pageSetup scale="98" orientation="portrait" r:id="rId26"/>
      <headerFooter alignWithMargins="0"/>
    </customSheetView>
    <customSheetView guid="{883F4F4D-A630-4132-B676-8201FF751979}" showPageBreaks="1" showGridLines="0" zeroValues="0" printArea="1" hiddenRows="1" view="pageBreakPreview">
      <selection activeCell="F45" sqref="F45"/>
      <rowBreaks count="1" manualBreakCount="1">
        <brk id="32" max="5" man="1"/>
      </rowBreaks>
      <pageMargins left="0.75" right="0.77" top="0.73" bottom="0.75" header="0.52" footer="0.45"/>
      <pageSetup scale="98" orientation="portrait" r:id="rId27"/>
      <headerFooter alignWithMargins="0"/>
    </customSheetView>
    <customSheetView guid="{FA8C7114-2E15-4727-B4B0-927BCE12D1A6}"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28"/>
      <headerFooter alignWithMargins="0"/>
    </customSheetView>
    <customSheetView guid="{483DCDBB-D1CA-4B11-85F4-FA65A96DCE2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29"/>
      <headerFooter alignWithMargins="0"/>
    </customSheetView>
    <customSheetView guid="{97EFF801-2C6F-4063-9981-A39996328FAC}" showPageBreaks="1" showGridLines="0" zeroValues="0" printArea="1" hiddenRows="1" view="pageBreakPreview" topLeftCell="A19">
      <selection activeCell="F52" sqref="F52"/>
      <rowBreaks count="1" manualBreakCount="1">
        <brk id="32" max="5" man="1"/>
      </rowBreaks>
      <pageMargins left="0.75" right="0.77" top="0.73" bottom="0.75" header="0.52" footer="0.45"/>
      <pageSetup scale="98" orientation="portrait" r:id="rId30"/>
      <headerFooter alignWithMargins="0"/>
    </customSheetView>
    <customSheetView guid="{585A669F-29FF-4D0D-B50C-5C677FB93FEB}" showPageBreaks="1" showGridLines="0" zeroValues="0" printArea="1" hiddenRows="1" view="pageBreakPreview">
      <selection activeCell="F52" sqref="F52"/>
      <rowBreaks count="1" manualBreakCount="1">
        <brk id="32" max="5" man="1"/>
      </rowBreaks>
      <pageMargins left="0.75" right="0.77" top="0.73" bottom="0.75" header="0.52" footer="0.45"/>
      <pageSetup scale="92" orientation="portrait" r:id="rId31"/>
      <headerFooter alignWithMargins="0"/>
    </customSheetView>
    <customSheetView guid="{804C0530-632A-4E06-A9A2-093B6503F55F}" showPageBreaks="1" showGridLines="0" zeroValues="0" printArea="1" hiddenRows="1" view="pageBreakPreview" topLeftCell="A37">
      <selection activeCell="F52" sqref="F52"/>
      <rowBreaks count="1" manualBreakCount="1">
        <brk id="32" max="5" man="1"/>
      </rowBreaks>
      <pageMargins left="0.75" right="0.77" top="0.73" bottom="0.75" header="0.52" footer="0.45"/>
      <pageSetup scale="92" orientation="portrait" r:id="rId32"/>
      <headerFooter alignWithMargins="0"/>
    </customSheetView>
    <customSheetView guid="{5C772B04-11E1-4A74-9F43-9A74EF38E5E2}" showPageBreaks="1" showGridLines="0" zeroValues="0" printArea="1" hiddenRows="1" view="pageBreakPreview" topLeftCell="A7">
      <selection activeCell="F52" sqref="F52"/>
      <rowBreaks count="1" manualBreakCount="1">
        <brk id="32" max="5" man="1"/>
      </rowBreaks>
      <pageMargins left="0.75" right="0.77" top="0.73" bottom="0.75" header="0.52" footer="0.45"/>
      <pageSetup scale="92" orientation="portrait" r:id="rId33"/>
      <headerFooter alignWithMargins="0"/>
    </customSheetView>
  </customSheetViews>
  <mergeCells count="31">
    <mergeCell ref="A54:C54"/>
    <mergeCell ref="B31:F31"/>
    <mergeCell ref="B33:F33"/>
    <mergeCell ref="A46:C46"/>
    <mergeCell ref="D54:F54"/>
    <mergeCell ref="A53:C53"/>
    <mergeCell ref="A51:C51"/>
    <mergeCell ref="A49:C49"/>
    <mergeCell ref="A50:C50"/>
    <mergeCell ref="A52:C52"/>
    <mergeCell ref="A3:F3"/>
    <mergeCell ref="C5:F5"/>
    <mergeCell ref="B6:C6"/>
    <mergeCell ref="C15:F15"/>
    <mergeCell ref="A48:C48"/>
    <mergeCell ref="B32:F32"/>
    <mergeCell ref="A47:C47"/>
    <mergeCell ref="B36:F36"/>
    <mergeCell ref="B42:C42"/>
    <mergeCell ref="B35:F35"/>
    <mergeCell ref="B17:F17"/>
    <mergeCell ref="B18:F18"/>
    <mergeCell ref="B19:F19"/>
    <mergeCell ref="D21:F21"/>
    <mergeCell ref="B20:F20"/>
    <mergeCell ref="D22:F22"/>
    <mergeCell ref="B27:F27"/>
    <mergeCell ref="B29:F29"/>
    <mergeCell ref="B34:F34"/>
    <mergeCell ref="B28:F28"/>
    <mergeCell ref="B30:F30"/>
  </mergeCells>
  <phoneticPr fontId="34" type="noConversion"/>
  <pageMargins left="0.75" right="0.77" top="0.73" bottom="0.75" header="0.52" footer="0.45"/>
  <pageSetup scale="92" orientation="portrait" r:id="rId34"/>
  <headerFooter alignWithMargins="0"/>
  <rowBreaks count="1" manualBreakCount="1">
    <brk id="32" max="5" man="1"/>
  </rowBreaks>
  <drawing r:id="rId3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L46"/>
  <sheetViews>
    <sheetView view="pageBreakPreview" topLeftCell="A4" zoomScaleNormal="100" zoomScaleSheetLayoutView="100" workbookViewId="0">
      <selection activeCell="F21" sqref="F21"/>
    </sheetView>
  </sheetViews>
  <sheetFormatPr defaultColWidth="8" defaultRowHeight="16.5"/>
  <cols>
    <col min="1" max="1" width="7.5" style="353" customWidth="1"/>
    <col min="2" max="2" width="46.875" style="353" customWidth="1"/>
    <col min="3" max="3" width="2.25" style="353" customWidth="1"/>
    <col min="4" max="4" width="17.625" style="413" customWidth="1"/>
    <col min="5" max="5" width="4.125" style="413" customWidth="1"/>
    <col min="6" max="6" width="17.625" style="413" customWidth="1"/>
    <col min="7" max="7" width="29.625" style="356" customWidth="1"/>
    <col min="8" max="8" width="15.25" style="356" customWidth="1"/>
    <col min="9" max="9" width="8.875" style="356" bestFit="1" customWidth="1"/>
    <col min="10" max="11" width="8" style="356"/>
    <col min="12" max="12" width="14" style="356" customWidth="1"/>
    <col min="13" max="16384" width="8" style="356"/>
  </cols>
  <sheetData>
    <row r="1" spans="1:8" ht="15.95" customHeight="1">
      <c r="B1" s="735" t="s">
        <v>337</v>
      </c>
      <c r="C1" s="736"/>
      <c r="D1" s="736"/>
      <c r="E1" s="736"/>
      <c r="F1" s="736"/>
    </row>
    <row r="2" spans="1:8" ht="15.95" customHeight="1">
      <c r="B2" s="354"/>
      <c r="C2" s="355"/>
      <c r="D2" s="357"/>
      <c r="E2" s="357"/>
      <c r="F2" s="357"/>
    </row>
    <row r="3" spans="1:8" s="358" customFormat="1" ht="15.95" customHeight="1">
      <c r="A3" s="353"/>
      <c r="B3" s="353"/>
      <c r="C3" s="353"/>
      <c r="D3" s="737" t="s">
        <v>338</v>
      </c>
      <c r="E3" s="737"/>
      <c r="F3" s="737"/>
    </row>
    <row r="4" spans="1:8" s="358" customFormat="1" ht="20.25" customHeight="1">
      <c r="A4" s="738" t="s">
        <v>339</v>
      </c>
      <c r="B4" s="738"/>
      <c r="C4" s="738"/>
      <c r="D4" s="739" t="str">
        <f>'Sch-1'!C8</f>
        <v/>
      </c>
      <c r="E4" s="739"/>
      <c r="F4" s="739"/>
    </row>
    <row r="5" spans="1:8" s="364" customFormat="1" ht="21" customHeight="1">
      <c r="A5" s="360" t="s">
        <v>196</v>
      </c>
      <c r="B5" s="743" t="s">
        <v>340</v>
      </c>
      <c r="C5" s="744"/>
      <c r="D5" s="361" t="s">
        <v>341</v>
      </c>
      <c r="E5" s="745" t="s">
        <v>342</v>
      </c>
      <c r="F5" s="746"/>
    </row>
    <row r="6" spans="1:8" s="358" customFormat="1" ht="36" customHeight="1">
      <c r="A6" s="365">
        <v>1</v>
      </c>
      <c r="B6" s="366" t="s">
        <v>343</v>
      </c>
      <c r="C6" s="367"/>
      <c r="D6" s="368">
        <f>'Sch-5'!D15</f>
        <v>0</v>
      </c>
      <c r="E6" s="369" t="s">
        <v>344</v>
      </c>
      <c r="F6" s="370">
        <f>D6</f>
        <v>0</v>
      </c>
      <c r="G6" s="371"/>
    </row>
    <row r="7" spans="1:8" s="358" customFormat="1" ht="34.5" customHeight="1">
      <c r="A7" s="365">
        <v>2</v>
      </c>
      <c r="B7" s="366" t="s">
        <v>345</v>
      </c>
      <c r="C7" s="367"/>
      <c r="D7" s="368">
        <f>'Sch-5'!D17</f>
        <v>0</v>
      </c>
      <c r="E7" s="369"/>
      <c r="F7" s="370">
        <f>D7</f>
        <v>0</v>
      </c>
      <c r="G7" s="371"/>
    </row>
    <row r="8" spans="1:8" s="358" customFormat="1" ht="21" customHeight="1">
      <c r="A8" s="365">
        <v>3</v>
      </c>
      <c r="B8" s="366" t="s">
        <v>346</v>
      </c>
      <c r="C8" s="367"/>
      <c r="D8" s="372">
        <f>'Sch-5'!D19</f>
        <v>0</v>
      </c>
      <c r="E8" s="362"/>
      <c r="F8" s="363">
        <f>D8</f>
        <v>0</v>
      </c>
      <c r="G8" s="371"/>
    </row>
    <row r="9" spans="1:8" s="358" customFormat="1" ht="21" customHeight="1">
      <c r="A9" s="365">
        <v>4</v>
      </c>
      <c r="B9" s="366" t="s">
        <v>347</v>
      </c>
      <c r="C9" s="367"/>
      <c r="D9" s="372" t="s">
        <v>254</v>
      </c>
      <c r="E9" s="369"/>
      <c r="F9" s="363" t="str">
        <f>D9</f>
        <v>Not Applicable</v>
      </c>
    </row>
    <row r="10" spans="1:8" s="358" customFormat="1" ht="21" customHeight="1">
      <c r="A10" s="365">
        <v>5</v>
      </c>
      <c r="B10" s="366" t="s">
        <v>348</v>
      </c>
      <c r="C10" s="367"/>
      <c r="D10" s="373">
        <f>SUM(D6,D7,D8)</f>
        <v>0</v>
      </c>
      <c r="E10" s="369"/>
      <c r="F10" s="374">
        <f>SUM(F6,F7,F8)</f>
        <v>0</v>
      </c>
    </row>
    <row r="11" spans="1:8" s="358" customFormat="1" ht="21" customHeight="1">
      <c r="A11" s="365">
        <v>6</v>
      </c>
      <c r="B11" s="375" t="s">
        <v>349</v>
      </c>
      <c r="C11" s="376" t="s">
        <v>344</v>
      </c>
      <c r="D11" s="368" t="e">
        <f>H11</f>
        <v>#REF!</v>
      </c>
      <c r="E11" s="377" t="s">
        <v>344</v>
      </c>
      <c r="F11" s="370" t="e">
        <f>D11</f>
        <v>#REF!</v>
      </c>
      <c r="H11" s="378" t="e">
        <f>ROUND(('Sch-1'!N26-'Sch-1 Dis'!G23)+('Sch-2'!J23-'Sch-2 Dis'!G17),0)</f>
        <v>#REF!</v>
      </c>
    </row>
    <row r="12" spans="1:8" s="358" customFormat="1" ht="21.95" customHeight="1">
      <c r="A12" s="365">
        <v>7</v>
      </c>
      <c r="B12" s="375" t="s">
        <v>350</v>
      </c>
      <c r="C12" s="367"/>
      <c r="D12" s="361" t="e">
        <f>D10-D11</f>
        <v>#REF!</v>
      </c>
      <c r="E12" s="369"/>
      <c r="F12" s="374" t="e">
        <f>F10-F11</f>
        <v>#REF!</v>
      </c>
      <c r="G12" s="379"/>
    </row>
    <row r="13" spans="1:8" s="358" customFormat="1" ht="21.95" customHeight="1">
      <c r="A13" s="365">
        <v>8</v>
      </c>
      <c r="B13" s="366" t="s">
        <v>351</v>
      </c>
      <c r="C13" s="367"/>
      <c r="D13" s="368"/>
      <c r="E13" s="369"/>
      <c r="F13" s="370"/>
    </row>
    <row r="14" spans="1:8" s="358" customFormat="1" ht="21.95" customHeight="1">
      <c r="A14" s="365" t="s">
        <v>344</v>
      </c>
      <c r="B14" s="366" t="s">
        <v>352</v>
      </c>
      <c r="C14" s="380"/>
      <c r="D14" s="381" t="e">
        <f>'Sch-4 Dis'!D14:E14</f>
        <v>#REF!</v>
      </c>
      <c r="E14" s="382"/>
      <c r="F14" s="363">
        <f>F32</f>
        <v>0</v>
      </c>
      <c r="G14" s="371"/>
    </row>
    <row r="15" spans="1:8" s="358" customFormat="1" ht="21.95" customHeight="1">
      <c r="A15" s="365"/>
      <c r="B15" s="366" t="s">
        <v>353</v>
      </c>
      <c r="C15" s="367"/>
      <c r="D15" s="381" t="e">
        <f>'Sch-4 Dis'!D17:E17</f>
        <v>#REF!</v>
      </c>
      <c r="E15" s="383"/>
      <c r="F15" s="363" t="e">
        <f>F34</f>
        <v>#REF!</v>
      </c>
      <c r="G15" s="371"/>
    </row>
    <row r="16" spans="1:8" s="358" customFormat="1" ht="21.95" customHeight="1">
      <c r="A16" s="365"/>
      <c r="B16" s="366" t="s">
        <v>354</v>
      </c>
      <c r="C16" s="367"/>
      <c r="D16" s="381" t="e">
        <f>'Sch-4 Dis'!D22:E22</f>
        <v>#REF!</v>
      </c>
      <c r="E16" s="383"/>
      <c r="F16" s="363" t="e">
        <f>F35</f>
        <v>#REF!</v>
      </c>
      <c r="G16" s="371"/>
    </row>
    <row r="17" spans="1:12" s="358" customFormat="1" ht="21.95" customHeight="1">
      <c r="A17" s="365"/>
      <c r="B17" s="366" t="s">
        <v>355</v>
      </c>
      <c r="C17" s="367"/>
      <c r="D17" s="381" t="e">
        <f>SUM('Sch-4 Dis'!D27:E27,'Sch-4 Dis'!D30:E30)</f>
        <v>#REF!</v>
      </c>
      <c r="E17" s="383"/>
      <c r="F17" s="363" t="e">
        <f>F38</f>
        <v>#REF!</v>
      </c>
      <c r="G17" s="371"/>
    </row>
    <row r="18" spans="1:12" s="358" customFormat="1" ht="21.95" customHeight="1">
      <c r="A18" s="365"/>
      <c r="B18" s="366" t="s">
        <v>356</v>
      </c>
      <c r="C18" s="367"/>
      <c r="D18" s="372" t="e">
        <f>'Sch-4'!#REF!</f>
        <v>#REF!</v>
      </c>
      <c r="E18" s="362"/>
      <c r="F18" s="363" t="e">
        <f>F36</f>
        <v>#REF!</v>
      </c>
    </row>
    <row r="19" spans="1:12" s="358" customFormat="1" ht="27" customHeight="1">
      <c r="A19" s="365"/>
      <c r="B19" s="366" t="s">
        <v>357</v>
      </c>
      <c r="C19" s="384"/>
      <c r="D19" s="385" t="e">
        <f>SUM(D14,D15,D16,D17,D18)</f>
        <v>#REF!</v>
      </c>
      <c r="E19" s="386"/>
      <c r="F19" s="384" t="e">
        <f>SUM(F14:F18)</f>
        <v>#REF!</v>
      </c>
      <c r="G19" s="371"/>
    </row>
    <row r="20" spans="1:12" s="358" customFormat="1" ht="33.75" customHeight="1">
      <c r="A20" s="365">
        <v>8</v>
      </c>
      <c r="B20" s="366" t="s">
        <v>358</v>
      </c>
      <c r="C20" s="367"/>
      <c r="D20" s="361" t="e">
        <f>D10+D19</f>
        <v>#REF!</v>
      </c>
      <c r="E20" s="387" t="s">
        <v>344</v>
      </c>
      <c r="F20" s="388" t="e">
        <f>F10+F19</f>
        <v>#REF!</v>
      </c>
      <c r="G20" s="371"/>
    </row>
    <row r="21" spans="1:12" s="358" customFormat="1" ht="51" customHeight="1">
      <c r="A21" s="365">
        <v>9</v>
      </c>
      <c r="B21" s="366" t="s">
        <v>359</v>
      </c>
      <c r="C21" s="367"/>
      <c r="D21" s="368">
        <f>'Sch-1'!N25</f>
        <v>0</v>
      </c>
      <c r="E21" s="369"/>
      <c r="F21" s="370">
        <f>D21</f>
        <v>0</v>
      </c>
    </row>
    <row r="22" spans="1:12" s="358" customFormat="1" ht="23.25" customHeight="1">
      <c r="A22" s="389" t="s">
        <v>344</v>
      </c>
      <c r="B22" s="390" t="s">
        <v>344</v>
      </c>
      <c r="C22" s="390"/>
      <c r="D22" s="391"/>
      <c r="E22" s="392"/>
      <c r="F22" s="393"/>
    </row>
    <row r="23" spans="1:12" s="358" customFormat="1" ht="18.75" customHeight="1">
      <c r="A23" s="394" t="s">
        <v>360</v>
      </c>
      <c r="B23" s="740" t="s">
        <v>361</v>
      </c>
      <c r="C23" s="740"/>
      <c r="D23" s="740"/>
      <c r="E23" s="740"/>
      <c r="F23" s="747"/>
    </row>
    <row r="24" spans="1:12" s="358" customFormat="1" ht="18.75" customHeight="1">
      <c r="A24" s="394"/>
      <c r="B24" s="748" t="e">
        <f>H24&amp;" "&amp;G24&amp;" "&amp;I24&amp;" "&amp;J24&amp;"%"&amp; " as"&amp;" "&amp;K24&amp; " "&amp;L24</f>
        <v>#REF!</v>
      </c>
      <c r="C24" s="749"/>
      <c r="D24" s="749"/>
      <c r="E24" s="749"/>
      <c r="F24" s="750"/>
      <c r="G24" s="396" t="str">
        <f>IF('Sch-4'!D15=0,"",'Sch-4'!D15)</f>
        <v/>
      </c>
      <c r="H24" s="397" t="s">
        <v>362</v>
      </c>
      <c r="I24" s="397" t="e">
        <f>IF(J24="","","@")</f>
        <v>#REF!</v>
      </c>
      <c r="J24" s="398" t="e">
        <f>IF('Sch-4'!#REF!*100=0,"",'Sch-4'!#REF!*100)</f>
        <v>#REF!</v>
      </c>
      <c r="K24" s="399" t="e">
        <f>IF(OR(L24=0,L24=""),"","Rs.")</f>
        <v>#REF!</v>
      </c>
      <c r="L24" s="400" t="e">
        <f>IF(D14=0,"",D14)</f>
        <v>#REF!</v>
      </c>
    </row>
    <row r="25" spans="1:12" s="358" customFormat="1" ht="19.5" customHeight="1">
      <c r="B25" s="748" t="e">
        <f>H25&amp;" "&amp;G25&amp;" "&amp;I25&amp;" "&amp;J25&amp;"%"&amp; " as"&amp;" "&amp;K25&amp; " "&amp;L25</f>
        <v>#REF!</v>
      </c>
      <c r="C25" s="749"/>
      <c r="D25" s="749"/>
      <c r="E25" s="749"/>
      <c r="F25" s="750"/>
      <c r="G25" s="396" t="str">
        <f>IF('Sch-4'!D17=0,"",'Sch-4'!D17)</f>
        <v/>
      </c>
      <c r="H25" s="397" t="s">
        <v>363</v>
      </c>
      <c r="I25" s="397" t="e">
        <f>IF(J25="","","@")</f>
        <v>#REF!</v>
      </c>
      <c r="J25" s="398" t="e">
        <f>IF('Sch-4'!#REF!*100=0,"",'Sch-4'!#REF!*100)</f>
        <v>#REF!</v>
      </c>
      <c r="K25" s="399" t="e">
        <f>IF(OR(L25=0,L25=""),"","Rs.")</f>
        <v>#REF!</v>
      </c>
      <c r="L25" s="400" t="e">
        <f>IF(D15=0,"",D15)</f>
        <v>#REF!</v>
      </c>
    </row>
    <row r="26" spans="1:12" s="358" customFormat="1" ht="19.5" customHeight="1">
      <c r="B26" s="748" t="e">
        <f>H26&amp;" "&amp;G26&amp;" "&amp;I26&amp;" "&amp;J26&amp;"%"&amp; " as"&amp;" "&amp;K26&amp; " "&amp;L26</f>
        <v>#REF!</v>
      </c>
      <c r="C26" s="749"/>
      <c r="D26" s="749"/>
      <c r="E26" s="749"/>
      <c r="F26" s="750"/>
      <c r="G26" s="396" t="e">
        <f>IF('Sch-4'!#REF!=0,"",'Sch-4'!#REF!)</f>
        <v>#REF!</v>
      </c>
      <c r="H26" s="397" t="s">
        <v>364</v>
      </c>
      <c r="I26" s="397" t="e">
        <f>IF(J26="","","@")</f>
        <v>#REF!</v>
      </c>
      <c r="J26" s="398" t="e">
        <f>IF('Sch-4'!#REF!*100=0,"",'Sch-4'!#REF!*100)</f>
        <v>#REF!</v>
      </c>
      <c r="K26" s="399" t="e">
        <f>IF(OR(L26=0,L26=""),"","Rs.")</f>
        <v>#REF!</v>
      </c>
      <c r="L26" s="400" t="e">
        <f>IF(D16=0,"",D16)</f>
        <v>#REF!</v>
      </c>
    </row>
    <row r="27" spans="1:12" s="358" customFormat="1" ht="19.5" customHeight="1">
      <c r="B27" s="748" t="e">
        <f>H27&amp;" "&amp;G27&amp;" "&amp;I27&amp;" "&amp;J27&amp; " as"&amp;" "&amp;K27&amp; " "&amp;L27</f>
        <v>#REF!</v>
      </c>
      <c r="C27" s="749"/>
      <c r="D27" s="749"/>
      <c r="E27" s="749"/>
      <c r="F27" s="750"/>
      <c r="G27" s="396" t="e">
        <f>IF('Sch-4'!#REF!=0,"",'Sch-4'!#REF!)</f>
        <v>#REF!</v>
      </c>
      <c r="H27" s="397" t="s">
        <v>365</v>
      </c>
      <c r="I27" s="397"/>
      <c r="J27" s="401"/>
      <c r="K27" s="399" t="e">
        <f>IF(OR(L27=0,L27=""),"","Rs.")</f>
        <v>#REF!</v>
      </c>
      <c r="L27" s="400" t="e">
        <f>IF(D17=0,"",D17)</f>
        <v>#REF!</v>
      </c>
    </row>
    <row r="28" spans="1:12" s="358" customFormat="1" ht="19.5" customHeight="1">
      <c r="B28" s="748" t="e">
        <f>H28&amp;" "&amp;G28&amp;" "&amp;I28&amp;" "&amp;J28&amp; " as"&amp;" "&amp;K28&amp; " "&amp;L28</f>
        <v>#REF!</v>
      </c>
      <c r="C28" s="749"/>
      <c r="D28" s="749"/>
      <c r="E28" s="749"/>
      <c r="F28" s="750"/>
      <c r="G28" s="396" t="e">
        <f>IF('Sch-4'!#REF!=0,"",'Sch-4'!#REF!)</f>
        <v>#REF!</v>
      </c>
      <c r="H28" s="395" t="s">
        <v>366</v>
      </c>
      <c r="I28" s="395"/>
      <c r="J28" s="395"/>
      <c r="K28" s="395" t="e">
        <f>IF(OR(L28=0,L28=""),"","Rs.")</f>
        <v>#REF!</v>
      </c>
      <c r="L28" s="402" t="e">
        <f>IF(D18=0,"",D18)</f>
        <v>#REF!</v>
      </c>
    </row>
    <row r="29" spans="1:12" s="358" customFormat="1" ht="19.5" customHeight="1">
      <c r="B29" s="741"/>
      <c r="C29" s="741"/>
      <c r="D29" s="741"/>
      <c r="E29" s="741"/>
      <c r="F29" s="742"/>
    </row>
    <row r="30" spans="1:12" ht="59.25" customHeight="1">
      <c r="A30" s="403" t="s">
        <v>367</v>
      </c>
      <c r="B30" s="754" t="s">
        <v>368</v>
      </c>
      <c r="C30" s="755"/>
      <c r="D30" s="755"/>
      <c r="E30" s="755"/>
      <c r="F30" s="756"/>
    </row>
    <row r="31" spans="1:12" s="358" customFormat="1" ht="19.5" customHeight="1">
      <c r="A31" s="404" t="s">
        <v>369</v>
      </c>
      <c r="B31" s="740" t="s">
        <v>370</v>
      </c>
      <c r="C31" s="740"/>
      <c r="D31" s="740"/>
      <c r="E31" s="395" t="s">
        <v>371</v>
      </c>
      <c r="F31" s="400">
        <f>'Sch-1'!N24</f>
        <v>0</v>
      </c>
    </row>
    <row r="32" spans="1:12" s="358" customFormat="1" ht="19.5" customHeight="1">
      <c r="A32" s="404" t="s">
        <v>372</v>
      </c>
      <c r="B32" s="397" t="s">
        <v>373</v>
      </c>
      <c r="C32" s="405"/>
      <c r="D32" s="406">
        <v>0.10299999999999999</v>
      </c>
      <c r="E32" s="395" t="s">
        <v>371</v>
      </c>
      <c r="F32" s="400">
        <f>ROUND(D32*F31,0)</f>
        <v>0</v>
      </c>
      <c r="H32" s="740"/>
      <c r="I32" s="740"/>
      <c r="J32" s="740"/>
    </row>
    <row r="33" spans="1:10" s="358" customFormat="1" ht="19.5" customHeight="1">
      <c r="A33" s="407" t="s">
        <v>374</v>
      </c>
      <c r="B33" s="397" t="s">
        <v>332</v>
      </c>
      <c r="C33" s="405"/>
      <c r="D33" s="408" t="e">
        <f>'Sch-4 Dis'!C19</f>
        <v>#REF!</v>
      </c>
      <c r="E33" s="395"/>
      <c r="F33" s="400" t="e">
        <f>D33</f>
        <v>#REF!</v>
      </c>
      <c r="H33" s="395"/>
      <c r="I33" s="395"/>
      <c r="J33" s="395"/>
    </row>
    <row r="34" spans="1:10" s="358" customFormat="1" ht="19.5" customHeight="1">
      <c r="A34" s="407" t="s">
        <v>375</v>
      </c>
      <c r="B34" s="397" t="s">
        <v>376</v>
      </c>
      <c r="D34" s="406">
        <v>0</v>
      </c>
      <c r="E34" s="395" t="s">
        <v>371</v>
      </c>
      <c r="F34" s="400" t="e">
        <f>ROUND((F33+(F33*D32))*D34,0)</f>
        <v>#REF!</v>
      </c>
    </row>
    <row r="35" spans="1:10" s="358" customFormat="1" ht="19.5" customHeight="1">
      <c r="A35" s="407" t="s">
        <v>377</v>
      </c>
      <c r="B35" s="397" t="s">
        <v>378</v>
      </c>
      <c r="C35" s="395"/>
      <c r="D35" s="406">
        <v>0</v>
      </c>
      <c r="E35" s="395"/>
      <c r="F35" s="400" t="e">
        <f>ROUND(((F31-F33)+((F31-F33)*D32))*D35,0)</f>
        <v>#REF!</v>
      </c>
    </row>
    <row r="36" spans="1:10" s="358" customFormat="1" ht="19.5" customHeight="1">
      <c r="A36" s="407" t="s">
        <v>379</v>
      </c>
      <c r="B36" s="399" t="s">
        <v>380</v>
      </c>
      <c r="C36" s="395"/>
      <c r="D36" s="395"/>
      <c r="E36" s="395" t="s">
        <v>371</v>
      </c>
      <c r="F36" s="409" t="e">
        <f>L28</f>
        <v>#REF!</v>
      </c>
    </row>
    <row r="37" spans="1:10" s="358" customFormat="1" ht="19.5" customHeight="1">
      <c r="A37" s="407" t="s">
        <v>381</v>
      </c>
      <c r="B37" s="740" t="s">
        <v>382</v>
      </c>
      <c r="C37" s="740"/>
      <c r="D37" s="740"/>
      <c r="E37" s="395" t="s">
        <v>371</v>
      </c>
      <c r="F37" s="410" t="e">
        <f>SUM(F31,F32,F34,F35,F36)</f>
        <v>#REF!</v>
      </c>
    </row>
    <row r="38" spans="1:10" s="358" customFormat="1" ht="19.5" customHeight="1">
      <c r="A38" s="407" t="s">
        <v>383</v>
      </c>
      <c r="B38" s="399" t="s">
        <v>384</v>
      </c>
      <c r="C38" s="395"/>
      <c r="D38" s="406"/>
      <c r="E38" s="395" t="s">
        <v>371</v>
      </c>
      <c r="F38" s="409" t="e">
        <f>ROUND(D38*F37,0)</f>
        <v>#REF!</v>
      </c>
    </row>
    <row r="39" spans="1:10" s="358" customFormat="1" ht="19.5" customHeight="1">
      <c r="A39" s="404"/>
      <c r="B39" s="395"/>
      <c r="C39" s="395"/>
      <c r="D39" s="395"/>
      <c r="E39" s="395"/>
      <c r="F39" s="411"/>
    </row>
    <row r="40" spans="1:10" s="358" customFormat="1" ht="15" customHeight="1">
      <c r="A40" s="404"/>
      <c r="B40" s="395"/>
      <c r="C40" s="395"/>
      <c r="D40" s="395"/>
      <c r="E40" s="395"/>
      <c r="F40" s="411"/>
    </row>
    <row r="41" spans="1:10" s="358" customFormat="1" ht="15" customHeight="1">
      <c r="A41" s="404"/>
      <c r="B41" s="395"/>
      <c r="C41" s="395"/>
      <c r="D41" s="395"/>
      <c r="E41" s="395"/>
      <c r="F41" s="411"/>
    </row>
    <row r="42" spans="1:10" s="358" customFormat="1" ht="19.5" customHeight="1">
      <c r="A42" s="404"/>
      <c r="B42" s="395"/>
      <c r="C42" s="395"/>
      <c r="D42" s="395"/>
      <c r="E42" s="395"/>
      <c r="F42" s="411"/>
    </row>
    <row r="43" spans="1:10" ht="49.5" customHeight="1">
      <c r="A43" s="751" t="str">
        <f>Cover!B2</f>
        <v>Circuit Breaker Package -CB01 associated with Bulk Procurement of Substation.</v>
      </c>
      <c r="B43" s="751"/>
      <c r="C43" s="751"/>
      <c r="D43" s="752" t="s">
        <v>385</v>
      </c>
      <c r="E43" s="753"/>
      <c r="F43" s="359" t="s">
        <v>386</v>
      </c>
    </row>
    <row r="46" spans="1:10">
      <c r="A46" s="412"/>
    </row>
  </sheetData>
  <customSheetViews>
    <customSheetView guid="{65BDA0F1-6D38-4874-87A2-19D645CD5B6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01BD8524-9381-4704-9D50-6C848948AE2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87981F99-33D2-48F3-9138-10E7D5F1DFD3}"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2BA1F3A4-7362-4C75-9E02-FB6308B23F40}"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88CDEBAE-8E08-4224-B529-C4120559940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 guid="{A8D67B77-0FCD-43C6-B55F-10F11F3996C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6"/>
      <headerFooter alignWithMargins="0">
        <oddFooter xml:space="preserve">&amp;R
</oddFooter>
      </headerFooter>
    </customSheetView>
    <customSheetView guid="{2B22B4D9-734E-466D-B6F8-DF61D532EF6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7"/>
      <headerFooter alignWithMargins="0">
        <oddFooter xml:space="preserve">&amp;R
</oddFooter>
      </headerFooter>
    </customSheetView>
    <customSheetView guid="{7781E931-9022-448B-8CEA-16A952A0B08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8"/>
      <headerFooter alignWithMargins="0">
        <oddFooter xml:space="preserve">&amp;R
</oddFooter>
      </headerFooter>
    </customSheetView>
    <customSheetView guid="{FE49A1A8-589E-4C61-B5F2-2DC8472D06E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9"/>
      <headerFooter alignWithMargins="0">
        <oddFooter xml:space="preserve">&amp;R
</oddFooter>
      </headerFooter>
    </customSheetView>
    <customSheetView guid="{EF525F2E-18DE-47FD-A864-6F2A2CA91061}"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0"/>
      <headerFooter alignWithMargins="0">
        <oddFooter xml:space="preserve">&amp;R
</oddFooter>
      </headerFooter>
    </customSheetView>
    <customSheetView guid="{9C0E3A54-A1E4-4406-967B-FE168F75119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1"/>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2"/>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3"/>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4"/>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5"/>
      <headerFooter alignWithMargins="0">
        <oddFooter xml:space="preserve">&amp;R
</oddFooter>
      </headerFooter>
    </customSheetView>
    <customSheetView guid="{42E48991-4351-4471-8AF6-A35D24AE57E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6"/>
      <headerFooter alignWithMargins="0">
        <oddFooter xml:space="preserve">&amp;R
</oddFooter>
      </headerFooter>
    </customSheetView>
    <customSheetView guid="{5A07DBA2-29FE-46EA-8A64-6BF1FB7295C8}" showPageBreaks="1" printArea="1" state="hidden" view="pageBreakPreview" showRuler="0" topLeftCell="A4">
      <selection activeCell="F21" sqref="F21"/>
      <pageMargins left="0.79" right="0.37" top="0.65" bottom="0.45" header="0.38" footer="0"/>
      <printOptions horizontalCentered="1"/>
      <pageSetup paperSize="9" scale="87" fitToHeight="0" orientation="portrait" horizontalDpi="1200" verticalDpi="1200" r:id="rId17"/>
      <headerFooter alignWithMargins="0">
        <oddFooter xml:space="preserve">&amp;R
</oddFooter>
      </headerFooter>
    </customSheetView>
    <customSheetView guid="{BE00177C-666B-4CCB-B6AF-EE8409A04F15}"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8"/>
      <headerFooter alignWithMargins="0">
        <oddFooter xml:space="preserve">&amp;R
</oddFooter>
      </headerFooter>
    </customSheetView>
    <customSheetView guid="{8020169D-1904-4071-9010-34C6BAD3547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9"/>
      <headerFooter alignWithMargins="0">
        <oddFooter xml:space="preserve">&amp;R
</oddFooter>
      </headerFooter>
    </customSheetView>
    <customSheetView guid="{EFF9997F-F423-457E-8339-C5D06689EC0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0"/>
      <headerFooter alignWithMargins="0">
        <oddFooter xml:space="preserve">&amp;R
</oddFooter>
      </headerFooter>
    </customSheetView>
    <customSheetView guid="{D39E83F3-4061-47C5-8153-10B7C21D208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1"/>
      <headerFooter alignWithMargins="0">
        <oddFooter xml:space="preserve">&amp;R
</oddFooter>
      </headerFooter>
    </customSheetView>
    <customSheetView guid="{D963BE1A-1920-4E18-8F54-07F354CCE22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2"/>
      <headerFooter alignWithMargins="0">
        <oddFooter xml:space="preserve">&amp;R
</oddFooter>
      </headerFooter>
    </customSheetView>
    <customSheetView guid="{D545044E-B7FF-408B-A291-2187C526EC3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3"/>
      <headerFooter alignWithMargins="0">
        <oddFooter xml:space="preserve">&amp;R
</oddFooter>
      </headerFooter>
    </customSheetView>
    <customSheetView guid="{883F4F4D-A630-4132-B676-8201FF75197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4"/>
      <headerFooter alignWithMargins="0">
        <oddFooter xml:space="preserve">&amp;R
</oddFooter>
      </headerFooter>
    </customSheetView>
    <customSheetView guid="{FA8C7114-2E15-4727-B4B0-927BCE12D1A6}"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5"/>
      <headerFooter alignWithMargins="0">
        <oddFooter xml:space="preserve">&amp;R
</oddFooter>
      </headerFooter>
    </customSheetView>
    <customSheetView guid="{483DCDBB-D1CA-4B11-85F4-FA65A96DCE2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6"/>
      <headerFooter alignWithMargins="0">
        <oddFooter xml:space="preserve">&amp;R
</oddFooter>
      </headerFooter>
    </customSheetView>
    <customSheetView guid="{97EFF801-2C6F-4063-9981-A39996328FAC}"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7"/>
      <headerFooter alignWithMargins="0">
        <oddFooter xml:space="preserve">&amp;R
</oddFooter>
      </headerFooter>
    </customSheetView>
    <customSheetView guid="{585A669F-29FF-4D0D-B50C-5C677FB93FE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8"/>
      <headerFooter alignWithMargins="0">
        <oddFooter xml:space="preserve">&amp;R
</oddFooter>
      </headerFooter>
    </customSheetView>
    <customSheetView guid="{804C0530-632A-4E06-A9A2-093B6503F55F}"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9"/>
      <headerFooter alignWithMargins="0">
        <oddFooter xml:space="preserve">&amp;R
</oddFooter>
      </headerFooter>
    </customSheetView>
    <customSheetView guid="{5C772B04-11E1-4A74-9F43-9A74EF38E5E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0"/>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B1:F1"/>
    <mergeCell ref="D3:F3"/>
    <mergeCell ref="A4:C4"/>
    <mergeCell ref="D4:F4"/>
    <mergeCell ref="H32:J32"/>
    <mergeCell ref="B29:F29"/>
    <mergeCell ref="B5:C5"/>
    <mergeCell ref="E5:F5"/>
    <mergeCell ref="B23:F23"/>
    <mergeCell ref="B24:F24"/>
    <mergeCell ref="B25:F25"/>
  </mergeCells>
  <phoneticPr fontId="30" type="noConversion"/>
  <printOptions horizontalCentered="1"/>
  <pageMargins left="0.79" right="0.37" top="0.65" bottom="0.45" header="0.38" footer="0"/>
  <pageSetup paperSize="9" scale="87" fitToHeight="0" orientation="portrait" horizontalDpi="1200" verticalDpi="1200" r:id="rId31"/>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L26"/>
  <sheetViews>
    <sheetView view="pageBreakPreview" topLeftCell="B7" zoomScale="80" zoomScaleNormal="100" zoomScaleSheetLayoutView="80" workbookViewId="0">
      <selection activeCell="I10" sqref="I10"/>
    </sheetView>
  </sheetViews>
  <sheetFormatPr defaultRowHeight="16.5"/>
  <cols>
    <col min="1" max="1" width="7.5" customWidth="1"/>
    <col min="2" max="2" width="13" customWidth="1"/>
    <col min="3" max="3" width="44.625" style="414" customWidth="1"/>
    <col min="4" max="4" width="34.625" customWidth="1"/>
    <col min="5" max="5" width="26.5" customWidth="1"/>
    <col min="7" max="7" width="15.25" customWidth="1"/>
    <col min="12" max="12" width="18.25" customWidth="1"/>
  </cols>
  <sheetData>
    <row r="1" spans="1:12" ht="33">
      <c r="G1" s="415" t="str">
        <f>'Q &amp; C'!G24</f>
        <v/>
      </c>
      <c r="H1" s="397" t="str">
        <f>'Q &amp; C'!H24</f>
        <v xml:space="preserve">Excise Duty </v>
      </c>
      <c r="I1" s="397" t="e">
        <f>'Q &amp; C'!I24</f>
        <v>#REF!</v>
      </c>
      <c r="J1" s="401" t="e">
        <f>'Q &amp; C'!J24</f>
        <v>#REF!</v>
      </c>
      <c r="K1" s="395" t="e">
        <f>'Q &amp; C'!K24</f>
        <v>#REF!</v>
      </c>
      <c r="L1" s="400" t="e">
        <f>'Q &amp; C'!L24</f>
        <v>#REF!</v>
      </c>
    </row>
    <row r="2" spans="1:12">
      <c r="A2" s="416" t="s">
        <v>196</v>
      </c>
      <c r="B2" s="416" t="s">
        <v>387</v>
      </c>
      <c r="C2" s="417" t="s">
        <v>388</v>
      </c>
      <c r="D2" s="416" t="s">
        <v>389</v>
      </c>
      <c r="E2" s="416" t="s">
        <v>390</v>
      </c>
      <c r="G2" s="418" t="str">
        <f>'Q &amp; C'!G25</f>
        <v/>
      </c>
      <c r="H2" s="418" t="str">
        <f>'Q &amp; C'!H25</f>
        <v xml:space="preserve">CST </v>
      </c>
      <c r="I2" s="418" t="e">
        <f>'Q &amp; C'!I25</f>
        <v>#REF!</v>
      </c>
      <c r="J2" s="418" t="e">
        <f>'Q &amp; C'!J25</f>
        <v>#REF!</v>
      </c>
      <c r="K2" s="418" t="e">
        <f>'Q &amp; C'!K25</f>
        <v>#REF!</v>
      </c>
      <c r="L2" s="418" t="e">
        <f>'Q &amp; C'!L25</f>
        <v>#REF!</v>
      </c>
    </row>
    <row r="3" spans="1:12" ht="23.25" customHeight="1">
      <c r="A3" s="419">
        <v>1</v>
      </c>
      <c r="B3" s="420" t="s">
        <v>391</v>
      </c>
      <c r="C3" s="421" t="s">
        <v>392</v>
      </c>
      <c r="D3" s="422"/>
      <c r="E3" s="422"/>
      <c r="G3" s="418" t="e">
        <f>'Q &amp; C'!G26</f>
        <v>#REF!</v>
      </c>
      <c r="H3" s="418" t="str">
        <f>'Q &amp; C'!H26</f>
        <v xml:space="preserve">VAT </v>
      </c>
      <c r="I3" s="418" t="e">
        <f>'Q &amp; C'!I26</f>
        <v>#REF!</v>
      </c>
      <c r="J3" s="418" t="e">
        <f>'Q &amp; C'!J26</f>
        <v>#REF!</v>
      </c>
      <c r="K3" s="418" t="e">
        <f>'Q &amp; C'!K26</f>
        <v>#REF!</v>
      </c>
      <c r="L3" s="418" t="e">
        <f>'Q &amp; C'!L26</f>
        <v>#REF!</v>
      </c>
    </row>
    <row r="4" spans="1:12" ht="30" customHeight="1">
      <c r="A4" s="422"/>
      <c r="B4" s="422"/>
      <c r="C4" s="423" t="s">
        <v>393</v>
      </c>
      <c r="D4" s="420" t="e">
        <f>H1&amp;" "&amp;G1&amp;" "&amp;I1&amp;" "&amp;J1&amp;"%"&amp; " as"&amp;" "&amp;K1&amp; " "&amp;L1</f>
        <v>#REF!</v>
      </c>
      <c r="E4" s="420"/>
      <c r="G4" s="418" t="e">
        <f>'Q &amp; C'!G27</f>
        <v>#REF!</v>
      </c>
      <c r="H4" s="418" t="str">
        <f>'Q &amp; C'!H27</f>
        <v>Entry Tax/ Octroi</v>
      </c>
      <c r="K4" s="418" t="e">
        <f>'Q &amp; C'!K27</f>
        <v>#REF!</v>
      </c>
      <c r="L4" s="418" t="e">
        <f>'Q &amp; C'!L27</f>
        <v>#REF!</v>
      </c>
    </row>
    <row r="5" spans="1:12" ht="40.5" customHeight="1">
      <c r="A5" s="422"/>
      <c r="B5" s="422"/>
      <c r="C5" s="423" t="s">
        <v>394</v>
      </c>
      <c r="D5" s="420" t="e">
        <f>H2&amp;" "&amp;G2&amp;" "&amp;I2&amp;" "&amp;J2&amp;"%"&amp; " as"&amp;" "&amp;K2&amp; " "&amp;L2</f>
        <v>#REF!</v>
      </c>
      <c r="E5" s="420"/>
      <c r="G5" s="418" t="e">
        <f>'Q &amp; C'!G28</f>
        <v>#REF!</v>
      </c>
      <c r="H5" s="418" t="str">
        <f>'Q &amp; C'!H28</f>
        <v xml:space="preserve">Others </v>
      </c>
      <c r="K5" s="418" t="e">
        <f>'Q &amp; C'!K28</f>
        <v>#REF!</v>
      </c>
      <c r="L5" s="418" t="e">
        <f>'Q &amp; C'!L28</f>
        <v>#REF!</v>
      </c>
    </row>
    <row r="6" spans="1:12" ht="42" customHeight="1">
      <c r="A6" s="422"/>
      <c r="B6" s="422"/>
      <c r="C6" s="423" t="s">
        <v>395</v>
      </c>
      <c r="D6" s="420" t="e">
        <f>H3&amp;" "&amp;G3&amp;" "&amp;I3&amp;" "&amp;J3&amp;"%"&amp; " as"&amp;" "&amp;K3&amp; " "&amp;L3</f>
        <v>#REF!</v>
      </c>
      <c r="E6" s="420"/>
      <c r="G6" s="418"/>
      <c r="H6" s="418"/>
      <c r="I6" s="418"/>
      <c r="J6" s="418"/>
      <c r="K6" s="418"/>
      <c r="L6" s="418"/>
    </row>
    <row r="7" spans="1:12" ht="59.25" customHeight="1">
      <c r="A7" s="422"/>
      <c r="B7" s="422"/>
      <c r="C7" s="423" t="s">
        <v>396</v>
      </c>
      <c r="D7" s="420" t="e">
        <f>H4&amp;" "&amp;G4&amp;" "&amp;I4&amp;" "&amp;J4&amp; " as"&amp;" "&amp;K4&amp; " "&amp;L4</f>
        <v>#REF!</v>
      </c>
      <c r="E7" s="420"/>
    </row>
    <row r="8" spans="1:12" ht="27">
      <c r="A8" s="422"/>
      <c r="B8" s="422"/>
      <c r="C8" s="423" t="s">
        <v>397</v>
      </c>
      <c r="D8" s="420" t="e">
        <f>H5&amp;" "&amp;G5&amp;" "&amp;I5&amp;" "&amp;J5&amp; " as"&amp;" "&amp;K5&amp; " "&amp;L5</f>
        <v>#REF!</v>
      </c>
      <c r="E8" s="420"/>
    </row>
    <row r="9" spans="1:12" ht="40.5">
      <c r="A9" s="422"/>
      <c r="B9" s="422"/>
      <c r="C9" s="423" t="s">
        <v>398</v>
      </c>
      <c r="D9" s="420"/>
      <c r="E9" s="420"/>
    </row>
    <row r="10" spans="1:12" ht="94.5">
      <c r="A10" s="422"/>
      <c r="B10" s="422"/>
      <c r="C10" s="423" t="s">
        <v>399</v>
      </c>
      <c r="D10" s="420"/>
      <c r="E10" s="420"/>
    </row>
    <row r="11" spans="1:12" ht="67.5">
      <c r="A11" s="422"/>
      <c r="B11" s="422"/>
      <c r="C11" s="423" t="s">
        <v>400</v>
      </c>
      <c r="D11" s="420"/>
      <c r="E11" s="420"/>
    </row>
    <row r="12" spans="1:12" ht="99">
      <c r="A12" s="424">
        <v>2</v>
      </c>
      <c r="B12" s="425" t="s">
        <v>401</v>
      </c>
      <c r="C12" s="426" t="s">
        <v>402</v>
      </c>
      <c r="D12" s="425"/>
      <c r="E12" s="425"/>
    </row>
    <row r="13" spans="1:12">
      <c r="C13" s="427"/>
      <c r="D13" s="427"/>
      <c r="E13" s="427"/>
    </row>
    <row r="14" spans="1:12">
      <c r="C14" s="427"/>
      <c r="D14" s="427"/>
      <c r="E14" s="427"/>
    </row>
    <row r="15" spans="1:12">
      <c r="C15" s="427"/>
      <c r="D15" s="427"/>
      <c r="E15" s="427"/>
    </row>
    <row r="16" spans="1:12">
      <c r="C16" s="427"/>
      <c r="D16" s="427"/>
      <c r="E16" s="427"/>
    </row>
    <row r="17" spans="3:5">
      <c r="C17" s="427"/>
      <c r="D17" s="427"/>
      <c r="E17" s="428"/>
    </row>
    <row r="18" spans="3:5">
      <c r="C18" s="427"/>
      <c r="D18" s="427"/>
      <c r="E18" s="427"/>
    </row>
    <row r="19" spans="3:5">
      <c r="C19" s="427"/>
      <c r="D19" s="427"/>
      <c r="E19" s="427"/>
    </row>
    <row r="20" spans="3:5">
      <c r="C20" s="427"/>
      <c r="D20" s="427"/>
      <c r="E20" s="427"/>
    </row>
    <row r="21" spans="3:5">
      <c r="C21" s="427"/>
      <c r="D21" s="427"/>
      <c r="E21" s="427"/>
    </row>
    <row r="22" spans="3:5">
      <c r="C22" s="427"/>
      <c r="D22" s="427"/>
      <c r="E22" s="427"/>
    </row>
    <row r="23" spans="3:5">
      <c r="C23" s="427"/>
      <c r="D23" s="427"/>
      <c r="E23" s="427"/>
    </row>
    <row r="24" spans="3:5">
      <c r="C24" s="427"/>
      <c r="D24" s="427"/>
      <c r="E24" s="427"/>
    </row>
    <row r="25" spans="3:5">
      <c r="C25" s="427"/>
      <c r="D25" s="427"/>
      <c r="E25" s="427"/>
    </row>
    <row r="26" spans="3:5">
      <c r="C26" s="427"/>
      <c r="D26" s="427"/>
      <c r="E26" s="427"/>
    </row>
  </sheetData>
  <customSheetViews>
    <customSheetView guid="{65BDA0F1-6D38-4874-87A2-19D645CD5B6D}" scale="80" showPageBreaks="1" printArea="1" state="hidden" view="pageBreakPreview" topLeftCell="B7">
      <selection activeCell="I10" sqref="I10"/>
      <pageMargins left="0.7" right="0.7" top="0.75" bottom="0.75" header="0.3" footer="0.3"/>
      <pageSetup scale="99" orientation="landscape" r:id="rId1"/>
    </customSheetView>
    <customSheetView guid="{01BD8524-9381-4704-9D50-6C848948AE22}" scale="80" showPageBreaks="1" printArea="1" state="hidden" view="pageBreakPreview" topLeftCell="B7">
      <selection activeCell="I10" sqref="I10"/>
      <pageMargins left="0.7" right="0.7" top="0.75" bottom="0.75" header="0.3" footer="0.3"/>
      <pageSetup scale="99" orientation="landscape" r:id="rId2"/>
    </customSheetView>
    <customSheetView guid="{87981F99-33D2-48F3-9138-10E7D5F1DFD3}" scale="80" showPageBreaks="1" printArea="1" state="hidden" view="pageBreakPreview" topLeftCell="B7">
      <selection activeCell="I10" sqref="I10"/>
      <pageMargins left="0.7" right="0.7" top="0.75" bottom="0.75" header="0.3" footer="0.3"/>
      <pageSetup scale="99" orientation="landscape" r:id="rId3"/>
    </customSheetView>
    <customSheetView guid="{2BA1F3A4-7362-4C75-9E02-FB6308B23F40}" scale="80" showPageBreaks="1" printArea="1" state="hidden" view="pageBreakPreview" topLeftCell="B7">
      <selection activeCell="I10" sqref="I10"/>
      <pageMargins left="0.7" right="0.7" top="0.75" bottom="0.75" header="0.3" footer="0.3"/>
      <pageSetup scale="99" orientation="landscape" r:id="rId4"/>
    </customSheetView>
    <customSheetView guid="{88CDEBAE-8E08-4224-B529-C4120559940A}" scale="80" showPageBreaks="1" printArea="1" state="hidden" view="pageBreakPreview" topLeftCell="B7">
      <selection activeCell="I10" sqref="I10"/>
      <pageMargins left="0.7" right="0.7" top="0.75" bottom="0.75" header="0.3" footer="0.3"/>
      <pageSetup scale="99" orientation="landscape" r:id="rId5"/>
    </customSheetView>
    <customSheetView guid="{A8D67B77-0FCD-43C6-B55F-10F11F3996C9}" scale="80" showPageBreaks="1" printArea="1" state="hidden" view="pageBreakPreview" topLeftCell="B7">
      <selection activeCell="I10" sqref="I10"/>
      <pageMargins left="0.7" right="0.7" top="0.75" bottom="0.75" header="0.3" footer="0.3"/>
      <pageSetup scale="99" orientation="landscape" r:id="rId6"/>
    </customSheetView>
    <customSheetView guid="{2B22B4D9-734E-466D-B6F8-DF61D532EF69}" scale="80" showPageBreaks="1" printArea="1" state="hidden" view="pageBreakPreview" topLeftCell="B7">
      <selection activeCell="I10" sqref="I10"/>
      <pageMargins left="0.7" right="0.7" top="0.75" bottom="0.75" header="0.3" footer="0.3"/>
      <pageSetup scale="99" orientation="landscape" r:id="rId7"/>
    </customSheetView>
    <customSheetView guid="{7781E931-9022-448B-8CEA-16A952A0B08B}" scale="80" showPageBreaks="1" printArea="1" state="hidden" view="pageBreakPreview" topLeftCell="B7">
      <selection activeCell="I10" sqref="I10"/>
      <pageMargins left="0.7" right="0.7" top="0.75" bottom="0.75" header="0.3" footer="0.3"/>
      <pageSetup scale="99" orientation="landscape" r:id="rId8"/>
    </customSheetView>
    <customSheetView guid="{FE49A1A8-589E-4C61-B5F2-2DC8472D06ED}" scale="80" showPageBreaks="1" printArea="1" state="hidden" view="pageBreakPreview" topLeftCell="B7">
      <selection activeCell="I10" sqref="I10"/>
      <pageMargins left="0.7" right="0.7" top="0.75" bottom="0.75" header="0.3" footer="0.3"/>
      <pageSetup scale="99" orientation="landscape" r:id="rId9"/>
    </customSheetView>
    <customSheetView guid="{EF525F2E-18DE-47FD-A864-6F2A2CA91061}" scale="80" showPageBreaks="1" printArea="1" state="hidden" view="pageBreakPreview" topLeftCell="B7">
      <selection activeCell="I10" sqref="I10"/>
      <pageMargins left="0.7" right="0.7" top="0.75" bottom="0.75" header="0.3" footer="0.3"/>
      <pageSetup scale="99" orientation="landscape" r:id="rId10"/>
    </customSheetView>
    <customSheetView guid="{9C0E3A54-A1E4-4406-967B-FE168F751196}" scale="80" showPageBreaks="1" printArea="1" state="hidden" view="pageBreakPreview" topLeftCell="B7">
      <selection activeCell="I10" sqref="I10"/>
      <pageMargins left="0.7" right="0.7" top="0.75" bottom="0.75" header="0.3" footer="0.3"/>
      <pageSetup scale="99" orientation="landscape" r:id="rId11"/>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12"/>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13"/>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14"/>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r:id="rId15"/>
    </customSheetView>
    <customSheetView guid="{42E48991-4351-4471-8AF6-A35D24AE57E4}" scale="80" showPageBreaks="1" printArea="1" state="hidden" view="pageBreakPreview" topLeftCell="B7">
      <selection activeCell="I10" sqref="I10"/>
      <pageMargins left="0.7" right="0.7" top="0.75" bottom="0.75" header="0.3" footer="0.3"/>
      <pageSetup scale="99" orientation="landscape" r:id="rId16"/>
    </customSheetView>
    <customSheetView guid="{5A07DBA2-29FE-46EA-8A64-6BF1FB7295C8}" scale="80" showPageBreaks="1" printArea="1" state="hidden" view="pageBreakPreview" showRuler="0" topLeftCell="B7">
      <selection activeCell="I10" sqref="I10"/>
      <pageMargins left="0.7" right="0.7" top="0.75" bottom="0.75" header="0.3" footer="0.3"/>
      <pageSetup scale="99" orientation="landscape" r:id="rId17"/>
      <headerFooter alignWithMargins="0"/>
    </customSheetView>
    <customSheetView guid="{BE00177C-666B-4CCB-B6AF-EE8409A04F15}" scale="80" showPageBreaks="1" printArea="1" state="hidden" view="pageBreakPreview" topLeftCell="B7">
      <selection activeCell="I10" sqref="I10"/>
      <pageMargins left="0.7" right="0.7" top="0.75" bottom="0.75" header="0.3" footer="0.3"/>
      <pageSetup scale="99" orientation="landscape" r:id="rId18"/>
    </customSheetView>
    <customSheetView guid="{8020169D-1904-4071-9010-34C6BAD35472}" scale="80" showPageBreaks="1" printArea="1" state="hidden" view="pageBreakPreview" topLeftCell="B7">
      <selection activeCell="I10" sqref="I10"/>
      <pageMargins left="0.7" right="0.7" top="0.75" bottom="0.75" header="0.3" footer="0.3"/>
      <pageSetup scale="99" orientation="landscape" r:id="rId19"/>
    </customSheetView>
    <customSheetView guid="{EFF9997F-F423-457E-8339-C5D06689EC0D}" scale="80" showPageBreaks="1" printArea="1" state="hidden" view="pageBreakPreview" topLeftCell="B7">
      <selection activeCell="I10" sqref="I10"/>
      <pageMargins left="0.7" right="0.7" top="0.75" bottom="0.75" header="0.3" footer="0.3"/>
      <pageSetup scale="99" orientation="landscape" r:id="rId20"/>
    </customSheetView>
    <customSheetView guid="{D39E83F3-4061-47C5-8153-10B7C21D208A}" scale="80" showPageBreaks="1" printArea="1" state="hidden" view="pageBreakPreview" topLeftCell="B7">
      <selection activeCell="I10" sqref="I10"/>
      <pageMargins left="0.7" right="0.7" top="0.75" bottom="0.75" header="0.3" footer="0.3"/>
      <pageSetup scale="99" orientation="landscape" r:id="rId21"/>
    </customSheetView>
    <customSheetView guid="{D963BE1A-1920-4E18-8F54-07F354CCE224}" scale="80" showPageBreaks="1" printArea="1" state="hidden" view="pageBreakPreview" topLeftCell="B7">
      <selection activeCell="I10" sqref="I10"/>
      <pageMargins left="0.7" right="0.7" top="0.75" bottom="0.75" header="0.3" footer="0.3"/>
      <pageSetup scale="99" orientation="landscape" r:id="rId22"/>
    </customSheetView>
    <customSheetView guid="{D545044E-B7FF-408B-A291-2187C526EC3D}" scale="80" showPageBreaks="1" printArea="1" state="hidden" view="pageBreakPreview" topLeftCell="B7">
      <selection activeCell="I10" sqref="I10"/>
      <pageMargins left="0.7" right="0.7" top="0.75" bottom="0.75" header="0.3" footer="0.3"/>
      <pageSetup scale="99" orientation="landscape" r:id="rId23"/>
    </customSheetView>
    <customSheetView guid="{883F4F4D-A630-4132-B676-8201FF751979}" scale="80" showPageBreaks="1" printArea="1" state="hidden" view="pageBreakPreview" topLeftCell="B7">
      <selection activeCell="I10" sqref="I10"/>
      <pageMargins left="0.7" right="0.7" top="0.75" bottom="0.75" header="0.3" footer="0.3"/>
      <pageSetup scale="99" orientation="landscape" r:id="rId24"/>
    </customSheetView>
    <customSheetView guid="{FA8C7114-2E15-4727-B4B0-927BCE12D1A6}" scale="80" showPageBreaks="1" printArea="1" state="hidden" view="pageBreakPreview" topLeftCell="B7">
      <selection activeCell="I10" sqref="I10"/>
      <pageMargins left="0.7" right="0.7" top="0.75" bottom="0.75" header="0.3" footer="0.3"/>
      <pageSetup scale="99" orientation="landscape" r:id="rId25"/>
    </customSheetView>
    <customSheetView guid="{483DCDBB-D1CA-4B11-85F4-FA65A96DCE29}" scale="80" showPageBreaks="1" printArea="1" state="hidden" view="pageBreakPreview" topLeftCell="B7">
      <selection activeCell="I10" sqref="I10"/>
      <pageMargins left="0.7" right="0.7" top="0.75" bottom="0.75" header="0.3" footer="0.3"/>
      <pageSetup scale="99" orientation="landscape" r:id="rId26"/>
    </customSheetView>
    <customSheetView guid="{97EFF801-2C6F-4063-9981-A39996328FAC}" scale="80" showPageBreaks="1" printArea="1" state="hidden" view="pageBreakPreview" topLeftCell="B7">
      <selection activeCell="I10" sqref="I10"/>
      <pageMargins left="0.7" right="0.7" top="0.75" bottom="0.75" header="0.3" footer="0.3"/>
      <pageSetup scale="99" orientation="landscape" r:id="rId27"/>
    </customSheetView>
    <customSheetView guid="{585A669F-29FF-4D0D-B50C-5C677FB93FEB}" scale="80" showPageBreaks="1" printArea="1" state="hidden" view="pageBreakPreview" topLeftCell="B7">
      <selection activeCell="I10" sqref="I10"/>
      <pageMargins left="0.7" right="0.7" top="0.75" bottom="0.75" header="0.3" footer="0.3"/>
      <pageSetup scale="99" orientation="landscape" r:id="rId28"/>
    </customSheetView>
    <customSheetView guid="{804C0530-632A-4E06-A9A2-093B6503F55F}" scale="80" showPageBreaks="1" printArea="1" state="hidden" view="pageBreakPreview" topLeftCell="B7">
      <selection activeCell="I10" sqref="I10"/>
      <pageMargins left="0.7" right="0.7" top="0.75" bottom="0.75" header="0.3" footer="0.3"/>
      <pageSetup scale="99" orientation="landscape" r:id="rId29"/>
    </customSheetView>
    <customSheetView guid="{5C772B04-11E1-4A74-9F43-9A74EF38E5E2}" scale="80" showPageBreaks="1" printArea="1" state="hidden" view="pageBreakPreview" topLeftCell="B7">
      <selection activeCell="I10" sqref="I10"/>
      <pageMargins left="0.7" right="0.7" top="0.75" bottom="0.75" header="0.3" footer="0.3"/>
      <pageSetup scale="99" orientation="landscape" r:id="rId30"/>
    </customSheetView>
  </customSheetViews>
  <phoneticPr fontId="30" type="noConversion"/>
  <pageMargins left="0.7" right="0.7" top="0.75" bottom="0.75" header="0.3" footer="0.3"/>
  <pageSetup scale="99" orientation="landscape" r:id="rId3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indexed="8"/>
  </sheetPr>
  <dimension ref="A1:D112"/>
  <sheetViews>
    <sheetView workbookViewId="0">
      <selection activeCell="E8" sqref="E8"/>
    </sheetView>
  </sheetViews>
  <sheetFormatPr defaultColWidth="8" defaultRowHeight="12.75"/>
  <cols>
    <col min="1" max="1" width="11.625" style="127" customWidth="1"/>
    <col min="2" max="2" width="10.375" style="127" customWidth="1"/>
    <col min="3" max="16384" width="8" style="127"/>
  </cols>
  <sheetData>
    <row r="1" spans="1:4" s="125" customFormat="1" ht="30" customHeight="1">
      <c r="A1" s="757">
        <f>'Bid Form 2nd Envelope'!AB17</f>
        <v>0</v>
      </c>
      <c r="B1" s="757"/>
    </row>
    <row r="2" spans="1:4" s="125" customFormat="1" ht="30" customHeight="1">
      <c r="A2" s="126"/>
    </row>
    <row r="3" spans="1:4">
      <c r="A3" s="126"/>
    </row>
    <row r="4" spans="1:4">
      <c r="A4" s="124" t="str">
        <f>IF(OR((A1&gt;9999999999),(A1&lt;0)),"Invalid Entry - More than 1000 crore OR -ve value",IF(A1=0, "Rs. Zero Only ",+CONCATENATE("Rs. ", B11,D11,B10,D10,B9,D9,B8,D8,B7,D7,B6," Only")))</f>
        <v xml:space="preserve">Rs. Zero Only </v>
      </c>
    </row>
    <row r="5" spans="1:4">
      <c r="A5" s="126"/>
    </row>
    <row r="6" spans="1:4">
      <c r="A6" s="123">
        <f>-INT(A1/100)*100+ROUND(A1,0)</f>
        <v>0</v>
      </c>
      <c r="B6" s="127" t="str">
        <f t="shared" ref="B6:B11" si="0">IF(A6=0,"",LOOKUP(A6,$A$13:$A$112,$B$13:$B$112))</f>
        <v/>
      </c>
      <c r="D6" s="124"/>
    </row>
    <row r="7" spans="1:4">
      <c r="A7" s="123">
        <f>-INT(A1/1000)*10+INT(A1/100)</f>
        <v>0</v>
      </c>
      <c r="B7" s="127" t="str">
        <f t="shared" si="0"/>
        <v/>
      </c>
      <c r="D7" s="124" t="str">
        <f>+IF(B7="",""," Hundred ")</f>
        <v/>
      </c>
    </row>
    <row r="8" spans="1:4">
      <c r="A8" s="123">
        <f>-INT(A1/100000)*100+INT(A1/1000)</f>
        <v>0</v>
      </c>
      <c r="B8" s="127" t="str">
        <f t="shared" si="0"/>
        <v/>
      </c>
      <c r="D8" s="124" t="str">
        <f>IF((B8=""),IF(C8="",""," Thousand ")," Thousand ")</f>
        <v/>
      </c>
    </row>
    <row r="9" spans="1:4">
      <c r="A9" s="123">
        <f>-INT(A1/10000000)*100+INT(A1/100000)</f>
        <v>0</v>
      </c>
      <c r="B9" s="127" t="str">
        <f t="shared" si="0"/>
        <v/>
      </c>
      <c r="D9" s="124" t="str">
        <f>IF((B9=""),IF(C9="",""," Lac ")," Lac ")</f>
        <v/>
      </c>
    </row>
    <row r="10" spans="1:4">
      <c r="A10" s="123">
        <f>-INT(A1/1000000000)*100+INT(A1/10000000)</f>
        <v>0</v>
      </c>
      <c r="B10" s="128" t="str">
        <f t="shared" si="0"/>
        <v/>
      </c>
      <c r="D10" s="124" t="str">
        <f>IF((B10=""),IF(C10="",""," Crore ")," Crore ")</f>
        <v/>
      </c>
    </row>
    <row r="11" spans="1:4">
      <c r="A11" s="129">
        <f>-INT(A1/10000000000)*1000+INT(A1/1000000000)</f>
        <v>0</v>
      </c>
      <c r="B11" s="128" t="str">
        <f t="shared" si="0"/>
        <v/>
      </c>
      <c r="D11" s="124" t="str">
        <f>IF((B11=""),IF(C11="",""," Hundred ")," Hundred ")</f>
        <v/>
      </c>
    </row>
    <row r="13" spans="1:4">
      <c r="A13" s="130">
        <v>1</v>
      </c>
      <c r="B13" s="131" t="s">
        <v>17</v>
      </c>
    </row>
    <row r="14" spans="1:4">
      <c r="A14" s="130">
        <v>2</v>
      </c>
      <c r="B14" s="131" t="s">
        <v>18</v>
      </c>
    </row>
    <row r="15" spans="1:4">
      <c r="A15" s="130">
        <v>3</v>
      </c>
      <c r="B15" s="131" t="s">
        <v>19</v>
      </c>
    </row>
    <row r="16" spans="1:4">
      <c r="A16" s="130">
        <v>4</v>
      </c>
      <c r="B16" s="131" t="s">
        <v>20</v>
      </c>
    </row>
    <row r="17" spans="1:2">
      <c r="A17" s="130">
        <v>5</v>
      </c>
      <c r="B17" s="131" t="s">
        <v>21</v>
      </c>
    </row>
    <row r="18" spans="1:2">
      <c r="A18" s="130">
        <v>6</v>
      </c>
      <c r="B18" s="131" t="s">
        <v>22</v>
      </c>
    </row>
    <row r="19" spans="1:2">
      <c r="A19" s="130">
        <v>7</v>
      </c>
      <c r="B19" s="131" t="s">
        <v>23</v>
      </c>
    </row>
    <row r="20" spans="1:2">
      <c r="A20" s="130">
        <v>8</v>
      </c>
      <c r="B20" s="131" t="s">
        <v>24</v>
      </c>
    </row>
    <row r="21" spans="1:2">
      <c r="A21" s="130">
        <v>9</v>
      </c>
      <c r="B21" s="131" t="s">
        <v>25</v>
      </c>
    </row>
    <row r="22" spans="1:2">
      <c r="A22" s="130">
        <v>10</v>
      </c>
      <c r="B22" s="131" t="s">
        <v>26</v>
      </c>
    </row>
    <row r="23" spans="1:2">
      <c r="A23" s="130">
        <v>11</v>
      </c>
      <c r="B23" s="131" t="s">
        <v>27</v>
      </c>
    </row>
    <row r="24" spans="1:2">
      <c r="A24" s="130">
        <v>12</v>
      </c>
      <c r="B24" s="131" t="s">
        <v>28</v>
      </c>
    </row>
    <row r="25" spans="1:2">
      <c r="A25" s="130">
        <v>13</v>
      </c>
      <c r="B25" s="131" t="s">
        <v>29</v>
      </c>
    </row>
    <row r="26" spans="1:2">
      <c r="A26" s="130">
        <v>14</v>
      </c>
      <c r="B26" s="131" t="s">
        <v>30</v>
      </c>
    </row>
    <row r="27" spans="1:2">
      <c r="A27" s="130">
        <v>15</v>
      </c>
      <c r="B27" s="131" t="s">
        <v>31</v>
      </c>
    </row>
    <row r="28" spans="1:2">
      <c r="A28" s="130">
        <v>16</v>
      </c>
      <c r="B28" s="131" t="s">
        <v>32</v>
      </c>
    </row>
    <row r="29" spans="1:2">
      <c r="A29" s="130">
        <v>17</v>
      </c>
      <c r="B29" s="131" t="s">
        <v>33</v>
      </c>
    </row>
    <row r="30" spans="1:2">
      <c r="A30" s="130">
        <v>18</v>
      </c>
      <c r="B30" s="131" t="s">
        <v>34</v>
      </c>
    </row>
    <row r="31" spans="1:2">
      <c r="A31" s="130">
        <v>19</v>
      </c>
      <c r="B31" s="131" t="s">
        <v>35</v>
      </c>
    </row>
    <row r="32" spans="1:2">
      <c r="A32" s="130">
        <v>20</v>
      </c>
      <c r="B32" s="131" t="s">
        <v>36</v>
      </c>
    </row>
    <row r="33" spans="1:2">
      <c r="A33" s="130">
        <v>21</v>
      </c>
      <c r="B33" s="131" t="s">
        <v>38</v>
      </c>
    </row>
    <row r="34" spans="1:2">
      <c r="A34" s="130">
        <v>22</v>
      </c>
      <c r="B34" s="131" t="s">
        <v>37</v>
      </c>
    </row>
    <row r="35" spans="1:2">
      <c r="A35" s="130">
        <v>23</v>
      </c>
      <c r="B35" s="131" t="s">
        <v>39</v>
      </c>
    </row>
    <row r="36" spans="1:2">
      <c r="A36" s="130">
        <v>24</v>
      </c>
      <c r="B36" s="131" t="s">
        <v>40</v>
      </c>
    </row>
    <row r="37" spans="1:2">
      <c r="A37" s="130">
        <v>25</v>
      </c>
      <c r="B37" s="131" t="s">
        <v>42</v>
      </c>
    </row>
    <row r="38" spans="1:2">
      <c r="A38" s="130">
        <v>26</v>
      </c>
      <c r="B38" s="131" t="s">
        <v>41</v>
      </c>
    </row>
    <row r="39" spans="1:2">
      <c r="A39" s="130">
        <v>27</v>
      </c>
      <c r="B39" s="131" t="s">
        <v>43</v>
      </c>
    </row>
    <row r="40" spans="1:2">
      <c r="A40" s="130">
        <v>28</v>
      </c>
      <c r="B40" s="131" t="s">
        <v>44</v>
      </c>
    </row>
    <row r="41" spans="1:2">
      <c r="A41" s="130">
        <v>29</v>
      </c>
      <c r="B41" s="131" t="s">
        <v>45</v>
      </c>
    </row>
    <row r="42" spans="1:2">
      <c r="A42" s="130">
        <v>30</v>
      </c>
      <c r="B42" s="131" t="s">
        <v>46</v>
      </c>
    </row>
    <row r="43" spans="1:2">
      <c r="A43" s="130">
        <v>31</v>
      </c>
      <c r="B43" s="131" t="s">
        <v>47</v>
      </c>
    </row>
    <row r="44" spans="1:2">
      <c r="A44" s="130">
        <v>32</v>
      </c>
      <c r="B44" s="131" t="s">
        <v>48</v>
      </c>
    </row>
    <row r="45" spans="1:2">
      <c r="A45" s="130">
        <v>33</v>
      </c>
      <c r="B45" s="131" t="s">
        <v>49</v>
      </c>
    </row>
    <row r="46" spans="1:2">
      <c r="A46" s="130">
        <v>34</v>
      </c>
      <c r="B46" s="131" t="s">
        <v>50</v>
      </c>
    </row>
    <row r="47" spans="1:2">
      <c r="A47" s="130">
        <v>35</v>
      </c>
      <c r="B47" s="131" t="s">
        <v>51</v>
      </c>
    </row>
    <row r="48" spans="1:2">
      <c r="A48" s="130">
        <v>36</v>
      </c>
      <c r="B48" s="131" t="s">
        <v>52</v>
      </c>
    </row>
    <row r="49" spans="1:2">
      <c r="A49" s="130">
        <v>37</v>
      </c>
      <c r="B49" s="131" t="s">
        <v>53</v>
      </c>
    </row>
    <row r="50" spans="1:2">
      <c r="A50" s="130">
        <v>38</v>
      </c>
      <c r="B50" s="131" t="s">
        <v>54</v>
      </c>
    </row>
    <row r="51" spans="1:2">
      <c r="A51" s="130">
        <v>39</v>
      </c>
      <c r="B51" s="131" t="s">
        <v>55</v>
      </c>
    </row>
    <row r="52" spans="1:2">
      <c r="A52" s="130">
        <v>40</v>
      </c>
      <c r="B52" s="131" t="s">
        <v>56</v>
      </c>
    </row>
    <row r="53" spans="1:2">
      <c r="A53" s="130">
        <v>41</v>
      </c>
      <c r="B53" s="131" t="s">
        <v>57</v>
      </c>
    </row>
    <row r="54" spans="1:2">
      <c r="A54" s="130">
        <v>42</v>
      </c>
      <c r="B54" s="131" t="s">
        <v>58</v>
      </c>
    </row>
    <row r="55" spans="1:2">
      <c r="A55" s="130">
        <v>43</v>
      </c>
      <c r="B55" s="131" t="s">
        <v>59</v>
      </c>
    </row>
    <row r="56" spans="1:2">
      <c r="A56" s="130">
        <v>44</v>
      </c>
      <c r="B56" s="131" t="s">
        <v>60</v>
      </c>
    </row>
    <row r="57" spans="1:2">
      <c r="A57" s="130">
        <v>45</v>
      </c>
      <c r="B57" s="131" t="s">
        <v>61</v>
      </c>
    </row>
    <row r="58" spans="1:2">
      <c r="A58" s="130">
        <v>46</v>
      </c>
      <c r="B58" s="131" t="s">
        <v>62</v>
      </c>
    </row>
    <row r="59" spans="1:2">
      <c r="A59" s="130">
        <v>47</v>
      </c>
      <c r="B59" s="131" t="s">
        <v>63</v>
      </c>
    </row>
    <row r="60" spans="1:2">
      <c r="A60" s="130">
        <v>48</v>
      </c>
      <c r="B60" s="131" t="s">
        <v>64</v>
      </c>
    </row>
    <row r="61" spans="1:2">
      <c r="A61" s="130">
        <v>49</v>
      </c>
      <c r="B61" s="131" t="s">
        <v>65</v>
      </c>
    </row>
    <row r="62" spans="1:2">
      <c r="A62" s="130">
        <v>50</v>
      </c>
      <c r="B62" s="131" t="s">
        <v>66</v>
      </c>
    </row>
    <row r="63" spans="1:2">
      <c r="A63" s="130">
        <v>51</v>
      </c>
      <c r="B63" s="131" t="s">
        <v>67</v>
      </c>
    </row>
    <row r="64" spans="1:2">
      <c r="A64" s="130">
        <v>52</v>
      </c>
      <c r="B64" s="131" t="s">
        <v>68</v>
      </c>
    </row>
    <row r="65" spans="1:2">
      <c r="A65" s="130">
        <v>53</v>
      </c>
      <c r="B65" s="131" t="s">
        <v>69</v>
      </c>
    </row>
    <row r="66" spans="1:2">
      <c r="A66" s="130">
        <v>54</v>
      </c>
      <c r="B66" s="131" t="s">
        <v>70</v>
      </c>
    </row>
    <row r="67" spans="1:2">
      <c r="A67" s="130">
        <v>55</v>
      </c>
      <c r="B67" s="131" t="s">
        <v>71</v>
      </c>
    </row>
    <row r="68" spans="1:2">
      <c r="A68" s="130">
        <v>56</v>
      </c>
      <c r="B68" s="131" t="s">
        <v>72</v>
      </c>
    </row>
    <row r="69" spans="1:2">
      <c r="A69" s="130">
        <v>57</v>
      </c>
      <c r="B69" s="131" t="s">
        <v>73</v>
      </c>
    </row>
    <row r="70" spans="1:2">
      <c r="A70" s="130">
        <v>58</v>
      </c>
      <c r="B70" s="131" t="s">
        <v>74</v>
      </c>
    </row>
    <row r="71" spans="1:2">
      <c r="A71" s="130">
        <v>59</v>
      </c>
      <c r="B71" s="131" t="s">
        <v>75</v>
      </c>
    </row>
    <row r="72" spans="1:2">
      <c r="A72" s="130">
        <v>60</v>
      </c>
      <c r="B72" s="131" t="s">
        <v>76</v>
      </c>
    </row>
    <row r="73" spans="1:2">
      <c r="A73" s="130">
        <v>61</v>
      </c>
      <c r="B73" s="131" t="s">
        <v>77</v>
      </c>
    </row>
    <row r="74" spans="1:2">
      <c r="A74" s="130">
        <v>62</v>
      </c>
      <c r="B74" s="131" t="s">
        <v>78</v>
      </c>
    </row>
    <row r="75" spans="1:2">
      <c r="A75" s="130">
        <v>63</v>
      </c>
      <c r="B75" s="131" t="s">
        <v>79</v>
      </c>
    </row>
    <row r="76" spans="1:2">
      <c r="A76" s="130">
        <v>64</v>
      </c>
      <c r="B76" s="131" t="s">
        <v>80</v>
      </c>
    </row>
    <row r="77" spans="1:2">
      <c r="A77" s="130">
        <v>65</v>
      </c>
      <c r="B77" s="131" t="s">
        <v>81</v>
      </c>
    </row>
    <row r="78" spans="1:2">
      <c r="A78" s="130">
        <v>66</v>
      </c>
      <c r="B78" s="131" t="s">
        <v>82</v>
      </c>
    </row>
    <row r="79" spans="1:2">
      <c r="A79" s="130">
        <v>67</v>
      </c>
      <c r="B79" s="131" t="s">
        <v>83</v>
      </c>
    </row>
    <row r="80" spans="1:2">
      <c r="A80" s="130">
        <v>68</v>
      </c>
      <c r="B80" s="131" t="s">
        <v>84</v>
      </c>
    </row>
    <row r="81" spans="1:2">
      <c r="A81" s="130">
        <v>69</v>
      </c>
      <c r="B81" s="131" t="s">
        <v>85</v>
      </c>
    </row>
    <row r="82" spans="1:2">
      <c r="A82" s="130">
        <v>70</v>
      </c>
      <c r="B82" s="131" t="s">
        <v>86</v>
      </c>
    </row>
    <row r="83" spans="1:2">
      <c r="A83" s="130">
        <v>71</v>
      </c>
      <c r="B83" s="131" t="s">
        <v>87</v>
      </c>
    </row>
    <row r="84" spans="1:2">
      <c r="A84" s="130">
        <v>72</v>
      </c>
      <c r="B84" s="131" t="s">
        <v>88</v>
      </c>
    </row>
    <row r="85" spans="1:2">
      <c r="A85" s="130">
        <v>73</v>
      </c>
      <c r="B85" s="131" t="s">
        <v>89</v>
      </c>
    </row>
    <row r="86" spans="1:2">
      <c r="A86" s="130">
        <v>74</v>
      </c>
      <c r="B86" s="131" t="s">
        <v>90</v>
      </c>
    </row>
    <row r="87" spans="1:2">
      <c r="A87" s="130">
        <v>75</v>
      </c>
      <c r="B87" s="131" t="s">
        <v>91</v>
      </c>
    </row>
    <row r="88" spans="1:2">
      <c r="A88" s="130">
        <v>76</v>
      </c>
      <c r="B88" s="131" t="s">
        <v>92</v>
      </c>
    </row>
    <row r="89" spans="1:2">
      <c r="A89" s="130">
        <v>77</v>
      </c>
      <c r="B89" s="131" t="s">
        <v>93</v>
      </c>
    </row>
    <row r="90" spans="1:2">
      <c r="A90" s="130">
        <v>78</v>
      </c>
      <c r="B90" s="131" t="s">
        <v>94</v>
      </c>
    </row>
    <row r="91" spans="1:2">
      <c r="A91" s="130">
        <v>79</v>
      </c>
      <c r="B91" s="131" t="s">
        <v>95</v>
      </c>
    </row>
    <row r="92" spans="1:2">
      <c r="A92" s="130">
        <v>80</v>
      </c>
      <c r="B92" s="131" t="s">
        <v>96</v>
      </c>
    </row>
    <row r="93" spans="1:2">
      <c r="A93" s="130">
        <v>81</v>
      </c>
      <c r="B93" s="131" t="s">
        <v>97</v>
      </c>
    </row>
    <row r="94" spans="1:2">
      <c r="A94" s="130">
        <v>82</v>
      </c>
      <c r="B94" s="131" t="s">
        <v>98</v>
      </c>
    </row>
    <row r="95" spans="1:2">
      <c r="A95" s="130">
        <v>83</v>
      </c>
      <c r="B95" s="131" t="s">
        <v>99</v>
      </c>
    </row>
    <row r="96" spans="1:2">
      <c r="A96" s="130">
        <v>84</v>
      </c>
      <c r="B96" s="131" t="s">
        <v>100</v>
      </c>
    </row>
    <row r="97" spans="1:2">
      <c r="A97" s="130">
        <v>85</v>
      </c>
      <c r="B97" s="131" t="s">
        <v>101</v>
      </c>
    </row>
    <row r="98" spans="1:2">
      <c r="A98" s="130">
        <v>86</v>
      </c>
      <c r="B98" s="131" t="s">
        <v>102</v>
      </c>
    </row>
    <row r="99" spans="1:2">
      <c r="A99" s="130">
        <v>87</v>
      </c>
      <c r="B99" s="131" t="s">
        <v>103</v>
      </c>
    </row>
    <row r="100" spans="1:2">
      <c r="A100" s="130">
        <v>88</v>
      </c>
      <c r="B100" s="131" t="s">
        <v>104</v>
      </c>
    </row>
    <row r="101" spans="1:2">
      <c r="A101" s="130">
        <v>89</v>
      </c>
      <c r="B101" s="131" t="s">
        <v>105</v>
      </c>
    </row>
    <row r="102" spans="1:2">
      <c r="A102" s="130">
        <v>90</v>
      </c>
      <c r="B102" s="131" t="s">
        <v>106</v>
      </c>
    </row>
    <row r="103" spans="1:2">
      <c r="A103" s="130">
        <v>91</v>
      </c>
      <c r="B103" s="131" t="s">
        <v>107</v>
      </c>
    </row>
    <row r="104" spans="1:2">
      <c r="A104" s="130">
        <v>92</v>
      </c>
      <c r="B104" s="131" t="s">
        <v>108</v>
      </c>
    </row>
    <row r="105" spans="1:2">
      <c r="A105" s="130">
        <v>93</v>
      </c>
      <c r="B105" s="131" t="s">
        <v>109</v>
      </c>
    </row>
    <row r="106" spans="1:2">
      <c r="A106" s="130">
        <v>94</v>
      </c>
      <c r="B106" s="131" t="s">
        <v>110</v>
      </c>
    </row>
    <row r="107" spans="1:2">
      <c r="A107" s="130">
        <v>95</v>
      </c>
      <c r="B107" s="131" t="s">
        <v>111</v>
      </c>
    </row>
    <row r="108" spans="1:2">
      <c r="A108" s="130">
        <v>96</v>
      </c>
      <c r="B108" s="131" t="s">
        <v>112</v>
      </c>
    </row>
    <row r="109" spans="1:2">
      <c r="A109" s="130">
        <v>97</v>
      </c>
      <c r="B109" s="131" t="s">
        <v>113</v>
      </c>
    </row>
    <row r="110" spans="1:2">
      <c r="A110" s="130">
        <v>98</v>
      </c>
      <c r="B110" s="131" t="s">
        <v>114</v>
      </c>
    </row>
    <row r="111" spans="1:2">
      <c r="A111" s="130">
        <v>99</v>
      </c>
      <c r="B111" s="131" t="s">
        <v>115</v>
      </c>
    </row>
    <row r="112" spans="1:2">
      <c r="A112" s="130">
        <v>100</v>
      </c>
      <c r="B112" s="131" t="s">
        <v>116</v>
      </c>
    </row>
  </sheetData>
  <customSheetViews>
    <customSheetView guid="{65BDA0F1-6D38-4874-87A2-19D645CD5B6D}" state="hidden">
      <selection activeCell="E8" sqref="E8"/>
      <pageMargins left="0.75" right="0.75" top="1" bottom="1" header="0.5" footer="0.5"/>
      <pageSetup orientation="portrait" r:id="rId1"/>
      <headerFooter alignWithMargins="0"/>
    </customSheetView>
    <customSheetView guid="{01BD8524-9381-4704-9D50-6C848948AE22}" state="hidden">
      <selection activeCell="E8" sqref="E8"/>
      <pageMargins left="0.75" right="0.75" top="1" bottom="1" header="0.5" footer="0.5"/>
      <pageSetup orientation="portrait" r:id="rId2"/>
      <headerFooter alignWithMargins="0"/>
    </customSheetView>
    <customSheetView guid="{87981F99-33D2-48F3-9138-10E7D5F1DFD3}" state="hidden">
      <selection activeCell="E8" sqref="E8"/>
      <pageMargins left="0.75" right="0.75" top="1" bottom="1" header="0.5" footer="0.5"/>
      <pageSetup orientation="portrait" r:id="rId3"/>
      <headerFooter alignWithMargins="0"/>
    </customSheetView>
    <customSheetView guid="{2BA1F3A4-7362-4C75-9E02-FB6308B23F40}" state="hidden">
      <selection activeCell="E8" sqref="E8"/>
      <pageMargins left="0.75" right="0.75" top="1" bottom="1" header="0.5" footer="0.5"/>
      <pageSetup orientation="portrait" r:id="rId4"/>
      <headerFooter alignWithMargins="0"/>
    </customSheetView>
    <customSheetView guid="{88CDEBAE-8E08-4224-B529-C4120559940A}" state="hidden">
      <selection activeCell="E8" sqref="E8"/>
      <pageMargins left="0.75" right="0.75" top="1" bottom="1" header="0.5" footer="0.5"/>
      <pageSetup orientation="portrait" r:id="rId5"/>
      <headerFooter alignWithMargins="0"/>
    </customSheetView>
    <customSheetView guid="{A8D67B77-0FCD-43C6-B55F-10F11F3996C9}" state="hidden">
      <selection activeCell="E8" sqref="E8"/>
      <pageMargins left="0.75" right="0.75" top="1" bottom="1" header="0.5" footer="0.5"/>
      <pageSetup orientation="portrait" r:id="rId6"/>
      <headerFooter alignWithMargins="0"/>
    </customSheetView>
    <customSheetView guid="{2B22B4D9-734E-466D-B6F8-DF61D532EF69}" state="hidden">
      <selection activeCell="E8" sqref="E8"/>
      <pageMargins left="0.75" right="0.75" top="1" bottom="1" header="0.5" footer="0.5"/>
      <pageSetup orientation="portrait" r:id="rId7"/>
      <headerFooter alignWithMargins="0"/>
    </customSheetView>
    <customSheetView guid="{7781E931-9022-448B-8CEA-16A952A0B08B}" state="hidden">
      <selection activeCell="E8" sqref="E8"/>
      <pageMargins left="0.75" right="0.75" top="1" bottom="1" header="0.5" footer="0.5"/>
      <pageSetup orientation="portrait" r:id="rId8"/>
      <headerFooter alignWithMargins="0"/>
    </customSheetView>
    <customSheetView guid="{FE49A1A8-589E-4C61-B5F2-2DC8472D06ED}" state="hidden">
      <selection activeCell="E8" sqref="E8"/>
      <pageMargins left="0.75" right="0.75" top="1" bottom="1" header="0.5" footer="0.5"/>
      <pageSetup orientation="portrait" r:id="rId9"/>
      <headerFooter alignWithMargins="0"/>
    </customSheetView>
    <customSheetView guid="{EF525F2E-18DE-47FD-A864-6F2A2CA91061}" state="hidden">
      <selection activeCell="E8" sqref="E8"/>
      <pageMargins left="0.75" right="0.75" top="1" bottom="1" header="0.5" footer="0.5"/>
      <pageSetup orientation="portrait" r:id="rId10"/>
      <headerFooter alignWithMargins="0"/>
    </customSheetView>
    <customSheetView guid="{9C0E3A54-A1E4-4406-967B-FE168F751196}" state="hidden">
      <selection activeCell="E8" sqref="E8"/>
      <pageMargins left="0.75" right="0.75" top="1" bottom="1" header="0.5" footer="0.5"/>
      <pageSetup orientation="portrait" r:id="rId11"/>
      <headerFooter alignWithMargins="0"/>
    </customSheetView>
    <customSheetView guid="{E95B21C1-D936-4435-AF6F-90CF0B6A7506}" state="hidden">
      <selection activeCell="E8" sqref="E8"/>
      <pageMargins left="0.75" right="0.75" top="1" bottom="1" header="0.5" footer="0.5"/>
      <pageSetup orientation="portrait" r:id="rId12"/>
      <headerFooter alignWithMargins="0"/>
    </customSheetView>
    <customSheetView guid="{B0EE7D76-5806-4718-BDAD-3A3EA691E5E4}" state="hidden">
      <selection activeCell="E8" sqref="E8"/>
      <pageMargins left="0.75" right="0.75" top="1" bottom="1" header="0.5" footer="0.5"/>
      <pageSetup orientation="portrait" r:id="rId13"/>
      <headerFooter alignWithMargins="0"/>
    </customSheetView>
    <customSheetView guid="{696D9240-6693-44E8-B9A4-2BFADD101EE2}" state="hidden">
      <selection activeCell="E8" sqref="E8"/>
      <pageMargins left="0.75" right="0.75" top="1" bottom="1" header="0.5" footer="0.5"/>
      <pageSetup orientation="portrait" r:id="rId14"/>
      <headerFooter alignWithMargins="0"/>
    </customSheetView>
    <customSheetView guid="{58D82F59-8CF6-455F-B9F4-081499FDF243}" state="hidden">
      <selection activeCell="E8" sqref="E8"/>
      <pageMargins left="0.75" right="0.75" top="1" bottom="1" header="0.5" footer="0.5"/>
      <pageSetup orientation="portrait" r:id="rId15"/>
      <headerFooter alignWithMargins="0"/>
    </customSheetView>
    <customSheetView guid="{B1277D53-29D6-4226-81E2-084FB62977B6}" state="hidden">
      <selection activeCell="E8" sqref="E8"/>
      <pageMargins left="0.75" right="0.75" top="1" bottom="1" header="0.5" footer="0.5"/>
      <pageSetup orientation="portrait" r:id="rId16"/>
      <headerFooter alignWithMargins="0"/>
    </customSheetView>
    <customSheetView guid="{C39F923C-6CD3-45D8-86F8-6C4D806DDD7E}" state="hidden">
      <selection activeCell="E8" sqref="E8"/>
      <pageMargins left="0.75" right="0.75" top="1" bottom="1" header="0.5" footer="0.5"/>
      <pageSetup orientation="portrait" r:id="rId17"/>
      <headerFooter alignWithMargins="0"/>
    </customSheetView>
    <customSheetView guid="{9CA44E70-650F-49CD-967F-298619682CA2}" state="hidden">
      <selection activeCell="E8" sqref="E8"/>
      <pageMargins left="0.75" right="0.75" top="1" bottom="1" header="0.5" footer="0.5"/>
      <pageSetup orientation="portrait" r:id="rId18"/>
      <headerFooter alignWithMargins="0"/>
    </customSheetView>
    <customSheetView guid="{42E48991-4351-4471-8AF6-A35D24AE57E4}" state="hidden">
      <selection activeCell="E8" sqref="E8"/>
      <pageMargins left="0.75" right="0.75" top="1" bottom="1" header="0.5" footer="0.5"/>
      <pageSetup orientation="portrait" r:id="rId19"/>
      <headerFooter alignWithMargins="0"/>
    </customSheetView>
    <customSheetView guid="{5A07DBA2-29FE-46EA-8A64-6BF1FB7295C8}" state="hidden" showRuler="0">
      <selection activeCell="E8" sqref="E8"/>
      <pageMargins left="0.75" right="0.75" top="1" bottom="1" header="0.5" footer="0.5"/>
      <pageSetup orientation="portrait" r:id="rId20"/>
      <headerFooter alignWithMargins="0"/>
    </customSheetView>
    <customSheetView guid="{BE00177C-666B-4CCB-B6AF-EE8409A04F15}" state="hidden">
      <selection activeCell="E8" sqref="E8"/>
      <pageMargins left="0.75" right="0.75" top="1" bottom="1" header="0.5" footer="0.5"/>
      <pageSetup orientation="portrait" r:id="rId21"/>
      <headerFooter alignWithMargins="0"/>
    </customSheetView>
    <customSheetView guid="{8020169D-1904-4071-9010-34C6BAD35472}" state="hidden">
      <selection activeCell="E8" sqref="E8"/>
      <pageMargins left="0.75" right="0.75" top="1" bottom="1" header="0.5" footer="0.5"/>
      <pageSetup orientation="portrait" r:id="rId22"/>
      <headerFooter alignWithMargins="0"/>
    </customSheetView>
    <customSheetView guid="{EFF9997F-F423-457E-8339-C5D06689EC0D}" state="hidden">
      <selection activeCell="E8" sqref="E8"/>
      <pageMargins left="0.75" right="0.75" top="1" bottom="1" header="0.5" footer="0.5"/>
      <pageSetup orientation="portrait" r:id="rId23"/>
      <headerFooter alignWithMargins="0"/>
    </customSheetView>
    <customSheetView guid="{D39E83F3-4061-47C5-8153-10B7C21D208A}" state="hidden">
      <selection activeCell="E8" sqref="E8"/>
      <pageMargins left="0.75" right="0.75" top="1" bottom="1" header="0.5" footer="0.5"/>
      <pageSetup orientation="portrait" r:id="rId24"/>
      <headerFooter alignWithMargins="0"/>
    </customSheetView>
    <customSheetView guid="{D963BE1A-1920-4E18-8F54-07F354CCE224}" state="hidden">
      <selection activeCell="E8" sqref="E8"/>
      <pageMargins left="0.75" right="0.75" top="1" bottom="1" header="0.5" footer="0.5"/>
      <pageSetup orientation="portrait" r:id="rId25"/>
      <headerFooter alignWithMargins="0"/>
    </customSheetView>
    <customSheetView guid="{D545044E-B7FF-408B-A291-2187C526EC3D}" state="hidden">
      <selection activeCell="E8" sqref="E8"/>
      <pageMargins left="0.75" right="0.75" top="1" bottom="1" header="0.5" footer="0.5"/>
      <pageSetup orientation="portrait" r:id="rId26"/>
      <headerFooter alignWithMargins="0"/>
    </customSheetView>
    <customSheetView guid="{883F4F4D-A630-4132-B676-8201FF751979}" state="hidden">
      <selection activeCell="E8" sqref="E8"/>
      <pageMargins left="0.75" right="0.75" top="1" bottom="1" header="0.5" footer="0.5"/>
      <pageSetup orientation="portrait" r:id="rId27"/>
      <headerFooter alignWithMargins="0"/>
    </customSheetView>
    <customSheetView guid="{FA8C7114-2E15-4727-B4B0-927BCE12D1A6}" state="hidden">
      <selection activeCell="E8" sqref="E8"/>
      <pageMargins left="0.75" right="0.75" top="1" bottom="1" header="0.5" footer="0.5"/>
      <pageSetup orientation="portrait" r:id="rId28"/>
      <headerFooter alignWithMargins="0"/>
    </customSheetView>
    <customSheetView guid="{483DCDBB-D1CA-4B11-85F4-FA65A96DCE29}" state="hidden">
      <selection activeCell="E8" sqref="E8"/>
      <pageMargins left="0.75" right="0.75" top="1" bottom="1" header="0.5" footer="0.5"/>
      <pageSetup orientation="portrait" r:id="rId29"/>
      <headerFooter alignWithMargins="0"/>
    </customSheetView>
    <customSheetView guid="{97EFF801-2C6F-4063-9981-A39996328FAC}" state="hidden">
      <selection activeCell="E8" sqref="E8"/>
      <pageMargins left="0.75" right="0.75" top="1" bottom="1" header="0.5" footer="0.5"/>
      <pageSetup orientation="portrait" r:id="rId30"/>
      <headerFooter alignWithMargins="0"/>
    </customSheetView>
    <customSheetView guid="{585A669F-29FF-4D0D-B50C-5C677FB93FEB}" state="hidden">
      <selection activeCell="E8" sqref="E8"/>
      <pageMargins left="0.75" right="0.75" top="1" bottom="1" header="0.5" footer="0.5"/>
      <pageSetup orientation="portrait" r:id="rId31"/>
      <headerFooter alignWithMargins="0"/>
    </customSheetView>
    <customSheetView guid="{804C0530-632A-4E06-A9A2-093B6503F55F}" state="hidden">
      <selection activeCell="E8" sqref="E8"/>
      <pageMargins left="0.75" right="0.75" top="1" bottom="1" header="0.5" footer="0.5"/>
      <pageSetup orientation="portrait" r:id="rId32"/>
      <headerFooter alignWithMargins="0"/>
    </customSheetView>
    <customSheetView guid="{5C772B04-11E1-4A74-9F43-9A74EF38E5E2}" state="hidden">
      <selection activeCell="E8" sqref="E8"/>
      <pageMargins left="0.75" right="0.75" top="1" bottom="1" header="0.5" footer="0.5"/>
      <pageSetup orientation="portrait" r:id="rId33"/>
      <headerFooter alignWithMargins="0"/>
    </customSheetView>
  </customSheetViews>
  <mergeCells count="1">
    <mergeCell ref="A1:B1"/>
  </mergeCells>
  <phoneticPr fontId="3" type="noConversion"/>
  <pageMargins left="0.75" right="0.75" top="1" bottom="1" header="0.5" footer="0.5"/>
  <pageSetup orientation="portrait" r:id="rId3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Basic Data</vt:lpstr>
      <vt:lpstr>Cover</vt:lpstr>
      <vt:lpstr>Names of Bidder</vt:lpstr>
      <vt:lpstr>Sch-1</vt:lpstr>
      <vt:lpstr>Sch-1 Dis</vt:lpstr>
      <vt:lpstr>Sch-2</vt:lpstr>
      <vt:lpstr>Sch-2 Dis</vt:lpstr>
      <vt:lpstr>Sch-3</vt:lpstr>
      <vt:lpstr>Sch-4</vt:lpstr>
      <vt:lpstr>Sch-4 Dis</vt:lpstr>
      <vt:lpstr>Sch-5</vt:lpstr>
      <vt:lpstr>Sch-5 After Discount</vt:lpstr>
      <vt:lpstr>Sch-6</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'Sch-3'!Print_Area</vt:lpstr>
      <vt:lpstr>'Sch-4'!Print_Area</vt:lpstr>
      <vt:lpstr>'Sch-4 Dis'!Print_Area</vt:lpstr>
      <vt:lpstr>'Sch-5'!Print_Area</vt:lpstr>
      <vt:lpstr>'Sch-5 After Discount'!Print_Area</vt:lpstr>
      <vt:lpstr>'Sch-6'!Print_Area</vt:lpstr>
      <vt:lpstr>'Sch-6 Dis'!Print_Area</vt:lpstr>
      <vt:lpstr>'T &amp; D'!Print_Area</vt:lpstr>
      <vt:lpstr>'Sch-1'!Print_Titles</vt:lpstr>
      <vt:lpstr>'Sch-1 Dis'!Print_Titles</vt:lpstr>
      <vt:lpstr>'Sch-2'!Print_Titles</vt:lpstr>
      <vt:lpstr>'Sch-2 Dis'!Print_Titles</vt:lpstr>
      <vt:lpstr>'Sch-3'!Print_Titles</vt:lpstr>
      <vt:lpstr>'Sch-4'!Print_Titles</vt:lpstr>
      <vt:lpstr>'Sch-4 Dis'!Print_Titles</vt:lpstr>
      <vt:lpstr>'Sch-5'!Print_Titles</vt:lpstr>
      <vt:lpstr>'Sch-5 After Discount'!Print_Titles</vt:lpstr>
      <vt:lpstr>'Sch-6'!Print_Titles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Jasminder Singh Bhatia {जसमिंदर सिंह}</cp:lastModifiedBy>
  <cp:lastPrinted>2021-04-13T07:05:41Z</cp:lastPrinted>
  <dcterms:created xsi:type="dcterms:W3CDTF">2001-07-26T10:23:15Z</dcterms:created>
  <dcterms:modified xsi:type="dcterms:W3CDTF">2023-05-09T11:53:55Z</dcterms:modified>
</cp:coreProperties>
</file>