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4-25/Manogna/WC-3823-Diversion Works/Evaluation/Package-F Retender/Bid Docs/"/>
    </mc:Choice>
  </mc:AlternateContent>
  <xr:revisionPtr revIDLastSave="34" documentId="13_ncr:1_{51D269F5-D119-4282-9125-CACC7A65A77B}" xr6:coauthVersionLast="47" xr6:coauthVersionMax="47" xr10:uidLastSave="{78CEC12D-603F-4007-97C6-4F5DB67C3E37}"/>
  <bookViews>
    <workbookView xWindow="-120" yWindow="-120" windowWidth="29040" windowHeight="15720" tabRatio="943" activeTab="1"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Envelope'!$A$1:$J$97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A7" i="25"/>
  <c r="B7" i="25"/>
  <c r="D7" i="25" s="1"/>
  <c r="D9" i="27"/>
  <c r="E9" i="13"/>
  <c r="E9" i="20"/>
  <c r="A9" i="25"/>
  <c r="B9" i="25" s="1"/>
  <c r="D9" i="25" s="1"/>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A11" i="25"/>
  <c r="B11" i="25" s="1"/>
  <c r="D11" i="25" s="1"/>
  <c r="J62" i="24"/>
  <c r="A10" i="25"/>
  <c r="B10" i="25"/>
  <c r="D10" i="25" s="1"/>
  <c r="E1" i="18"/>
  <c r="E10" i="10"/>
  <c r="D8" i="9"/>
  <c r="A1" i="8" l="1"/>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A4" i="25"/>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I6" i="23" l="1"/>
  <c r="AI9" i="23"/>
  <c r="AI7" i="23"/>
  <c r="AI8" i="23" s="1"/>
  <c r="G18" i="12"/>
  <c r="A16" i="12" s="1"/>
  <c r="B76" i="23" l="1"/>
</calcChain>
</file>

<file path=xl/sharedStrings.xml><?xml version="1.0" encoding="utf-8"?>
<sst xmlns="http://schemas.openxmlformats.org/spreadsheetml/2006/main" count="1032" uniqueCount="683">
  <si>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</si>
  <si>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</si>
  <si>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</si>
  <si>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</si>
  <si>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</si>
  <si>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</si>
  <si>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</si>
  <si>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</si>
  <si>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</si>
  <si>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</si>
  <si>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</si>
  <si>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</si>
  <si>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</si>
  <si>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</si>
  <si>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</si>
  <si>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</si>
  <si>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</si>
  <si>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</si>
  <si>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</si>
  <si>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</si>
  <si>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</si>
  <si>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</si>
  <si>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</si>
  <si>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</si>
  <si>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</si>
  <si>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</si>
  <si>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</si>
  <si>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</si>
  <si>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</si>
  <si>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</si>
  <si>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</si>
  <si>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</si>
  <si>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</si>
  <si>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</si>
  <si>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</si>
  <si>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</si>
  <si>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</si>
  <si>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</si>
  <si>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</si>
  <si>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</si>
  <si>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</si>
  <si>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</si>
  <si>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</si>
  <si>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</si>
  <si>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</si>
  <si>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</si>
  <si>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</si>
  <si>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</si>
  <si>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</si>
  <si>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</si>
  <si>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</si>
  <si>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</si>
  <si>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</si>
  <si>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</si>
  <si>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</si>
  <si>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</si>
  <si>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</si>
  <si>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</si>
  <si>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</si>
  <si>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</si>
  <si>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</si>
  <si>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</si>
  <si>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</si>
  <si>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</si>
  <si>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</si>
  <si>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</si>
  <si>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</si>
  <si>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</si>
  <si>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</si>
  <si>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</si>
  <si>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</si>
  <si>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</si>
  <si>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</si>
  <si>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</si>
  <si>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</si>
  <si>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</si>
  <si>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</si>
  <si>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</si>
  <si>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</si>
  <si>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</si>
  <si>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</si>
  <si>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</si>
  <si>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</si>
  <si>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</si>
  <si>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</si>
  <si>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</si>
  <si>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</si>
  <si>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</si>
  <si>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</si>
  <si>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</si>
  <si>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</si>
  <si>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</si>
  <si>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</si>
  <si>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</si>
  <si>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</si>
  <si>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</si>
  <si>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</si>
  <si>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</si>
  <si>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</si>
  <si>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</si>
  <si>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</si>
  <si>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</si>
  <si>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</si>
  <si>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</si>
  <si>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</si>
  <si>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</si>
  <si>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</si>
  <si>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</si>
  <si>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</si>
  <si>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</si>
  <si>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</si>
  <si>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</si>
  <si>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</si>
  <si>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</si>
  <si>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</si>
  <si>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</si>
  <si>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</si>
  <si>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</si>
  <si>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</si>
  <si>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</si>
  <si>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</si>
  <si>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</si>
  <si>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</si>
  <si>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</si>
  <si>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</si>
  <si>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</si>
  <si>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</si>
  <si>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</si>
  <si>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</si>
  <si>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</si>
  <si>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</si>
  <si>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</si>
  <si>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</si>
  <si>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</si>
  <si>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</si>
  <si>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</si>
  <si>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</si>
  <si>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</si>
  <si>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</si>
  <si>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</si>
  <si>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</si>
  <si>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</si>
  <si>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</si>
  <si>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</si>
  <si>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</si>
  <si>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</si>
  <si>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</si>
  <si>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</si>
  <si>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</si>
  <si>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</si>
  <si>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</si>
  <si>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</si>
  <si>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</si>
  <si>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</si>
  <si>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</si>
  <si>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</si>
  <si>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</si>
  <si>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</si>
  <si>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</si>
  <si>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</si>
  <si>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</si>
  <si>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</si>
  <si>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</si>
  <si>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</si>
  <si>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</si>
  <si>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</si>
  <si>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</si>
  <si>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</si>
  <si>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</si>
  <si>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</si>
  <si>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</si>
  <si>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</si>
  <si>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</si>
  <si>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</si>
  <si>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</si>
  <si>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</si>
  <si>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</si>
  <si>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</si>
  <si>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</si>
  <si>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</si>
  <si>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</si>
  <si>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</si>
  <si>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</si>
  <si>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</si>
  <si>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</si>
  <si>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</si>
  <si>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</si>
  <si>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</si>
  <si>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</si>
  <si>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</si>
  <si>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</si>
  <si>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</si>
  <si>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</si>
  <si>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</si>
  <si>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</si>
  <si>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</si>
  <si>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</si>
  <si>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</si>
  <si>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</si>
  <si>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</si>
  <si>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</si>
  <si>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</si>
  <si>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</si>
  <si>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</si>
  <si>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</si>
  <si>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</si>
  <si>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</si>
  <si>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</si>
  <si>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</si>
  <si>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</si>
  <si>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</si>
  <si>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</si>
  <si>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</si>
  <si>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</si>
  <si>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</si>
  <si>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</si>
  <si>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</si>
  <si>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</si>
  <si>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</si>
  <si>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</si>
  <si>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</si>
  <si>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</si>
  <si>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</si>
  <si>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</si>
  <si>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</si>
  <si>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</si>
  <si>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</si>
  <si>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</si>
  <si>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</si>
  <si>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</si>
  <si>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</si>
  <si>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</si>
  <si>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</si>
  <si>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</si>
  <si>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</si>
  <si>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</si>
  <si>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</si>
  <si>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</si>
  <si>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</si>
  <si>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</si>
  <si>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</si>
  <si>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</si>
  <si>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</si>
  <si>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</si>
  <si>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</si>
  <si>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</si>
  <si>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</si>
  <si>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</si>
  <si>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</si>
  <si>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</si>
  <si>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</si>
  <si>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</si>
  <si>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</si>
  <si>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</si>
  <si>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</si>
  <si>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</si>
  <si>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</si>
  <si>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</si>
  <si>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</si>
  <si>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</si>
  <si>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</si>
  <si>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</si>
  <si>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</si>
  <si>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</si>
  <si>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</si>
  <si>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</si>
  <si>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</si>
  <si>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</si>
  <si>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</si>
  <si>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</si>
  <si>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</si>
  <si>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</si>
  <si>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</si>
  <si>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</si>
  <si>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</si>
  <si>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</si>
  <si>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</si>
  <si>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</si>
  <si>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</si>
  <si>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</si>
  <si>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</si>
  <si>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</si>
  <si>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</si>
  <si>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</si>
  <si>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</si>
  <si>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</si>
  <si>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</si>
  <si>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</si>
  <si>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</si>
  <si>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</si>
  <si>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</si>
  <si>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</si>
  <si>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</si>
  <si>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</si>
  <si>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</si>
  <si>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</si>
  <si>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</si>
  <si>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</si>
  <si>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</si>
  <si>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</si>
  <si>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</si>
  <si>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</si>
  <si>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</si>
  <si>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</si>
  <si>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</si>
  <si>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</si>
  <si>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</si>
  <si>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</si>
  <si>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</si>
  <si>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</si>
  <si>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</si>
  <si>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</si>
  <si>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</si>
  <si>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</si>
  <si>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</si>
  <si>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</si>
  <si>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</si>
  <si>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</si>
  <si>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</si>
  <si>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</si>
  <si>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</si>
  <si>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</si>
  <si>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</si>
  <si>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</si>
  <si>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</si>
  <si>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</si>
  <si>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</si>
  <si>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</si>
  <si>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</si>
  <si>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</si>
  <si>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</si>
  <si>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</si>
  <si>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</si>
  <si>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</si>
  <si>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</si>
  <si>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</si>
  <si>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</si>
  <si>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</si>
  <si>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</si>
  <si>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</si>
  <si>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</si>
  <si>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</si>
  <si>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</si>
  <si>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</si>
  <si>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</si>
  <si>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</si>
  <si>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</si>
  <si>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</si>
  <si>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</si>
  <si>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</si>
  <si>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</si>
  <si>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</si>
  <si>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</si>
  <si>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</si>
  <si>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</si>
  <si>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</si>
  <si>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</si>
  <si>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</si>
  <si>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</si>
  <si>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</si>
  <si>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</si>
  <si>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</si>
  <si>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</si>
  <si>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</si>
  <si>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</si>
  <si>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</si>
  <si>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</si>
  <si>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</si>
  <si>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</si>
  <si>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</si>
  <si>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</si>
  <si>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</si>
  <si>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</si>
  <si>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</si>
  <si>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</si>
  <si>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</si>
  <si>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</si>
  <si>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</si>
  <si>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</si>
  <si>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</si>
  <si>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</si>
  <si>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</si>
  <si>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</si>
  <si>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</si>
  <si>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</si>
  <si>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</si>
  <si>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</si>
  <si>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</si>
  <si>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</si>
  <si>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</si>
  <si>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</si>
  <si>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</si>
  <si>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</si>
  <si>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</si>
  <si>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</si>
  <si>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</si>
  <si>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</si>
  <si>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</si>
  <si>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</si>
  <si>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</si>
  <si>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</si>
  <si>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</si>
  <si>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</si>
  <si>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</si>
  <si>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</si>
  <si>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</si>
  <si>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</si>
  <si>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</si>
  <si>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</si>
  <si>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</si>
  <si>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</si>
  <si>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</si>
  <si>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</si>
  <si>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</si>
  <si>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</si>
  <si>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</si>
  <si>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</si>
  <si>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</si>
  <si>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</si>
  <si>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</si>
  <si>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</si>
  <si>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</si>
  <si>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</si>
  <si>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</si>
  <si>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</si>
  <si>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</si>
  <si>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</si>
  <si>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</si>
  <si>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</si>
  <si>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</si>
  <si>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</si>
  <si>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</si>
  <si>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</si>
  <si>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</si>
  <si>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</si>
  <si>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</si>
  <si>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</si>
  <si>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</si>
  <si>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</si>
  <si>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</si>
  <si>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</si>
  <si>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</si>
  <si>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</si>
  <si>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</si>
  <si>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</si>
  <si>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</si>
  <si>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</si>
  <si>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</si>
  <si>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</si>
  <si>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</si>
  <si>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</si>
  <si>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</si>
  <si>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</si>
  <si>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</si>
  <si>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</si>
  <si>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</si>
  <si>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</si>
  <si>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</si>
  <si>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</si>
  <si>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</si>
  <si>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</si>
  <si>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</si>
  <si>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</si>
  <si>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</si>
  <si>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</si>
  <si>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</si>
  <si>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</si>
  <si>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</si>
  <si>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</si>
  <si>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</si>
  <si>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</si>
  <si>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</si>
  <si>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</si>
  <si>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</si>
  <si>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</si>
  <si>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</si>
  <si>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</si>
  <si>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</si>
  <si>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</si>
  <si>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</si>
  <si>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</si>
  <si>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</si>
  <si>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</si>
  <si>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</si>
  <si>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</si>
  <si>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</si>
  <si>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</si>
  <si>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</si>
  <si>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</si>
  <si>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</si>
  <si>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</si>
  <si>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</si>
  <si>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</si>
  <si>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</si>
  <si>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</si>
  <si>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</si>
  <si>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</si>
  <si>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</si>
  <si>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</si>
  <si>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</si>
  <si>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</si>
  <si>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</si>
  <si>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</si>
  <si>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</si>
  <si>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</si>
  <si>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</si>
  <si>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</si>
  <si>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</si>
  <si>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</si>
  <si>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</si>
  <si>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</si>
  <si>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</si>
  <si>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</si>
  <si>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</si>
  <si>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</si>
  <si>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</si>
  <si>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</si>
  <si>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</si>
  <si>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</si>
  <si>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</si>
  <si>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</si>
  <si>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</si>
  <si>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</si>
  <si>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</si>
  <si>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</si>
  <si>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</si>
  <si>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</si>
  <si>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</si>
  <si>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</si>
  <si>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</si>
  <si>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</si>
  <si>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</si>
  <si>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</si>
  <si>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</si>
  <si>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</si>
  <si>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</si>
  <si>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</si>
  <si>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</si>
  <si>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</si>
  <si>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</si>
  <si>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</si>
  <si>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</si>
  <si>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</si>
  <si>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</si>
  <si>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</si>
  <si>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</si>
  <si>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</si>
  <si>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</si>
  <si>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</si>
  <si>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</si>
  <si>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</si>
  <si>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</si>
  <si>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</si>
  <si>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</si>
  <si>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</si>
  <si>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</si>
  <si>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</si>
  <si>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</si>
  <si>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</si>
  <si>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</si>
  <si>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</si>
  <si>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</si>
  <si>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</si>
  <si>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</si>
  <si>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</si>
  <si>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</si>
  <si>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</si>
  <si>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</si>
  <si>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</si>
  <si>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</si>
  <si>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</si>
  <si>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</si>
  <si>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</si>
  <si>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</si>
  <si>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</si>
  <si>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</si>
  <si>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</si>
  <si>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</si>
  <si>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</si>
  <si>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</si>
  <si>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</si>
  <si>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</si>
  <si>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</si>
  <si>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</si>
  <si>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</si>
  <si>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</si>
  <si>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</si>
  <si>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</si>
  <si>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</si>
  <si>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</si>
  <si>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</si>
  <si>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</si>
  <si>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</si>
  <si>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</si>
  <si>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</si>
  <si>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</si>
  <si>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</si>
  <si>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</si>
  <si>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</si>
  <si>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</si>
  <si>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</si>
  <si>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</si>
  <si>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</si>
  <si>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</si>
  <si>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</si>
  <si>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</si>
  <si>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</si>
  <si>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</si>
  <si>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</si>
  <si>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</si>
  <si>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</si>
  <si>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</si>
  <si>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</si>
  <si>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</si>
  <si>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</si>
  <si>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</si>
  <si>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</si>
  <si>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</si>
  <si>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</si>
  <si>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</si>
  <si>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</si>
  <si>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</si>
  <si>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</si>
  <si>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</si>
  <si>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</si>
  <si>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</si>
  <si>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</si>
  <si>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</si>
  <si>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</si>
  <si>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</si>
  <si>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</si>
  <si>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</si>
  <si>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</si>
  <si>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</si>
  <si>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</si>
  <si>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</si>
  <si>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</si>
  <si>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</si>
  <si>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</si>
  <si>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</si>
  <si>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</si>
  <si>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</si>
  <si>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</si>
  <si>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</si>
  <si>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</si>
  <si>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</si>
  <si>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</si>
  <si>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</si>
  <si>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</si>
  <si>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</si>
  <si>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</si>
  <si>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</si>
  <si>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</si>
  <si>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</si>
  <si>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</si>
  <si>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</si>
  <si>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</si>
  <si>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</si>
  <si>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</si>
  <si>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</si>
  <si>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</si>
  <si>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</si>
  <si>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</si>
  <si>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</si>
  <si>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</si>
  <si>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</si>
  <si>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</si>
  <si>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</si>
  <si>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</si>
  <si>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</si>
  <si>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</si>
  <si>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</si>
  <si>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</si>
  <si>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</si>
  <si>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</si>
  <si>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</si>
  <si>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</si>
  <si>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</si>
  <si>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</si>
  <si>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</si>
  <si>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</si>
  <si>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t>
  </si>
  <si>
    <t>SR-I/C&amp;M/WC-3823-F(R)/2024/Rfx-5002004139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</si>
</sst>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3">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175" fontId="9" fillId="2" borderId="4" xfId="0" applyNumberFormat="1" applyFont="1" applyFill="1" applyBorder="1" applyAlignment="1" applyProtection="1">
      <alignment horizontal="center" vertical="center" wrapText="1"/>
      <protection locked="0"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3" fillId="0" borderId="4" xfId="0" applyFont="1" applyBorder="1" applyAlignment="1">
      <alignment vertical="top"/>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0" fontId="8" fillId="5" borderId="26" xfId="0" applyFont="1" applyFill="1" applyBorder="1" applyAlignment="1" applyProtection="1">
      <alignment horizontal="justify" vertical="top" wrapText="1"/>
      <protection hidden="1"/>
    </xf>
    <xf numFmtId="0" fontId="8" fillId="2" borderId="4" xfId="0" applyFont="1" applyFill="1" applyBorder="1" applyAlignment="1" applyProtection="1">
      <alignment vertical="top" wrapText="1"/>
      <protection locked="0"/>
    </xf>
    <xf numFmtId="0" fontId="8" fillId="0" borderId="33" xfId="0" applyFont="1" applyBorder="1" applyAlignment="1">
      <alignment horizontal="justify" vertical="top" wrapText="1"/>
    </xf>
    <xf numFmtId="0" fontId="8" fillId="0" borderId="36" xfId="0" applyFont="1" applyBorder="1" applyAlignment="1" applyProtection="1">
      <alignment horizontal="justify" vertical="top" wrapText="1"/>
      <protection hidden="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8" fillId="0" borderId="33" xfId="0" applyFont="1" applyBorder="1" applyAlignment="1" applyProtection="1">
      <alignment horizontal="justify" vertical="top" wrapText="1"/>
      <protection hidden="1"/>
    </xf>
    <xf numFmtId="0" fontId="8" fillId="2" borderId="33" xfId="0" applyFont="1" applyFill="1" applyBorder="1" applyAlignment="1" applyProtection="1">
      <alignment vertical="top" wrapText="1"/>
      <protection locked="0"/>
    </xf>
    <xf numFmtId="0" fontId="8" fillId="2" borderId="37" xfId="0" applyFont="1" applyFill="1" applyBorder="1" applyAlignment="1" applyProtection="1">
      <alignment vertical="top" wrapText="1"/>
      <protection locked="0"/>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2" fontId="8" fillId="2" borderId="4"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24" fillId="2" borderId="27" xfId="0" applyFont="1" applyFill="1" applyBorder="1" applyAlignment="1" applyProtection="1">
      <alignment horizontal="center" vertical="center" wrapText="1"/>
      <protection locked="0"/>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0" fontId="25" fillId="0" borderId="0" xfId="0" applyFont="1" applyAlignment="1" applyProtection="1">
      <alignment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C6" sqref="C6"/>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4" t="s">
        <v>681</v>
      </c>
      <c r="C1" s="475"/>
      <c r="D1" s="475"/>
      <c r="E1" s="475"/>
      <c r="F1" s="475"/>
      <c r="G1" s="475"/>
      <c r="H1" s="475"/>
    </row>
    <row r="2" spans="1:8" ht="30.75" customHeight="1">
      <c r="A2" s="120" t="s">
        <v>603</v>
      </c>
      <c r="B2" s="318"/>
    </row>
    <row r="3" spans="1:8" ht="30.75" customHeight="1">
      <c r="A3" s="120" t="s">
        <v>510</v>
      </c>
      <c r="B3" s="476" t="s">
        <v>682</v>
      </c>
      <c r="C3" s="477"/>
      <c r="D3" s="477"/>
      <c r="E3" s="477"/>
      <c r="F3" s="477"/>
      <c r="G3" s="477"/>
      <c r="H3" s="477"/>
    </row>
    <row r="4" spans="1:8">
      <c r="B4" s="478"/>
      <c r="C4" s="478"/>
    </row>
    <row r="5" spans="1:8" ht="16.5">
      <c r="A5" s="120" t="s">
        <v>286</v>
      </c>
      <c r="B5" s="219">
        <v>10</v>
      </c>
      <c r="C5" s="381" t="s">
        <v>654</v>
      </c>
    </row>
    <row r="7" spans="1:8" ht="16.5">
      <c r="A7" s="210"/>
    </row>
  </sheetData>
  <sheetProtection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52" sqref="B40:B52"/>
    </sheetView>
  </sheetViews>
  <sheetFormatPr defaultRowHeight="16.5"/>
  <cols>
    <col min="1" max="1" width="12.140625" style="324" customWidth="1"/>
    <col min="2" max="2" width="30.7109375" style="324" customWidth="1"/>
    <col min="3" max="3" width="25.5703125" style="324" customWidth="1"/>
    <col min="4" max="4" width="18.85546875" style="324" customWidth="1"/>
    <col min="5" max="5" width="20" style="324" customWidth="1"/>
    <col min="6" max="7" width="9.140625" style="323"/>
    <col min="8" max="8" width="9.140625" style="323" hidden="1" customWidth="1"/>
    <col min="9" max="16384" width="9.140625" style="297"/>
  </cols>
  <sheetData>
    <row r="1" spans="1:9">
      <c r="A1" s="339" t="str">
        <f>'Attach 3(JV)'!A1</f>
        <v>Specification No. :SR-I/C&amp;M/WC-3823-F(R)/2024/Rfx-5002004139</v>
      </c>
      <c r="B1" s="338"/>
      <c r="C1" s="338"/>
      <c r="D1" s="338"/>
      <c r="E1" s="364" t="str">
        <f>"Attachment-5A "</f>
        <v xml:space="preserve">Attachment-5A </v>
      </c>
    </row>
    <row r="2" spans="1:9" ht="8.1" customHeight="1"/>
    <row r="3" spans="1:9" ht="78.75" customHeight="1">
      <c r="A3" s="541"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41"/>
      <c r="C3" s="541"/>
      <c r="D3" s="541"/>
      <c r="E3" s="541"/>
      <c r="F3" s="362"/>
      <c r="G3" s="363"/>
      <c r="H3" s="362"/>
    </row>
    <row r="4" spans="1:9" ht="8.1" customHeight="1">
      <c r="A4" s="361"/>
      <c r="H4" s="32"/>
      <c r="I4" s="12"/>
    </row>
    <row r="5" spans="1:9" ht="20.100000000000001" customHeight="1">
      <c r="A5" s="542" t="s">
        <v>579</v>
      </c>
      <c r="B5" s="542"/>
      <c r="C5" s="542"/>
      <c r="D5" s="542"/>
      <c r="E5" s="542"/>
      <c r="F5" s="360"/>
      <c r="H5" s="32"/>
      <c r="I5" s="12"/>
    </row>
    <row r="6" spans="1:9" ht="8.1" customHeight="1">
      <c r="A6" s="358"/>
      <c r="H6" s="32"/>
      <c r="I6" s="12"/>
    </row>
    <row r="7" spans="1:9" ht="20.100000000000001" customHeight="1">
      <c r="A7" s="359" t="str">
        <f>'[1]Attach 3(JV)'!A7</f>
        <v>Bidder’s Name and Address (Bidder [Authorised Representative]) :</v>
      </c>
      <c r="B7" s="358"/>
      <c r="C7" s="358"/>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8"/>
      <c r="B12" s="512" t="str">
        <f>'Attach 3(JV)'!B12</f>
        <v/>
      </c>
      <c r="C12" s="512"/>
      <c r="D12" s="40" t="str">
        <f>'Attach 4'!E12</f>
        <v>Secunderabad, Telangana – 500 080</v>
      </c>
      <c r="E12" s="31"/>
    </row>
    <row r="13" spans="1:9" ht="20.100000000000001" customHeight="1">
      <c r="A13" s="324" t="s">
        <v>542</v>
      </c>
    </row>
    <row r="14" spans="1:9" ht="45.75" customHeight="1">
      <c r="A14" s="537" t="s">
        <v>578</v>
      </c>
      <c r="B14" s="537"/>
      <c r="C14" s="537"/>
      <c r="D14" s="537"/>
      <c r="E14" s="537"/>
      <c r="F14" s="340"/>
      <c r="G14" s="340"/>
      <c r="H14" s="340"/>
    </row>
    <row r="15" spans="1:9" ht="32.1" customHeight="1">
      <c r="A15" s="532" t="s">
        <v>546</v>
      </c>
      <c r="B15" s="532" t="s">
        <v>562</v>
      </c>
      <c r="C15" s="532" t="s">
        <v>565</v>
      </c>
      <c r="D15" s="538" t="s">
        <v>577</v>
      </c>
      <c r="E15" s="539"/>
      <c r="F15" s="340"/>
      <c r="G15" s="340"/>
      <c r="H15" s="340"/>
    </row>
    <row r="16" spans="1:9" ht="36.75" customHeight="1">
      <c r="A16" s="533"/>
      <c r="B16" s="533"/>
      <c r="C16" s="533"/>
      <c r="D16" s="335" t="s">
        <v>0</v>
      </c>
      <c r="E16" s="357" t="s">
        <v>576</v>
      </c>
      <c r="F16" s="340"/>
      <c r="G16" s="340"/>
      <c r="H16" s="340"/>
    </row>
    <row r="17" spans="1:8" ht="21.75" customHeight="1">
      <c r="A17" s="356">
        <v>1</v>
      </c>
      <c r="B17" s="355"/>
      <c r="C17" s="355"/>
      <c r="D17" s="355"/>
      <c r="E17" s="355"/>
      <c r="F17" s="340"/>
      <c r="G17" s="340"/>
      <c r="H17" s="340"/>
    </row>
    <row r="18" spans="1:8" ht="21.95" customHeight="1">
      <c r="A18" s="354">
        <v>2</v>
      </c>
      <c r="B18" s="353"/>
      <c r="C18" s="353"/>
      <c r="D18" s="353"/>
      <c r="E18" s="353"/>
      <c r="F18" s="340"/>
      <c r="G18" s="340"/>
      <c r="H18" s="340"/>
    </row>
    <row r="19" spans="1:8" ht="21.95" customHeight="1">
      <c r="A19" s="354">
        <v>3</v>
      </c>
      <c r="B19" s="353"/>
      <c r="C19" s="353"/>
      <c r="D19" s="353"/>
      <c r="E19" s="353"/>
      <c r="F19" s="340"/>
      <c r="G19" s="340"/>
      <c r="H19" s="340"/>
    </row>
    <row r="20" spans="1:8" ht="21.95" customHeight="1">
      <c r="A20" s="354">
        <v>4</v>
      </c>
      <c r="B20" s="353"/>
      <c r="C20" s="353"/>
      <c r="D20" s="353"/>
      <c r="E20" s="353"/>
      <c r="F20" s="351"/>
      <c r="G20" s="351"/>
      <c r="H20" s="352" t="b">
        <v>0</v>
      </c>
    </row>
    <row r="21" spans="1:8" ht="21.95" customHeight="1">
      <c r="A21" s="343">
        <v>5</v>
      </c>
      <c r="B21" s="342"/>
      <c r="C21" s="342"/>
      <c r="D21" s="342"/>
      <c r="E21" s="342"/>
      <c r="F21" s="351"/>
      <c r="G21" s="351"/>
      <c r="H21" s="350"/>
    </row>
    <row r="22" spans="1:8" ht="18" hidden="1" customHeight="1">
      <c r="A22" s="349"/>
      <c r="B22" s="348"/>
      <c r="C22" s="348"/>
      <c r="D22" s="348"/>
      <c r="E22" s="348"/>
      <c r="F22" s="347"/>
      <c r="G22" s="347"/>
      <c r="H22" s="346"/>
    </row>
    <row r="23" spans="1:8" ht="54.75" hidden="1" customHeight="1">
      <c r="A23" s="540" t="s">
        <v>247</v>
      </c>
      <c r="B23" s="540"/>
      <c r="C23" s="540"/>
      <c r="D23" s="540"/>
      <c r="E23" s="540"/>
      <c r="F23" s="347"/>
      <c r="G23" s="347"/>
      <c r="H23" s="346"/>
    </row>
    <row r="24" spans="1:8" ht="32.1" hidden="1" customHeight="1">
      <c r="A24" s="532" t="s">
        <v>546</v>
      </c>
      <c r="B24" s="532" t="s">
        <v>562</v>
      </c>
      <c r="C24" s="532" t="s">
        <v>265</v>
      </c>
      <c r="D24" s="538" t="s">
        <v>266</v>
      </c>
      <c r="E24" s="539"/>
      <c r="F24" s="340"/>
      <c r="G24" s="340"/>
      <c r="H24" s="340"/>
    </row>
    <row r="25" spans="1:8" ht="22.5" hidden="1" customHeight="1">
      <c r="A25" s="533"/>
      <c r="B25" s="533"/>
      <c r="C25" s="533"/>
      <c r="D25" s="335" t="s">
        <v>267</v>
      </c>
      <c r="E25" s="335" t="s">
        <v>268</v>
      </c>
      <c r="F25" s="340"/>
      <c r="G25" s="340"/>
      <c r="H25" s="340"/>
    </row>
    <row r="26" spans="1:8" ht="21.95" hidden="1" customHeight="1">
      <c r="A26" s="345">
        <v>1</v>
      </c>
      <c r="B26" s="344"/>
      <c r="C26" s="344"/>
      <c r="D26" s="344"/>
      <c r="E26" s="344"/>
      <c r="F26" s="340"/>
      <c r="G26" s="340"/>
      <c r="H26" s="340"/>
    </row>
    <row r="27" spans="1:8" ht="21.95" hidden="1" customHeight="1">
      <c r="A27" s="345">
        <v>2</v>
      </c>
      <c r="B27" s="344"/>
      <c r="C27" s="344"/>
      <c r="D27" s="344"/>
      <c r="E27" s="344"/>
    </row>
    <row r="28" spans="1:8" ht="21.95" hidden="1" customHeight="1">
      <c r="A28" s="343">
        <v>3</v>
      </c>
      <c r="B28" s="342"/>
      <c r="C28" s="342"/>
      <c r="D28" s="342"/>
      <c r="E28" s="342"/>
    </row>
    <row r="29" spans="1:8" ht="15.95" customHeight="1">
      <c r="A29" s="341"/>
      <c r="B29" s="341"/>
      <c r="C29" s="341"/>
      <c r="D29" s="341"/>
      <c r="E29" s="341"/>
      <c r="F29" s="340"/>
      <c r="G29" s="340"/>
      <c r="H29" s="340"/>
    </row>
    <row r="30" spans="1:8" ht="83.25" customHeight="1">
      <c r="A30" s="536" t="s">
        <v>575</v>
      </c>
      <c r="B30" s="536"/>
      <c r="C30" s="536"/>
      <c r="D30" s="536"/>
      <c r="E30" s="536"/>
      <c r="F30" s="340"/>
      <c r="G30" s="340"/>
      <c r="H30" s="340"/>
    </row>
    <row r="31" spans="1:8" ht="15.95" customHeight="1">
      <c r="A31" s="328" t="s">
        <v>179</v>
      </c>
      <c r="B31" s="327" t="str">
        <f>'Attach 3(JV)'!B24</f>
        <v/>
      </c>
      <c r="C31" s="325" t="s">
        <v>177</v>
      </c>
      <c r="D31" s="326" t="str">
        <f>'Attach 3(JV)'!E24</f>
        <v/>
      </c>
    </row>
    <row r="32" spans="1:8" ht="15.95" customHeight="1">
      <c r="A32" s="328" t="s">
        <v>180</v>
      </c>
      <c r="B32" s="326" t="str">
        <f>'Attach 3(JV)'!B25</f>
        <v/>
      </c>
      <c r="C32" s="325" t="s">
        <v>178</v>
      </c>
      <c r="D32" s="326" t="str">
        <f>'Attach 3(JV)'!E25</f>
        <v/>
      </c>
    </row>
    <row r="33" spans="1:5" ht="15.75" customHeight="1">
      <c r="A33" s="297"/>
      <c r="B33" s="297"/>
      <c r="C33" s="325"/>
      <c r="D33" s="297"/>
      <c r="E33" s="297"/>
    </row>
    <row r="34" spans="1:5" ht="19.5" customHeight="1">
      <c r="A34" s="339" t="str">
        <f>A1</f>
        <v>Specification No. :SR-I/C&amp;M/WC-3823-F(R)/2024/Rfx-5002004139</v>
      </c>
      <c r="B34" s="338"/>
      <c r="C34" s="338"/>
      <c r="D34" s="338"/>
      <c r="E34" s="337" t="str">
        <f>E1</f>
        <v xml:space="preserve">Attachment-5A </v>
      </c>
    </row>
    <row r="35" spans="1:5" ht="18" customHeight="1">
      <c r="A35" s="336"/>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5" t="s">
        <v>0</v>
      </c>
      <c r="E39" s="335" t="s">
        <v>1</v>
      </c>
    </row>
    <row r="40" spans="1:5" ht="18" customHeight="1">
      <c r="A40" s="333"/>
      <c r="B40" s="334"/>
      <c r="C40" s="333"/>
      <c r="D40" s="333"/>
      <c r="E40" s="333"/>
    </row>
    <row r="41" spans="1:5" ht="18" customHeight="1">
      <c r="A41" s="331"/>
      <c r="B41" s="332"/>
      <c r="C41" s="331"/>
      <c r="D41" s="331"/>
      <c r="E41" s="331"/>
    </row>
    <row r="42" spans="1:5" ht="18" customHeight="1">
      <c r="A42" s="331"/>
      <c r="B42" s="332"/>
      <c r="C42" s="331"/>
      <c r="D42" s="331"/>
      <c r="E42" s="331"/>
    </row>
    <row r="43" spans="1:5" ht="18" customHeight="1">
      <c r="A43" s="331"/>
      <c r="B43" s="332"/>
      <c r="C43" s="331"/>
      <c r="D43" s="331"/>
      <c r="E43" s="331"/>
    </row>
    <row r="44" spans="1:5" ht="18" customHeight="1">
      <c r="A44" s="331"/>
      <c r="B44" s="332"/>
      <c r="C44" s="331"/>
      <c r="D44" s="331"/>
      <c r="E44" s="331"/>
    </row>
    <row r="45" spans="1:5" ht="18" customHeight="1">
      <c r="A45" s="331"/>
      <c r="B45" s="332"/>
      <c r="C45" s="331"/>
      <c r="D45" s="331"/>
      <c r="E45" s="331"/>
    </row>
    <row r="46" spans="1:5" ht="18" customHeight="1">
      <c r="A46" s="331"/>
      <c r="B46" s="332"/>
      <c r="C46" s="331"/>
      <c r="D46" s="331"/>
      <c r="E46" s="331"/>
    </row>
    <row r="47" spans="1:5" ht="18" customHeight="1">
      <c r="A47" s="331"/>
      <c r="B47" s="332"/>
      <c r="C47" s="331"/>
      <c r="D47" s="331"/>
      <c r="E47" s="331"/>
    </row>
    <row r="48" spans="1:5" ht="18" customHeight="1">
      <c r="A48" s="331"/>
      <c r="B48" s="332"/>
      <c r="C48" s="331"/>
      <c r="D48" s="331"/>
      <c r="E48" s="331"/>
    </row>
    <row r="49" spans="1:5" ht="18" customHeight="1">
      <c r="A49" s="331"/>
      <c r="B49" s="332"/>
      <c r="C49" s="331"/>
      <c r="D49" s="331"/>
      <c r="E49" s="331"/>
    </row>
    <row r="50" spans="1:5" ht="18" customHeight="1">
      <c r="A50" s="331"/>
      <c r="B50" s="332"/>
      <c r="C50" s="331"/>
      <c r="D50" s="331"/>
      <c r="E50" s="331"/>
    </row>
    <row r="51" spans="1:5" ht="18" customHeight="1">
      <c r="A51" s="331"/>
      <c r="B51" s="332"/>
      <c r="C51" s="331"/>
      <c r="D51" s="331"/>
      <c r="E51" s="331"/>
    </row>
    <row r="52" spans="1:5" ht="18" customHeight="1">
      <c r="A52" s="331"/>
      <c r="B52" s="332"/>
      <c r="C52" s="331"/>
      <c r="D52" s="331"/>
      <c r="E52" s="331"/>
    </row>
    <row r="53" spans="1:5" ht="18" customHeight="1">
      <c r="A53" s="331"/>
      <c r="B53" s="332"/>
      <c r="C53" s="331"/>
      <c r="D53" s="331"/>
      <c r="E53" s="331"/>
    </row>
    <row r="54" spans="1:5" ht="18" customHeight="1">
      <c r="A54" s="331"/>
      <c r="B54" s="332"/>
      <c r="C54" s="331"/>
      <c r="D54" s="331"/>
      <c r="E54" s="331"/>
    </row>
    <row r="55" spans="1:5" ht="18" customHeight="1">
      <c r="A55" s="331"/>
      <c r="B55" s="332"/>
      <c r="C55" s="331"/>
      <c r="D55" s="331"/>
      <c r="E55" s="331"/>
    </row>
    <row r="56" spans="1:5" ht="18" customHeight="1">
      <c r="A56" s="331"/>
      <c r="B56" s="332"/>
      <c r="C56" s="331"/>
      <c r="D56" s="331"/>
      <c r="E56" s="331"/>
    </row>
    <row r="57" spans="1:5" ht="18" customHeight="1">
      <c r="A57" s="331"/>
      <c r="B57" s="332"/>
      <c r="C57" s="331"/>
      <c r="D57" s="331"/>
      <c r="E57" s="331"/>
    </row>
    <row r="58" spans="1:5" ht="18" customHeight="1">
      <c r="A58" s="331"/>
      <c r="B58" s="332"/>
      <c r="C58" s="331"/>
      <c r="D58" s="331"/>
      <c r="E58" s="331"/>
    </row>
    <row r="59" spans="1:5" ht="18" customHeight="1">
      <c r="A59" s="331"/>
      <c r="B59" s="332"/>
      <c r="C59" s="331"/>
      <c r="D59" s="331"/>
      <c r="E59" s="331"/>
    </row>
    <row r="60" spans="1:5" ht="18" customHeight="1">
      <c r="A60" s="331"/>
      <c r="B60" s="332"/>
      <c r="C60" s="331"/>
      <c r="D60" s="331"/>
      <c r="E60" s="331"/>
    </row>
    <row r="61" spans="1:5" ht="18" customHeight="1">
      <c r="A61" s="331"/>
      <c r="B61" s="332"/>
      <c r="C61" s="331"/>
      <c r="D61" s="331"/>
      <c r="E61" s="331"/>
    </row>
    <row r="62" spans="1:5" ht="18" customHeight="1">
      <c r="A62" s="331"/>
      <c r="B62" s="332"/>
      <c r="C62" s="331"/>
      <c r="D62" s="331"/>
      <c r="E62" s="331"/>
    </row>
    <row r="63" spans="1:5" ht="18" customHeight="1">
      <c r="A63" s="331"/>
      <c r="B63" s="332"/>
      <c r="C63" s="331"/>
      <c r="D63" s="331"/>
      <c r="E63" s="331"/>
    </row>
    <row r="64" spans="1:5" ht="18" customHeight="1">
      <c r="A64" s="331"/>
      <c r="B64" s="332"/>
      <c r="C64" s="331"/>
      <c r="D64" s="331"/>
      <c r="E64" s="331"/>
    </row>
    <row r="65" spans="1:5" ht="18" customHeight="1">
      <c r="A65" s="331"/>
      <c r="B65" s="332"/>
      <c r="C65" s="331"/>
      <c r="D65" s="331"/>
      <c r="E65" s="331"/>
    </row>
    <row r="66" spans="1:5" ht="18" customHeight="1">
      <c r="A66" s="329"/>
      <c r="B66" s="330"/>
      <c r="C66" s="329"/>
      <c r="D66" s="329"/>
      <c r="E66" s="329"/>
    </row>
    <row r="67" spans="1:5" ht="18" customHeight="1"/>
    <row r="68" spans="1:5" ht="24" customHeight="1">
      <c r="C68" s="325"/>
    </row>
    <row r="69" spans="1:5" ht="24" customHeight="1">
      <c r="A69" s="328" t="s">
        <v>179</v>
      </c>
      <c r="B69" s="327" t="str">
        <f>B31</f>
        <v/>
      </c>
      <c r="C69" s="325" t="s">
        <v>177</v>
      </c>
      <c r="D69" s="326" t="str">
        <f>D31</f>
        <v/>
      </c>
    </row>
    <row r="70" spans="1:5" ht="24" customHeight="1">
      <c r="A70" s="328" t="s">
        <v>180</v>
      </c>
      <c r="B70" s="327" t="str">
        <f>B32</f>
        <v/>
      </c>
      <c r="C70" s="325" t="s">
        <v>178</v>
      </c>
      <c r="D70" s="326" t="str">
        <f>D32</f>
        <v/>
      </c>
    </row>
    <row r="71" spans="1:5" ht="24" customHeight="1">
      <c r="A71" s="328"/>
      <c r="B71" s="327"/>
      <c r="C71" s="325"/>
      <c r="D71" s="326"/>
    </row>
    <row r="72" spans="1:5" ht="33" customHeight="1">
      <c r="D72" s="325"/>
    </row>
  </sheetData>
  <sheetProtection algorithmName="SHA-512" hashValue="L+SmsetrY8VpUOmeIvDjJrXv4F6p8n1rO6ZfBPeR2+2xWO2y9YrhblqTKpOZgHVKI6Re1IJQ8Uy21F9kGvfkiQ==" saltValue="FmrBpRXmJY2hUqr48lX4Rg=="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:SR-I/C&amp;M/WC-3823-F(R)/2024/Rfx-5002004139</v>
      </c>
      <c r="B1" s="24"/>
      <c r="C1" s="24"/>
      <c r="D1" s="24"/>
      <c r="E1" s="25" t="str">
        <f>"Attachment-6 "</f>
        <v xml:space="preserve">Attachment-6 </v>
      </c>
      <c r="Z1" s="130"/>
    </row>
    <row r="2" spans="1:26" ht="10.5" customHeight="1">
      <c r="Z2" s="130"/>
    </row>
    <row r="3" spans="1:26" ht="56.2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:SR-I/C&amp;M/WC-3823-F(R)/2024/Rfx-5002004139</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K3brHcsNNCU4lnf476FZdUsRM0t6j2KdmKc1jzP+LsxpjpfuDuOsojksnWiWlKv+cJJZJ4wzs3nNoJDzM1iYA==" saltValue="IypRt+8+EYi8332MBsB3+w=="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:SR-I/C&amp;M/WC-3823-F(R)/2024/Rfx-5002004139</v>
      </c>
      <c r="B1" s="24"/>
      <c r="C1" s="24"/>
      <c r="D1" s="24"/>
      <c r="E1" s="25" t="str">
        <f>"Attachment-6 "</f>
        <v xml:space="preserve">Attachment-6 </v>
      </c>
      <c r="Z1" s="130"/>
    </row>
    <row r="2" spans="1:26" ht="10.5" customHeight="1">
      <c r="Z2" s="130"/>
    </row>
    <row r="3" spans="1:26" ht="56.2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:SR-I/C&amp;M/WC-3823-F(R)/2024/Rfx-5002004139</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VHmxac8l/ZVeSzFAF9iCCal3jwKHIe5VTeJm6ANB+PkIo2zptOmEniUv1bhsFL9r4p4Ox0AA9eR9Fc13t5buGQ==" saltValue="JBSNLp6E+4Fdcd7SuDUQzg=="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"Attachment-7 "</f>
        <v xml:space="preserve">Attachment-7 </v>
      </c>
    </row>
    <row r="3" spans="1:9" ht="72"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FVR7bGBWaZO+KpZyUSmA3solpcbUlCF8VWB4nakCupHOn8QcFGp1KMiVb21N41m3c8rb4FDx9Hi56aS0wwtESQ==" saltValue="Oe98cXSw6quDUprVUl2V7Q=="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:SR-I/C&amp;M/WC-3823-F(R)/2024/Rfx-5002004139</v>
      </c>
      <c r="B1" s="24"/>
      <c r="C1" s="24"/>
      <c r="D1" s="24"/>
      <c r="E1" s="25" t="str">
        <f>"Attachment-8 "</f>
        <v xml:space="preserve">Attachment-8 </v>
      </c>
    </row>
    <row r="2" spans="1:10" ht="15" customHeight="1"/>
    <row r="3" spans="1:10" ht="67.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r0G7RDPJgBEF9Vn9dDxIxwO1PQJP/5A1pHh3dPTasT54alcR81pQKpDGtBfuM5CB4u+CV2kAAZasrQmnMS9QNg==" saltValue="kUw2X8gLwRgehmwburCvCQ=="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75" orientation="portrait" r:id="rId8"/>
  <headerFooter alignWithMargins="0">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"Attachment-9 "</f>
        <v xml:space="preserve">Attachment-9 </v>
      </c>
    </row>
    <row r="2" spans="1:9" ht="15" customHeight="1"/>
    <row r="3" spans="1:9" ht="78"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6v2F4dX0YCKnlimW+ygesO9HTdla2VV/zabeO7JvZ0yeJFUxzQ8pZ3jkb9+b8p5gd2n5HIu8cKNptgypwEk3xA==" saltValue="DPIPkD6HOpnelIxjTMC5Uw=="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:SR-I/C&amp;M/WC-3823-F(R)/2024/Rfx-5002004139</v>
      </c>
      <c r="B1" s="18"/>
      <c r="C1" s="18"/>
      <c r="D1" s="18"/>
      <c r="E1" s="19" t="str">
        <f>"Attachment-10 "</f>
        <v xml:space="preserve">Attachment-10 </v>
      </c>
    </row>
    <row r="3" spans="1:9" ht="72.75" customHeight="1">
      <c r="A3" s="56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fjEmjP2DQWk5GZRbte1T9qYtFBiaM5uQ/fgkY5vCbiyVi7GSXxVwz3PHtzVvpnc5yzscaJ+ItWYm85vWEE9tQ==" saltValue="XYkpOa5dVTUwD8t0aQAZrw==" spinCount="100000" sheet="1"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:SR-I/C&amp;M/WC-3823-F(R)/2024/Rfx-5002004139</v>
      </c>
      <c r="B1" s="24"/>
      <c r="C1" s="24"/>
      <c r="D1" s="24"/>
      <c r="E1" s="25" t="str">
        <f>"Attachment-11 "</f>
        <v xml:space="preserve">Attachment-11 </v>
      </c>
    </row>
    <row r="2" spans="1:26" ht="19.5" customHeight="1">
      <c r="Z2" s="130" t="e">
        <f>'Attach 3(JV)'!Z2</f>
        <v>#REF!</v>
      </c>
    </row>
    <row r="3" spans="1:26" ht="61.5" customHeight="1">
      <c r="A3" s="505" t="str">
        <f>'Attach 3(QR)'!A3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k2it/hjAzWDmNB+2CNHb5pp91YStu3+1b+ywx4ZDCObwkiTmMmTIr1KqsvET1N2+zwdSewzvA1FZk9EdNQ18tA==" saltValue="x8uiJjj3dVz9O830YKUxjg=="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86" orientation="portrait" r:id="rId11"/>
  <headerFooter alignWithMargins="0">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E19" sqref="E19"/>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:SR-I/C&amp;M/WC-3823-F(R)/2024/Rfx-5002004139</v>
      </c>
      <c r="B1" s="24"/>
      <c r="C1" s="24"/>
      <c r="D1" s="24"/>
      <c r="E1" s="43" t="str">
        <f>"Attachment-12 "</f>
        <v xml:space="preserve">Attachment-12 </v>
      </c>
    </row>
    <row r="3" spans="1:6" ht="70.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5" t="str">
        <f>'Attach 3(JV)'!B12</f>
        <v/>
      </c>
      <c r="C12" s="295"/>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287"/>
    </row>
    <row r="20" spans="1:5" ht="20.100000000000001" customHeight="1">
      <c r="A20" s="317">
        <v>1</v>
      </c>
      <c r="B20" s="317">
        <v>2</v>
      </c>
      <c r="C20" s="46">
        <v>3</v>
      </c>
      <c r="D20" s="46">
        <v>4</v>
      </c>
      <c r="E20" s="46">
        <v>5</v>
      </c>
    </row>
    <row r="21" spans="1:5" ht="20.100000000000001" customHeight="1">
      <c r="A21" s="365" t="s">
        <v>153</v>
      </c>
      <c r="B21" s="366" t="s">
        <v>593</v>
      </c>
      <c r="C21" s="367"/>
      <c r="D21" s="368"/>
      <c r="E21" s="369"/>
    </row>
    <row r="22" spans="1:5" ht="53.25" customHeight="1">
      <c r="A22" s="370" t="s">
        <v>660</v>
      </c>
      <c r="B22" s="371" t="s">
        <v>594</v>
      </c>
      <c r="C22" s="468"/>
      <c r="D22" s="372" t="s">
        <v>595</v>
      </c>
      <c r="E22" s="373"/>
    </row>
    <row r="23" spans="1:5" ht="36" customHeight="1">
      <c r="A23" s="370" t="s">
        <v>661</v>
      </c>
      <c r="B23" s="371" t="s">
        <v>596</v>
      </c>
      <c r="C23" s="468"/>
      <c r="D23" s="372" t="s">
        <v>597</v>
      </c>
      <c r="E23" s="373"/>
    </row>
    <row r="24" spans="1:5" ht="143.25" customHeight="1">
      <c r="A24" s="370" t="s">
        <v>662</v>
      </c>
      <c r="B24" s="374" t="s">
        <v>599</v>
      </c>
      <c r="C24" s="468"/>
      <c r="D24" s="375" t="s">
        <v>658</v>
      </c>
      <c r="E24" s="373"/>
    </row>
    <row r="25" spans="1:5" ht="36" customHeight="1">
      <c r="A25" s="572" t="s">
        <v>659</v>
      </c>
      <c r="B25" s="573"/>
      <c r="C25" s="573"/>
      <c r="D25" s="573"/>
      <c r="E25" s="574"/>
    </row>
    <row r="26" spans="1:5" ht="25.5" customHeight="1">
      <c r="A26" s="365" t="s">
        <v>154</v>
      </c>
      <c r="B26" s="376" t="s">
        <v>600</v>
      </c>
      <c r="C26" s="367"/>
      <c r="D26" s="368"/>
      <c r="E26" s="369"/>
    </row>
    <row r="27" spans="1:5" ht="103.5" customHeight="1">
      <c r="A27" s="370" t="s">
        <v>660</v>
      </c>
      <c r="B27" s="377" t="s">
        <v>601</v>
      </c>
      <c r="C27" s="469">
        <v>0.65</v>
      </c>
      <c r="D27" s="378" t="s">
        <v>602</v>
      </c>
      <c r="E27" s="379"/>
    </row>
    <row r="28" spans="1:5" ht="103.5" customHeight="1">
      <c r="A28" s="370" t="s">
        <v>661</v>
      </c>
      <c r="B28" s="377" t="s">
        <v>663</v>
      </c>
      <c r="C28" s="470" t="s">
        <v>664</v>
      </c>
      <c r="D28" s="378"/>
      <c r="E28" s="380"/>
    </row>
    <row r="29" spans="1:5" ht="182.25" customHeight="1">
      <c r="A29" s="370"/>
      <c r="B29" s="377" t="str">
        <f>IF($C$28="Option A",INDEX(D49:F49,,MATCH($C$28,D48:F48,0)),INDEX(G49:I49,,MATCH($C$28,G48:I48,0)))</f>
        <v>High Carbon Steel Rods, Co-efficient b =</v>
      </c>
      <c r="C29" s="377">
        <f>IF($C$28="Option A",INDEX(E49:G49,,MATCH($C$28,E48:G48,0)),INDEX(H49:J49,,MATCH($C$28,H48:J48,0)))</f>
        <v>0.13</v>
      </c>
      <c r="D29" s="377" t="str">
        <f>IF($C$28="Option A",INDEX(F49:H49,,MATCH($C$28,F48:H48,0)),INDEX(I49:K49,,MATCH($C$28,I48:K48,0)))</f>
        <v>IEEMA/Nationally recognized published Price Index for High Carbon Steel, acceptable to the Purchaser</v>
      </c>
      <c r="E29" s="380"/>
    </row>
    <row r="30" spans="1:5" ht="87" customHeight="1">
      <c r="A30" s="370"/>
      <c r="B30" s="377" t="str">
        <f>IF($C$28="Option A",INDEX(D51:F51,,MATCH($C$28,D50:F50,0)),INDEX(G51:I51,,MATCH($C$28,G50:I50,0)))</f>
        <v>High Grade Electrolytic Zinc, Co-efficient c =</v>
      </c>
      <c r="C30" s="377">
        <f>IF($C$28="Option A",INDEX(E51:G51,,MATCH($C$28,E50:G50,0)),INDEX(H51:J51,,MATCH($C$28,H50:J50,0)))</f>
        <v>0.02</v>
      </c>
      <c r="D30" s="377" t="str">
        <f>IF($C$28="Option A",INDEX(F51:H51,,MATCH($C$28,F50:H50,0)),INDEX(I51:K51,,MATCH($C$28,I50:K50,0)))</f>
        <v>IEEMA/Nationally recognized published Price Index for High Grade Electrolytic Zinc acceptable to the Purchaser.</v>
      </c>
      <c r="E30" s="380"/>
    </row>
    <row r="31" spans="1:5" ht="137.25" customHeight="1">
      <c r="A31" s="370" t="s">
        <v>598</v>
      </c>
      <c r="B31" s="371" t="s">
        <v>599</v>
      </c>
      <c r="C31" s="377">
        <v>0.05</v>
      </c>
      <c r="D31" s="378" t="s">
        <v>673</v>
      </c>
      <c r="E31" s="379"/>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72" t="s">
        <v>669</v>
      </c>
      <c r="H48" s="472" t="s">
        <v>669</v>
      </c>
      <c r="I48" s="472" t="s">
        <v>669</v>
      </c>
      <c r="J48" s="472"/>
      <c r="K48" s="472"/>
    </row>
    <row r="49" spans="4:11" ht="283.5">
      <c r="D49" s="89" t="s">
        <v>665</v>
      </c>
      <c r="E49" s="31">
        <v>0.13</v>
      </c>
      <c r="F49" s="471" t="s">
        <v>667</v>
      </c>
      <c r="G49" s="89" t="s">
        <v>670</v>
      </c>
      <c r="H49" s="31">
        <v>0.15</v>
      </c>
      <c r="I49" s="471" t="s">
        <v>671</v>
      </c>
      <c r="J49" s="31"/>
      <c r="K49" s="471"/>
    </row>
    <row r="50" spans="4:11">
      <c r="D50" s="31" t="s">
        <v>664</v>
      </c>
      <c r="E50" s="31" t="s">
        <v>664</v>
      </c>
      <c r="F50" s="31" t="s">
        <v>664</v>
      </c>
      <c r="G50" s="472" t="s">
        <v>669</v>
      </c>
      <c r="H50" s="472" t="s">
        <v>669</v>
      </c>
      <c r="I50" s="472" t="s">
        <v>669</v>
      </c>
      <c r="J50" s="472"/>
      <c r="K50" s="471"/>
    </row>
    <row r="51" spans="4:11" ht="216">
      <c r="D51" s="89" t="s">
        <v>666</v>
      </c>
      <c r="E51" s="31">
        <v>0.02</v>
      </c>
      <c r="F51" s="471" t="s">
        <v>668</v>
      </c>
      <c r="G51" s="89" t="s">
        <v>672</v>
      </c>
      <c r="H51" s="31" t="s">
        <v>672</v>
      </c>
      <c r="I51" s="471" t="s">
        <v>672</v>
      </c>
      <c r="J51" s="472"/>
    </row>
  </sheetData>
  <sheetProtection algorithmName="SHA-512" hashValue="Sct5+jE17ChTXqN7tfWpu9rJS+DrOnDx/+EcUmOhOn5HMrMLO2WBJ48pTW4aNGCusnHJNwO0GBYFbzr6Oi8VUw==" saltValue="jov+yUkylm7K39t2dZSGnA=="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"Attachment-13 "</f>
        <v xml:space="preserve">Attachment-13 </v>
      </c>
    </row>
    <row r="3" spans="1:9" ht="75.7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FESWt8ubtFOABFhWna4wJHXxzodSg+FSoML6aJv4gKb52sIURijdXIDBIFvgFdHrVQSJVdYzOJfKxy1flIzg==" saltValue="pB/n3lGukIzn0bX2ahxaqQ=="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tabSelected="1"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C2" s="500"/>
      <c r="D2" s="500"/>
      <c r="E2" s="500"/>
      <c r="F2" s="483"/>
      <c r="G2" s="96"/>
      <c r="H2" s="96"/>
      <c r="I2" s="96"/>
      <c r="J2" s="97"/>
    </row>
    <row r="3" spans="1:10" ht="20.100000000000001" customHeight="1">
      <c r="A3" s="480"/>
      <c r="B3" s="501" t="str">
        <f>"Specification No.: " &amp; Basic!B3</f>
        <v>Specification No.: SR-I/C&amp;M/WC-3823-F(R)/2024/Rfx-5002004139</v>
      </c>
      <c r="C3" s="501"/>
      <c r="D3" s="501"/>
      <c r="E3" s="501"/>
      <c r="F3" s="483"/>
      <c r="G3" s="96"/>
      <c r="H3" s="96"/>
      <c r="I3" s="96"/>
      <c r="J3" s="97"/>
    </row>
    <row r="4" spans="1:10" s="107" customFormat="1" ht="20.100000000000001" customHeight="1">
      <c r="A4" s="480"/>
      <c r="B4" s="292">
        <v>1</v>
      </c>
      <c r="C4" s="488" t="s">
        <v>297</v>
      </c>
      <c r="D4" s="488"/>
      <c r="E4" s="488"/>
      <c r="F4" s="483"/>
      <c r="G4" s="105"/>
      <c r="H4" s="105"/>
      <c r="I4" s="104"/>
      <c r="J4" s="106"/>
    </row>
    <row r="5" spans="1:10" s="107" customFormat="1" ht="29.25" customHeight="1">
      <c r="A5" s="480"/>
      <c r="B5" s="292">
        <v>2</v>
      </c>
      <c r="C5" s="488" t="s">
        <v>570</v>
      </c>
      <c r="D5" s="488"/>
      <c r="E5" s="488"/>
      <c r="F5" s="483"/>
      <c r="G5" s="104"/>
      <c r="H5" s="104"/>
      <c r="I5" s="104"/>
      <c r="J5" s="106"/>
    </row>
    <row r="6" spans="1:10" s="107" customFormat="1" ht="20.100000000000001" customHeight="1">
      <c r="A6" s="480"/>
      <c r="B6" s="293">
        <v>3</v>
      </c>
      <c r="C6" s="496" t="s">
        <v>60</v>
      </c>
      <c r="D6" s="496"/>
      <c r="E6" s="496"/>
      <c r="F6" s="483"/>
      <c r="G6" s="104"/>
      <c r="H6" s="104"/>
      <c r="I6" s="104"/>
      <c r="J6" s="106"/>
    </row>
    <row r="7" spans="1:10" s="107" customFormat="1" ht="26.25" customHeight="1">
      <c r="A7" s="480"/>
      <c r="B7" s="293">
        <v>4</v>
      </c>
      <c r="C7" s="488" t="s">
        <v>334</v>
      </c>
      <c r="D7" s="488"/>
      <c r="E7" s="488"/>
      <c r="F7" s="483"/>
      <c r="G7" s="104"/>
      <c r="H7" s="104"/>
      <c r="I7" s="104"/>
      <c r="J7" s="106"/>
    </row>
    <row r="8" spans="1:10" s="107" customFormat="1" ht="51.75" customHeight="1">
      <c r="A8" s="480"/>
      <c r="B8" s="293">
        <v>5</v>
      </c>
      <c r="C8" s="488" t="s">
        <v>61</v>
      </c>
      <c r="D8" s="488"/>
      <c r="E8" s="489"/>
      <c r="F8" s="483"/>
      <c r="G8" s="104"/>
      <c r="H8" s="104"/>
      <c r="I8" s="104"/>
      <c r="J8" s="106"/>
    </row>
    <row r="9" spans="1:10" s="107" customFormat="1" ht="39" customHeight="1">
      <c r="A9" s="480"/>
      <c r="B9" s="294">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"Attachment-14 " &amp; 'Attach 3(JV)'!AT1</f>
        <v>Attachment-14 0</v>
      </c>
    </row>
    <row r="3" spans="1:9" ht="48"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9"/>
      <c r="B13" s="320"/>
      <c r="C13" s="320"/>
      <c r="D13" s="320"/>
      <c r="E13" s="321"/>
    </row>
    <row r="14" spans="1:9" ht="20.100000000000001" hidden="1" customHeight="1">
      <c r="A14" s="120" t="s">
        <v>542</v>
      </c>
      <c r="B14" s="120"/>
      <c r="C14" s="120"/>
      <c r="D14" s="120"/>
      <c r="E14" s="120"/>
    </row>
    <row r="15" spans="1:9" ht="20.100000000000001" hidden="1" customHeight="1">
      <c r="A15" s="319"/>
      <c r="B15" s="120"/>
      <c r="C15" s="120"/>
      <c r="D15" s="120"/>
      <c r="E15" s="120"/>
    </row>
    <row r="16" spans="1:9" ht="45" hidden="1" customHeight="1">
      <c r="A16" s="581" t="s">
        <v>55</v>
      </c>
      <c r="B16" s="581"/>
      <c r="C16" s="581"/>
      <c r="D16" s="581"/>
      <c r="E16" s="581"/>
      <c r="F16" s="36"/>
      <c r="G16" s="36"/>
      <c r="H16" s="36"/>
    </row>
    <row r="17" spans="1:5" ht="20.100000000000001" customHeight="1">
      <c r="A17" s="319"/>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topLeftCell="A6" zoomScaleNormal="100" zoomScaleSheetLayoutView="100" workbookViewId="0">
      <selection activeCell="A55" sqref="A55:I55"/>
    </sheetView>
  </sheetViews>
  <sheetFormatPr defaultRowHeight="13.5"/>
  <cols>
    <col min="1" max="1" width="10" style="297" customWidth="1"/>
    <col min="2" max="2" width="10.7109375" style="297" customWidth="1"/>
    <col min="3" max="3" width="10.85546875" style="297" customWidth="1"/>
    <col min="4" max="9" width="10.7109375" style="297" customWidth="1"/>
    <col min="10" max="16384" width="9.140625" style="297"/>
  </cols>
  <sheetData>
    <row r="1" spans="1:9" ht="27" customHeight="1">
      <c r="A1" s="588" t="s">
        <v>135</v>
      </c>
      <c r="B1" s="589"/>
      <c r="C1" s="589"/>
      <c r="D1" s="589"/>
      <c r="E1" s="589"/>
      <c r="F1" s="589"/>
      <c r="G1" s="589"/>
      <c r="H1" s="589"/>
      <c r="I1" s="590"/>
    </row>
    <row r="2" spans="1:9" ht="31.5" customHeight="1">
      <c r="A2" s="314" t="s">
        <v>136</v>
      </c>
      <c r="B2" s="591" t="s">
        <v>144</v>
      </c>
      <c r="C2" s="591"/>
      <c r="D2" s="591"/>
      <c r="E2" s="591"/>
      <c r="F2" s="591"/>
      <c r="G2" s="591"/>
      <c r="H2" s="591"/>
      <c r="I2" s="592"/>
    </row>
    <row r="3" spans="1:9" ht="52.5" customHeight="1">
      <c r="A3" s="314" t="s">
        <v>137</v>
      </c>
      <c r="B3" s="591" t="s">
        <v>574</v>
      </c>
      <c r="C3" s="591"/>
      <c r="D3" s="591"/>
      <c r="E3" s="591"/>
      <c r="F3" s="591"/>
      <c r="G3" s="591"/>
      <c r="H3" s="591"/>
      <c r="I3" s="592"/>
    </row>
    <row r="4" spans="1:9" ht="36" customHeight="1">
      <c r="A4" s="314" t="s">
        <v>138</v>
      </c>
      <c r="B4" s="591" t="s">
        <v>141</v>
      </c>
      <c r="C4" s="591"/>
      <c r="D4" s="591"/>
      <c r="E4" s="591"/>
      <c r="F4" s="591"/>
      <c r="G4" s="591"/>
      <c r="H4" s="591"/>
      <c r="I4" s="592"/>
    </row>
    <row r="5" spans="1:9" ht="36" customHeight="1">
      <c r="A5" s="314" t="s">
        <v>139</v>
      </c>
      <c r="B5" s="591" t="s">
        <v>140</v>
      </c>
      <c r="C5" s="591"/>
      <c r="D5" s="591"/>
      <c r="E5" s="591"/>
      <c r="F5" s="591"/>
      <c r="G5" s="591"/>
      <c r="H5" s="591"/>
      <c r="I5" s="592"/>
    </row>
    <row r="6" spans="1:9" ht="36" customHeight="1">
      <c r="A6" s="315" t="s">
        <v>142</v>
      </c>
      <c r="B6" s="582" t="s">
        <v>143</v>
      </c>
      <c r="C6" s="582"/>
      <c r="D6" s="582"/>
      <c r="E6" s="582"/>
      <c r="F6" s="582"/>
      <c r="G6" s="582"/>
      <c r="H6" s="582"/>
      <c r="I6" s="583"/>
    </row>
    <row r="7" spans="1:9" ht="19.899999999999999" hidden="1" customHeight="1">
      <c r="A7" s="303"/>
      <c r="C7" s="303"/>
      <c r="D7" s="303"/>
      <c r="E7" s="303"/>
      <c r="F7" s="303"/>
      <c r="G7" s="303"/>
      <c r="H7" s="303"/>
      <c r="I7" s="303"/>
    </row>
    <row r="8" spans="1:9" hidden="1"/>
    <row r="9" spans="1:9" ht="30.75" hidden="1">
      <c r="B9" s="461" t="s">
        <v>624</v>
      </c>
    </row>
    <row r="10" spans="1:9" ht="30.75" hidden="1">
      <c r="B10" s="46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6"/>
      <c r="B31" s="296"/>
      <c r="C31" s="296"/>
      <c r="D31" s="296"/>
      <c r="E31" s="296"/>
      <c r="F31" s="296"/>
      <c r="G31" s="296"/>
      <c r="H31" s="296"/>
      <c r="I31" s="296"/>
      <c r="J31" s="296"/>
    </row>
    <row r="32" spans="1:10" hidden="1">
      <c r="A32" s="296"/>
      <c r="B32" s="296"/>
      <c r="C32" s="296"/>
      <c r="D32" s="296"/>
      <c r="E32" s="296"/>
      <c r="F32" s="296"/>
      <c r="G32" s="296"/>
      <c r="H32" s="296"/>
      <c r="I32" s="296"/>
      <c r="J32" s="296"/>
    </row>
    <row r="33" spans="1:10" hidden="1">
      <c r="A33" s="296"/>
      <c r="B33" s="296"/>
      <c r="C33" s="296"/>
      <c r="D33" s="296"/>
      <c r="E33" s="296"/>
      <c r="F33" s="296"/>
      <c r="G33" s="296"/>
      <c r="H33" s="296"/>
      <c r="I33" s="296"/>
      <c r="J33" s="296"/>
    </row>
    <row r="34" spans="1:10" hidden="1">
      <c r="A34" s="296"/>
      <c r="B34" s="296"/>
      <c r="C34" s="296"/>
      <c r="D34" s="296"/>
      <c r="E34" s="296"/>
      <c r="F34" s="296"/>
      <c r="G34" s="296"/>
      <c r="H34" s="296"/>
      <c r="I34" s="296"/>
      <c r="J34" s="296"/>
    </row>
    <row r="35" spans="1:10" ht="18.75">
      <c r="A35" s="600" t="s">
        <v>62</v>
      </c>
      <c r="B35" s="600"/>
      <c r="C35" s="600"/>
      <c r="D35" s="600"/>
      <c r="E35" s="600"/>
      <c r="F35" s="600"/>
      <c r="G35" s="600"/>
      <c r="H35" s="600"/>
      <c r="I35" s="600"/>
      <c r="J35" s="296"/>
    </row>
    <row r="36" spans="1:10" ht="15.75">
      <c r="A36" s="597" t="s">
        <v>63</v>
      </c>
      <c r="B36" s="597"/>
      <c r="C36" s="597"/>
      <c r="D36" s="597"/>
      <c r="E36" s="597"/>
      <c r="F36" s="597"/>
      <c r="G36" s="597"/>
      <c r="H36" s="597"/>
      <c r="I36" s="597"/>
      <c r="J36" s="296"/>
    </row>
    <row r="37" spans="1:10" ht="18.75">
      <c r="A37" s="598" t="s">
        <v>64</v>
      </c>
      <c r="B37" s="598"/>
      <c r="C37" s="598"/>
      <c r="D37" s="598"/>
      <c r="E37" s="598"/>
      <c r="F37" s="598"/>
      <c r="G37" s="598"/>
      <c r="H37" s="598"/>
      <c r="I37" s="598"/>
      <c r="J37" s="296"/>
    </row>
    <row r="38" spans="1:10" ht="36" customHeight="1">
      <c r="A38" s="601" t="s">
        <v>65</v>
      </c>
      <c r="B38" s="601"/>
      <c r="C38" s="601"/>
      <c r="D38" s="601"/>
      <c r="E38" s="601"/>
      <c r="F38" s="601"/>
      <c r="G38" s="601"/>
      <c r="H38" s="601"/>
      <c r="I38" s="601"/>
      <c r="J38" s="296"/>
    </row>
    <row r="39" spans="1:10" ht="18.75">
      <c r="A39" s="598" t="s">
        <v>66</v>
      </c>
      <c r="B39" s="598"/>
      <c r="C39" s="598"/>
      <c r="D39" s="598"/>
      <c r="E39" s="598"/>
      <c r="F39" s="598"/>
      <c r="G39" s="598"/>
      <c r="H39" s="598"/>
      <c r="I39" s="598"/>
      <c r="J39" s="296"/>
    </row>
    <row r="40" spans="1:10" ht="15.75">
      <c r="A40" s="597" t="s">
        <v>67</v>
      </c>
      <c r="B40" s="597"/>
      <c r="C40" s="597"/>
      <c r="D40" s="597"/>
      <c r="E40" s="597"/>
      <c r="F40" s="597"/>
      <c r="G40" s="597"/>
      <c r="H40" s="597"/>
      <c r="I40" s="597"/>
      <c r="J40" s="296"/>
    </row>
    <row r="41" spans="1:10" ht="15.75">
      <c r="A41" s="597">
        <f>'Names of Bidder'!D8</f>
        <v>0</v>
      </c>
      <c r="B41" s="597"/>
      <c r="C41" s="597"/>
      <c r="D41" s="597"/>
      <c r="E41" s="597"/>
      <c r="F41" s="597"/>
      <c r="G41" s="597"/>
      <c r="H41" s="597"/>
      <c r="I41" s="597"/>
      <c r="J41" s="296"/>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6"/>
    </row>
    <row r="43" spans="1:10" ht="15.75" hidden="1">
      <c r="A43" s="597" t="str">
        <f>IF('Names of Bidder'!D6 = "Individual Firm", " ", " and ")</f>
        <v xml:space="preserve"> and </v>
      </c>
      <c r="B43" s="597"/>
      <c r="C43" s="597"/>
      <c r="D43" s="597"/>
      <c r="E43" s="597"/>
      <c r="F43" s="597"/>
      <c r="G43" s="597"/>
      <c r="H43" s="597"/>
      <c r="I43" s="597"/>
      <c r="J43" s="296"/>
    </row>
    <row r="44" spans="1:10" ht="15.75" hidden="1">
      <c r="A44" s="597">
        <f>IF('Names of Bidder'!D6= "Individual Firm", "", 'Names of Bidder'!D8)</f>
        <v>0</v>
      </c>
      <c r="B44" s="597"/>
      <c r="C44" s="597"/>
      <c r="D44" s="597"/>
      <c r="E44" s="597"/>
      <c r="F44" s="597"/>
      <c r="G44" s="597"/>
      <c r="H44" s="597"/>
      <c r="I44" s="597"/>
      <c r="J44" s="296"/>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6"/>
    </row>
    <row r="46" spans="1:10" ht="15.75">
      <c r="A46" s="597" t="s">
        <v>68</v>
      </c>
      <c r="B46" s="597"/>
      <c r="C46" s="597"/>
      <c r="D46" s="597"/>
      <c r="E46" s="597"/>
      <c r="F46" s="597"/>
      <c r="G46" s="597"/>
      <c r="H46" s="597"/>
      <c r="I46" s="597"/>
      <c r="J46" s="296"/>
    </row>
    <row r="47" spans="1:10" ht="18.75">
      <c r="A47" s="598" t="s">
        <v>69</v>
      </c>
      <c r="B47" s="598"/>
      <c r="C47" s="598"/>
      <c r="D47" s="598"/>
      <c r="E47" s="598"/>
      <c r="F47" s="598"/>
      <c r="G47" s="598"/>
      <c r="H47" s="598"/>
      <c r="I47" s="598"/>
      <c r="J47" s="296"/>
    </row>
    <row r="48" spans="1:10" ht="18.75">
      <c r="A48" s="598" t="s">
        <v>70</v>
      </c>
      <c r="B48" s="598"/>
      <c r="C48" s="598"/>
      <c r="D48" s="598"/>
      <c r="E48" s="598"/>
      <c r="F48" s="598"/>
      <c r="G48" s="598"/>
      <c r="H48" s="598"/>
      <c r="I48" s="598"/>
      <c r="J48" s="296"/>
    </row>
    <row r="49" spans="1:10" ht="67.5" customHeight="1">
      <c r="A49" s="584" t="str">
        <f>"POWERGRID intends to award, under laid-down organisational procedures, contract(s) for " &amp; Basic!B1</f>
        <v>POWERGRID intends to award, under laid-down organisational procedures, contract(s) for 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49" s="584"/>
      <c r="C49" s="584"/>
      <c r="D49" s="584"/>
      <c r="E49" s="584"/>
      <c r="F49" s="584"/>
      <c r="G49" s="584"/>
      <c r="H49" s="584"/>
      <c r="I49" s="584"/>
      <c r="J49" s="296"/>
    </row>
    <row r="50" spans="1:10" ht="16.5" customHeight="1">
      <c r="A50" s="299"/>
      <c r="B50" s="296"/>
      <c r="C50" s="296"/>
      <c r="D50" s="296"/>
      <c r="E50" s="296"/>
      <c r="F50" s="299"/>
      <c r="G50" s="296"/>
      <c r="H50" s="296"/>
      <c r="I50" s="296"/>
      <c r="J50" s="296"/>
    </row>
    <row r="51" spans="1:10" ht="16.5" customHeight="1">
      <c r="A51" s="299"/>
      <c r="B51"/>
      <c r="C51" s="296"/>
      <c r="D51" s="296"/>
      <c r="E51" s="296"/>
      <c r="F51" s="299"/>
      <c r="G51" s="296"/>
      <c r="H51" s="296"/>
      <c r="I51" s="296"/>
      <c r="J51" s="296"/>
    </row>
    <row r="52" spans="1:10" ht="21" customHeight="1">
      <c r="A52" s="587" t="s">
        <v>71</v>
      </c>
      <c r="B52" s="587"/>
      <c r="C52" s="587"/>
      <c r="D52" s="587"/>
      <c r="E52" s="593" t="s">
        <v>71</v>
      </c>
      <c r="F52" s="593"/>
      <c r="G52" s="593"/>
      <c r="H52" s="593"/>
      <c r="I52" s="593"/>
      <c r="J52" s="296"/>
    </row>
    <row r="53" spans="1:10" ht="36" customHeight="1">
      <c r="A53" s="594" t="s">
        <v>72</v>
      </c>
      <c r="B53" s="594"/>
      <c r="C53" s="594"/>
      <c r="D53" s="594"/>
      <c r="E53" s="595" t="s">
        <v>73</v>
      </c>
      <c r="F53" s="595"/>
      <c r="G53" s="595"/>
      <c r="H53" s="595"/>
      <c r="I53" s="595"/>
      <c r="J53" s="296"/>
    </row>
    <row r="54" spans="1:10" ht="15.75">
      <c r="A54" s="300" t="s">
        <v>54</v>
      </c>
      <c r="B54" s="300"/>
      <c r="C54" s="300"/>
      <c r="D54" s="300"/>
      <c r="E54" s="300"/>
      <c r="F54" s="300"/>
      <c r="G54" s="300"/>
      <c r="H54" s="300"/>
      <c r="I54" s="301" t="s">
        <v>74</v>
      </c>
      <c r="J54" s="296"/>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 Package and Specification Number SR-I/C&amp;M/WC-3823-F(R)/2024/Rfx-5002004139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2"/>
      <c r="B56" s="303"/>
      <c r="C56" s="303"/>
      <c r="D56" s="303"/>
      <c r="E56" s="303"/>
      <c r="F56" s="303"/>
      <c r="G56" s="303"/>
      <c r="H56" s="303"/>
      <c r="I56" s="303"/>
    </row>
    <row r="57" spans="1:10" ht="35.25" customHeight="1">
      <c r="A57" s="584" t="s">
        <v>75</v>
      </c>
      <c r="B57" s="584"/>
      <c r="C57" s="584"/>
      <c r="D57" s="584"/>
      <c r="E57" s="584"/>
      <c r="F57" s="584"/>
      <c r="G57" s="584"/>
      <c r="H57" s="584"/>
      <c r="I57" s="584"/>
    </row>
    <row r="58" spans="1:10" ht="8.1" customHeight="1">
      <c r="A58" s="304"/>
      <c r="B58" s="303"/>
      <c r="C58" s="303"/>
      <c r="D58" s="303"/>
      <c r="E58" s="303"/>
      <c r="F58" s="303"/>
      <c r="G58" s="303"/>
      <c r="H58" s="303"/>
      <c r="I58" s="303"/>
    </row>
    <row r="59" spans="1:10" ht="15.75">
      <c r="A59" s="586" t="s">
        <v>134</v>
      </c>
      <c r="B59" s="586"/>
      <c r="C59" s="586"/>
      <c r="D59" s="586"/>
      <c r="E59" s="586"/>
      <c r="F59" s="586"/>
      <c r="G59" s="586"/>
      <c r="H59" s="586"/>
      <c r="I59" s="586"/>
    </row>
    <row r="60" spans="1:10" ht="8.1" customHeight="1">
      <c r="A60" s="304"/>
      <c r="B60" s="303"/>
      <c r="C60" s="303"/>
      <c r="D60" s="303"/>
      <c r="E60" s="303"/>
      <c r="F60" s="303"/>
      <c r="G60" s="303"/>
      <c r="H60" s="303"/>
      <c r="I60" s="303"/>
    </row>
    <row r="61" spans="1:10" ht="16.5">
      <c r="A61" s="585" t="s">
        <v>76</v>
      </c>
      <c r="B61" s="585"/>
      <c r="C61" s="585"/>
      <c r="D61" s="585"/>
      <c r="E61" s="585"/>
      <c r="F61" s="585"/>
      <c r="G61" s="585"/>
      <c r="H61" s="585"/>
      <c r="I61" s="585"/>
    </row>
    <row r="62" spans="1:10" ht="8.1" customHeight="1">
      <c r="A62" s="305"/>
      <c r="B62" s="303"/>
      <c r="C62" s="303"/>
      <c r="D62" s="303"/>
      <c r="E62" s="303"/>
      <c r="F62" s="303"/>
      <c r="G62" s="303"/>
      <c r="H62" s="303"/>
      <c r="I62" s="303"/>
    </row>
    <row r="63" spans="1:10" ht="37.5" customHeight="1">
      <c r="A63" s="306" t="s">
        <v>77</v>
      </c>
      <c r="B63" s="587" t="s">
        <v>78</v>
      </c>
      <c r="C63" s="587"/>
      <c r="D63" s="587"/>
      <c r="E63" s="587"/>
      <c r="F63" s="587"/>
      <c r="G63" s="587"/>
      <c r="H63" s="587"/>
      <c r="I63" s="587"/>
    </row>
    <row r="64" spans="1:10" ht="8.1" customHeight="1">
      <c r="A64" s="304"/>
      <c r="B64" s="303"/>
      <c r="C64" s="303"/>
      <c r="D64" s="303"/>
      <c r="E64" s="303"/>
      <c r="F64" s="303"/>
      <c r="G64" s="303"/>
      <c r="H64" s="303"/>
      <c r="I64" s="303"/>
    </row>
    <row r="65" spans="1:10" ht="70.5" customHeight="1">
      <c r="A65" s="303"/>
      <c r="B65" s="306" t="s">
        <v>79</v>
      </c>
      <c r="C65" s="587" t="s">
        <v>80</v>
      </c>
      <c r="D65" s="587"/>
      <c r="E65" s="587"/>
      <c r="F65" s="587"/>
      <c r="G65" s="587"/>
      <c r="H65" s="587"/>
      <c r="I65" s="587"/>
    </row>
    <row r="66" spans="1:10" ht="8.1" customHeight="1">
      <c r="A66" s="303"/>
      <c r="B66" s="306"/>
      <c r="C66" s="299"/>
      <c r="D66" s="299"/>
      <c r="E66" s="299"/>
      <c r="F66" s="299"/>
      <c r="G66" s="299"/>
      <c r="H66" s="299"/>
      <c r="I66" s="299"/>
    </row>
    <row r="67" spans="1:10" ht="99.75" customHeight="1">
      <c r="A67" s="303"/>
      <c r="B67" s="306" t="s">
        <v>81</v>
      </c>
      <c r="C67" s="587" t="s">
        <v>623</v>
      </c>
      <c r="D67" s="587"/>
      <c r="E67" s="587"/>
      <c r="F67" s="587"/>
      <c r="G67" s="587"/>
      <c r="H67" s="587"/>
      <c r="I67" s="587"/>
    </row>
    <row r="68" spans="1:10" ht="8.1" customHeight="1">
      <c r="A68" s="303"/>
      <c r="B68" s="306"/>
      <c r="C68" s="299"/>
      <c r="D68" s="299"/>
      <c r="E68" s="299"/>
      <c r="F68" s="299"/>
      <c r="G68" s="299"/>
      <c r="H68" s="299"/>
      <c r="I68" s="299"/>
    </row>
    <row r="69" spans="1:10" ht="50.25" customHeight="1">
      <c r="A69" s="303"/>
      <c r="B69" s="306" t="s">
        <v>82</v>
      </c>
      <c r="C69" s="587" t="s">
        <v>83</v>
      </c>
      <c r="D69" s="587"/>
      <c r="E69" s="587"/>
      <c r="F69" s="587"/>
      <c r="G69" s="587"/>
      <c r="H69" s="587"/>
      <c r="I69" s="587"/>
    </row>
    <row r="70" spans="1:10" ht="15.75">
      <c r="A70" s="304"/>
      <c r="B70" s="303"/>
      <c r="C70" s="303"/>
      <c r="D70" s="303"/>
      <c r="E70" s="303"/>
      <c r="F70" s="303"/>
      <c r="G70" s="303"/>
      <c r="H70" s="303"/>
      <c r="I70" s="303"/>
    </row>
    <row r="71" spans="1:10" ht="87" customHeight="1">
      <c r="A71" s="306" t="s">
        <v>84</v>
      </c>
      <c r="B71" s="587" t="s">
        <v>626</v>
      </c>
      <c r="C71" s="587"/>
      <c r="D71" s="587"/>
      <c r="E71" s="587"/>
      <c r="F71" s="587"/>
      <c r="G71" s="587"/>
      <c r="H71" s="587"/>
      <c r="I71" s="587"/>
    </row>
    <row r="72" spans="1:10" ht="8.1" customHeight="1">
      <c r="A72" s="305"/>
      <c r="B72" s="303"/>
      <c r="C72" s="303"/>
      <c r="D72" s="303"/>
      <c r="E72" s="303"/>
      <c r="F72" s="303"/>
      <c r="G72" s="303"/>
      <c r="H72" s="303"/>
      <c r="I72" s="303"/>
    </row>
    <row r="73" spans="1:10" ht="16.5">
      <c r="A73" s="585" t="s">
        <v>85</v>
      </c>
      <c r="B73" s="585"/>
      <c r="C73" s="585"/>
      <c r="D73" s="585"/>
      <c r="E73" s="585"/>
      <c r="F73" s="585"/>
      <c r="G73" s="585"/>
      <c r="H73" s="585"/>
      <c r="I73" s="585"/>
    </row>
    <row r="74" spans="1:10" ht="16.5">
      <c r="A74" s="305"/>
      <c r="B74" s="303"/>
      <c r="C74" s="303"/>
      <c r="D74" s="303"/>
      <c r="E74" s="303"/>
      <c r="F74" s="303"/>
      <c r="G74" s="303"/>
      <c r="H74" s="303"/>
      <c r="I74" s="303"/>
    </row>
    <row r="75" spans="1:10" ht="49.5" customHeight="1">
      <c r="A75" s="306" t="s">
        <v>77</v>
      </c>
      <c r="B75" s="587" t="s">
        <v>627</v>
      </c>
      <c r="C75" s="587"/>
      <c r="D75" s="587"/>
      <c r="E75" s="587"/>
      <c r="F75" s="587"/>
      <c r="G75" s="587"/>
      <c r="H75" s="587"/>
      <c r="I75" s="587"/>
    </row>
    <row r="76" spans="1:10" ht="29.25" customHeight="1">
      <c r="A76" s="299"/>
      <c r="B76" s="300"/>
      <c r="C76" s="300"/>
      <c r="D76" s="300"/>
      <c r="E76" s="300"/>
      <c r="F76" s="299"/>
      <c r="G76" s="300"/>
      <c r="H76" s="300"/>
      <c r="I76" s="300"/>
      <c r="J76" s="296"/>
    </row>
    <row r="77" spans="1:10" ht="21" customHeight="1">
      <c r="A77" s="587" t="s">
        <v>71</v>
      </c>
      <c r="B77" s="587"/>
      <c r="C77" s="587"/>
      <c r="D77" s="587"/>
      <c r="E77" s="593" t="s">
        <v>71</v>
      </c>
      <c r="F77" s="593"/>
      <c r="G77" s="593"/>
      <c r="H77" s="593"/>
      <c r="I77" s="593"/>
      <c r="J77" s="296"/>
    </row>
    <row r="78" spans="1:10" ht="33" customHeight="1">
      <c r="A78" s="594" t="s">
        <v>72</v>
      </c>
      <c r="B78" s="594"/>
      <c r="C78" s="594"/>
      <c r="D78" s="594"/>
      <c r="E78" s="595" t="s">
        <v>73</v>
      </c>
      <c r="F78" s="595"/>
      <c r="G78" s="595"/>
      <c r="H78" s="595"/>
      <c r="I78" s="595"/>
      <c r="J78" s="296"/>
    </row>
    <row r="79" spans="1:10" ht="15.75">
      <c r="A79" s="300" t="s">
        <v>54</v>
      </c>
      <c r="B79" s="300"/>
      <c r="C79" s="300"/>
      <c r="D79" s="300"/>
      <c r="E79" s="300"/>
      <c r="F79" s="300"/>
      <c r="G79" s="300"/>
      <c r="H79" s="300"/>
      <c r="I79" s="301" t="s">
        <v>86</v>
      </c>
      <c r="J79" s="296"/>
    </row>
    <row r="80" spans="1:10" ht="117" customHeight="1">
      <c r="A80" s="303"/>
      <c r="B80" s="306" t="s">
        <v>87</v>
      </c>
      <c r="C80" s="587" t="s">
        <v>628</v>
      </c>
      <c r="D80" s="587"/>
      <c r="E80" s="587"/>
      <c r="F80" s="587"/>
      <c r="G80" s="587"/>
      <c r="H80" s="587"/>
      <c r="I80" s="587"/>
    </row>
    <row r="81" spans="1:10" ht="9.9499999999999993" customHeight="1">
      <c r="A81" s="303"/>
      <c r="B81" s="307"/>
      <c r="C81" s="304"/>
      <c r="D81" s="304"/>
      <c r="E81" s="304"/>
      <c r="F81" s="304"/>
      <c r="G81" s="304"/>
      <c r="H81" s="304"/>
      <c r="I81" s="304"/>
    </row>
    <row r="82" spans="1:10" ht="100.5" customHeight="1">
      <c r="A82" s="303"/>
      <c r="B82" s="306" t="s">
        <v>81</v>
      </c>
      <c r="C82" s="587" t="s">
        <v>629</v>
      </c>
      <c r="D82" s="587"/>
      <c r="E82" s="587"/>
      <c r="F82" s="587"/>
      <c r="G82" s="587"/>
      <c r="H82" s="587"/>
      <c r="I82" s="587"/>
    </row>
    <row r="83" spans="1:10" ht="9.9499999999999993" customHeight="1">
      <c r="A83" s="303"/>
      <c r="B83" s="306"/>
      <c r="C83" s="308"/>
      <c r="D83" s="308"/>
      <c r="E83" s="308"/>
      <c r="F83" s="308"/>
      <c r="G83" s="308"/>
      <c r="H83" s="308"/>
      <c r="I83" s="308"/>
    </row>
    <row r="84" spans="1:10" ht="65.25" customHeight="1">
      <c r="A84" s="303"/>
      <c r="B84" s="306" t="s">
        <v>82</v>
      </c>
      <c r="C84" s="587" t="s">
        <v>630</v>
      </c>
      <c r="D84" s="587"/>
      <c r="E84" s="587"/>
      <c r="F84" s="587"/>
      <c r="G84" s="587"/>
      <c r="H84" s="587"/>
      <c r="I84" s="587"/>
    </row>
    <row r="85" spans="1:10" ht="9.9499999999999993" customHeight="1">
      <c r="A85" s="303"/>
      <c r="B85" s="306"/>
      <c r="C85" s="308"/>
      <c r="D85" s="308"/>
      <c r="E85" s="308"/>
      <c r="F85" s="308"/>
      <c r="G85" s="308"/>
      <c r="H85" s="308"/>
      <c r="I85" s="308"/>
    </row>
    <row r="86" spans="1:10" ht="101.25" customHeight="1">
      <c r="A86" s="303"/>
      <c r="B86" s="306" t="s">
        <v>88</v>
      </c>
      <c r="C86" s="587" t="s">
        <v>89</v>
      </c>
      <c r="D86" s="587"/>
      <c r="E86" s="587"/>
      <c r="F86" s="587"/>
      <c r="G86" s="587"/>
      <c r="H86" s="587"/>
      <c r="I86" s="587"/>
    </row>
    <row r="87" spans="1:10" ht="9.9499999999999993" customHeight="1">
      <c r="A87" s="303"/>
      <c r="B87" s="306"/>
      <c r="C87" s="308"/>
      <c r="D87" s="308"/>
      <c r="E87" s="308"/>
      <c r="F87" s="308"/>
      <c r="G87" s="308"/>
      <c r="H87" s="308"/>
      <c r="I87" s="308"/>
    </row>
    <row r="88" spans="1:10" ht="66" customHeight="1">
      <c r="A88" s="303"/>
      <c r="B88" s="306" t="s">
        <v>90</v>
      </c>
      <c r="C88" s="587" t="s">
        <v>631</v>
      </c>
      <c r="D88" s="587"/>
      <c r="E88" s="587"/>
      <c r="F88" s="587"/>
      <c r="G88" s="587"/>
      <c r="H88" s="587"/>
      <c r="I88" s="587"/>
    </row>
    <row r="89" spans="1:10" ht="9.9499999999999993" customHeight="1">
      <c r="A89" s="303"/>
      <c r="B89" s="306"/>
      <c r="C89" s="308"/>
      <c r="D89" s="308"/>
      <c r="E89" s="308"/>
      <c r="F89" s="308"/>
      <c r="G89" s="308"/>
      <c r="H89" s="308"/>
      <c r="I89" s="308"/>
    </row>
    <row r="90" spans="1:10" ht="63" customHeight="1">
      <c r="A90" s="303"/>
      <c r="B90" s="306" t="s">
        <v>91</v>
      </c>
      <c r="C90" s="587" t="s">
        <v>92</v>
      </c>
      <c r="D90" s="587"/>
      <c r="E90" s="587"/>
      <c r="F90" s="587"/>
      <c r="G90" s="587"/>
      <c r="H90" s="587"/>
      <c r="I90" s="587"/>
    </row>
    <row r="91" spans="1:10" ht="8.1" customHeight="1">
      <c r="A91" s="303"/>
      <c r="B91" s="308"/>
      <c r="C91" s="308"/>
      <c r="D91" s="308"/>
      <c r="E91" s="308"/>
      <c r="F91" s="308"/>
      <c r="G91" s="308"/>
      <c r="H91" s="308"/>
      <c r="I91" s="308"/>
    </row>
    <row r="92" spans="1:10" ht="44.25" customHeight="1">
      <c r="A92" s="303"/>
      <c r="B92" s="306" t="s">
        <v>632</v>
      </c>
      <c r="C92" s="587" t="s">
        <v>633</v>
      </c>
      <c r="D92" s="587"/>
      <c r="E92" s="587"/>
      <c r="F92" s="587"/>
      <c r="G92" s="587"/>
      <c r="H92" s="587"/>
      <c r="I92" s="587"/>
    </row>
    <row r="93" spans="1:10" ht="37.5" customHeight="1">
      <c r="A93" s="306" t="s">
        <v>84</v>
      </c>
      <c r="B93" s="587" t="s">
        <v>93</v>
      </c>
      <c r="C93" s="587"/>
      <c r="D93" s="587"/>
      <c r="E93" s="587"/>
      <c r="F93" s="587"/>
      <c r="G93" s="587"/>
      <c r="H93" s="587"/>
      <c r="I93" s="587"/>
    </row>
    <row r="94" spans="1:10" ht="41.25" customHeight="1">
      <c r="A94" s="299"/>
      <c r="B94" s="300"/>
      <c r="C94" s="300"/>
      <c r="D94" s="300"/>
      <c r="E94" s="300"/>
      <c r="F94" s="299"/>
      <c r="G94" s="300"/>
      <c r="H94" s="300"/>
      <c r="I94" s="300"/>
      <c r="J94" s="296"/>
    </row>
    <row r="95" spans="1:10" ht="21" customHeight="1">
      <c r="A95" s="587" t="s">
        <v>71</v>
      </c>
      <c r="B95" s="587"/>
      <c r="C95" s="587"/>
      <c r="D95" s="587"/>
      <c r="E95" s="593" t="s">
        <v>71</v>
      </c>
      <c r="F95" s="593"/>
      <c r="G95" s="593"/>
      <c r="H95" s="593"/>
      <c r="I95" s="593"/>
      <c r="J95" s="296"/>
    </row>
    <row r="96" spans="1:10" ht="33" customHeight="1">
      <c r="A96" s="594" t="s">
        <v>72</v>
      </c>
      <c r="B96" s="594"/>
      <c r="C96" s="594"/>
      <c r="D96" s="594"/>
      <c r="E96" s="595" t="s">
        <v>73</v>
      </c>
      <c r="F96" s="595"/>
      <c r="G96" s="595"/>
      <c r="H96" s="595"/>
      <c r="I96" s="595"/>
      <c r="J96" s="296"/>
    </row>
    <row r="97" spans="1:10" ht="15.75">
      <c r="A97" s="300" t="s">
        <v>54</v>
      </c>
      <c r="B97" s="300"/>
      <c r="C97" s="300"/>
      <c r="D97" s="300"/>
      <c r="E97" s="300"/>
      <c r="F97" s="300"/>
      <c r="G97" s="300"/>
      <c r="H97" s="300"/>
      <c r="I97" s="301" t="s">
        <v>94</v>
      </c>
      <c r="J97" s="296"/>
    </row>
    <row r="98" spans="1:10" ht="15.75">
      <c r="A98" s="300"/>
      <c r="B98" s="300"/>
      <c r="C98" s="300"/>
      <c r="D98" s="300"/>
      <c r="E98" s="300"/>
      <c r="F98" s="300"/>
      <c r="G98" s="300"/>
      <c r="H98" s="300"/>
      <c r="I98" s="301"/>
      <c r="J98" s="296"/>
    </row>
    <row r="99" spans="1:10" ht="16.5">
      <c r="A99" s="585" t="s">
        <v>95</v>
      </c>
      <c r="B99" s="585"/>
      <c r="C99" s="585"/>
      <c r="D99" s="585"/>
      <c r="E99" s="585"/>
      <c r="F99" s="585"/>
      <c r="G99" s="585"/>
      <c r="H99" s="585"/>
      <c r="I99" s="585"/>
    </row>
    <row r="100" spans="1:10" ht="15" customHeight="1">
      <c r="A100" s="304"/>
      <c r="B100" s="587"/>
      <c r="C100" s="587"/>
      <c r="D100" s="587"/>
      <c r="E100" s="587"/>
      <c r="F100" s="587"/>
      <c r="G100" s="587"/>
      <c r="H100" s="587"/>
      <c r="I100" s="587"/>
    </row>
    <row r="101" spans="1:10" ht="80.25" customHeight="1">
      <c r="A101" s="306" t="s">
        <v>77</v>
      </c>
      <c r="B101" s="587" t="s">
        <v>634</v>
      </c>
      <c r="C101" s="587"/>
      <c r="D101" s="587"/>
      <c r="E101" s="587"/>
      <c r="F101" s="587"/>
      <c r="G101" s="587"/>
      <c r="H101" s="587"/>
      <c r="I101" s="587"/>
    </row>
    <row r="102" spans="1:10" ht="15" customHeight="1">
      <c r="A102" s="306"/>
      <c r="B102" s="304"/>
      <c r="C102" s="304"/>
      <c r="D102" s="304"/>
      <c r="E102" s="304"/>
      <c r="F102" s="304"/>
      <c r="G102" s="304"/>
      <c r="H102" s="304"/>
      <c r="I102" s="304"/>
    </row>
    <row r="103" spans="1:10" ht="160.5" customHeight="1">
      <c r="A103" s="306" t="s">
        <v>84</v>
      </c>
      <c r="B103" s="587" t="s">
        <v>635</v>
      </c>
      <c r="C103" s="587"/>
      <c r="D103" s="587"/>
      <c r="E103" s="587"/>
      <c r="F103" s="587"/>
      <c r="G103" s="587"/>
      <c r="H103" s="587"/>
      <c r="I103" s="587"/>
    </row>
    <row r="104" spans="1:10" ht="18" customHeight="1">
      <c r="A104" s="306"/>
      <c r="B104" s="304"/>
      <c r="C104" s="304"/>
      <c r="D104" s="304"/>
      <c r="E104" s="304"/>
      <c r="F104" s="304"/>
      <c r="G104" s="304"/>
      <c r="H104" s="304"/>
      <c r="I104" s="304"/>
    </row>
    <row r="105" spans="1:10" ht="51.75" customHeight="1">
      <c r="A105" s="306" t="s">
        <v>96</v>
      </c>
      <c r="B105" s="587" t="s">
        <v>636</v>
      </c>
      <c r="C105" s="587"/>
      <c r="D105" s="587"/>
      <c r="E105" s="587"/>
      <c r="F105" s="587"/>
      <c r="G105" s="587"/>
      <c r="H105" s="587"/>
      <c r="I105" s="587"/>
    </row>
    <row r="106" spans="1:10" ht="15" customHeight="1">
      <c r="A106" s="304"/>
      <c r="B106" s="303"/>
      <c r="C106" s="303"/>
      <c r="D106" s="303"/>
      <c r="E106" s="303"/>
      <c r="F106" s="303"/>
      <c r="G106" s="303"/>
      <c r="H106" s="303"/>
      <c r="I106" s="303"/>
    </row>
    <row r="107" spans="1:10" ht="16.5">
      <c r="A107" s="585" t="s">
        <v>97</v>
      </c>
      <c r="B107" s="585"/>
      <c r="C107" s="585"/>
      <c r="D107" s="585"/>
      <c r="E107" s="585"/>
      <c r="F107" s="585"/>
      <c r="G107" s="585"/>
      <c r="H107" s="585"/>
      <c r="I107" s="585"/>
    </row>
    <row r="108" spans="1:10" ht="15" customHeight="1">
      <c r="A108" s="305"/>
      <c r="B108" s="303"/>
      <c r="C108" s="303"/>
      <c r="D108" s="303"/>
      <c r="E108" s="303"/>
      <c r="F108" s="303"/>
      <c r="G108" s="303"/>
      <c r="H108" s="303"/>
      <c r="I108" s="303"/>
    </row>
    <row r="109" spans="1:10" ht="54.75" customHeight="1">
      <c r="A109" s="306" t="s">
        <v>77</v>
      </c>
      <c r="B109" s="584" t="s">
        <v>637</v>
      </c>
      <c r="C109" s="584"/>
      <c r="D109" s="584"/>
      <c r="E109" s="584"/>
      <c r="F109" s="584"/>
      <c r="G109" s="584"/>
      <c r="H109" s="584"/>
      <c r="I109" s="584"/>
    </row>
    <row r="110" spans="1:10" ht="15" customHeight="1">
      <c r="A110" s="306"/>
      <c r="B110" s="303"/>
      <c r="C110" s="303"/>
      <c r="D110" s="303"/>
      <c r="E110" s="303"/>
      <c r="F110" s="303"/>
      <c r="G110" s="303"/>
      <c r="H110" s="303"/>
      <c r="I110" s="303"/>
    </row>
    <row r="111" spans="1:10" ht="86.25" customHeight="1">
      <c r="A111" s="306" t="s">
        <v>84</v>
      </c>
      <c r="B111" s="584" t="s">
        <v>638</v>
      </c>
      <c r="C111" s="584"/>
      <c r="D111" s="584"/>
      <c r="E111" s="584"/>
      <c r="F111" s="584"/>
      <c r="G111" s="584"/>
      <c r="H111" s="584"/>
      <c r="I111" s="584"/>
    </row>
    <row r="112" spans="1:10" ht="15" customHeight="1">
      <c r="A112" s="304"/>
      <c r="B112" s="303"/>
      <c r="C112" s="303"/>
      <c r="D112" s="303"/>
      <c r="E112" s="303"/>
      <c r="F112" s="303"/>
      <c r="G112" s="303"/>
      <c r="H112" s="303"/>
      <c r="I112" s="303"/>
    </row>
    <row r="113" spans="1:10" ht="16.5">
      <c r="A113" s="585" t="s">
        <v>98</v>
      </c>
      <c r="B113" s="585"/>
      <c r="C113" s="585"/>
      <c r="D113" s="585"/>
      <c r="E113" s="585"/>
      <c r="F113" s="585"/>
      <c r="G113" s="585"/>
      <c r="H113" s="585"/>
      <c r="I113" s="585"/>
    </row>
    <row r="114" spans="1:10" ht="15" customHeight="1">
      <c r="A114" s="305"/>
      <c r="B114" s="303"/>
      <c r="C114" s="303"/>
      <c r="D114" s="303"/>
      <c r="E114" s="303"/>
      <c r="F114" s="303"/>
      <c r="G114" s="303"/>
      <c r="H114" s="303"/>
      <c r="I114" s="303"/>
    </row>
    <row r="115" spans="1:10" ht="66" customHeight="1">
      <c r="A115" s="306" t="s">
        <v>77</v>
      </c>
      <c r="B115" s="584" t="s">
        <v>639</v>
      </c>
      <c r="C115" s="584"/>
      <c r="D115" s="584"/>
      <c r="E115" s="584"/>
      <c r="F115" s="584"/>
      <c r="G115" s="584"/>
      <c r="H115" s="584"/>
      <c r="I115" s="584"/>
    </row>
    <row r="116" spans="1:10" ht="21" customHeight="1">
      <c r="A116" s="303"/>
      <c r="B116" s="303"/>
      <c r="C116" s="303"/>
      <c r="D116" s="303"/>
      <c r="E116" s="303"/>
      <c r="F116" s="303"/>
      <c r="G116" s="303"/>
      <c r="H116" s="303"/>
      <c r="I116" s="303"/>
      <c r="J116" s="296"/>
    </row>
    <row r="117" spans="1:10" ht="21" customHeight="1">
      <c r="A117" s="587" t="s">
        <v>71</v>
      </c>
      <c r="B117" s="587"/>
      <c r="C117" s="587"/>
      <c r="D117" s="587"/>
      <c r="E117" s="593" t="s">
        <v>71</v>
      </c>
      <c r="F117" s="593"/>
      <c r="G117" s="593"/>
      <c r="H117" s="593"/>
      <c r="I117" s="593"/>
      <c r="J117" s="296"/>
    </row>
    <row r="118" spans="1:10" ht="33" customHeight="1">
      <c r="A118" s="594" t="s">
        <v>72</v>
      </c>
      <c r="B118" s="594"/>
      <c r="C118" s="594"/>
      <c r="D118" s="594"/>
      <c r="E118" s="595" t="s">
        <v>73</v>
      </c>
      <c r="F118" s="595"/>
      <c r="G118" s="595"/>
      <c r="H118" s="595"/>
      <c r="I118" s="595"/>
      <c r="J118" s="296"/>
    </row>
    <row r="119" spans="1:10" ht="15.75">
      <c r="A119" s="300" t="s">
        <v>54</v>
      </c>
      <c r="B119" s="300"/>
      <c r="C119" s="300"/>
      <c r="D119" s="300"/>
      <c r="E119" s="300"/>
      <c r="F119" s="300"/>
      <c r="G119" s="300"/>
      <c r="H119" s="300"/>
      <c r="I119" s="301" t="s">
        <v>99</v>
      </c>
      <c r="J119" s="296"/>
    </row>
    <row r="120" spans="1:10" ht="15.95" customHeight="1">
      <c r="A120" s="304"/>
      <c r="B120" s="303"/>
      <c r="C120" s="303"/>
      <c r="D120" s="303"/>
      <c r="E120" s="303"/>
      <c r="F120" s="303"/>
      <c r="G120" s="303"/>
      <c r="H120" s="303"/>
      <c r="I120" s="303"/>
    </row>
    <row r="121" spans="1:10" ht="50.25" customHeight="1">
      <c r="A121" s="306" t="s">
        <v>84</v>
      </c>
      <c r="B121" s="584" t="s">
        <v>640</v>
      </c>
      <c r="C121" s="584"/>
      <c r="D121" s="584"/>
      <c r="E121" s="584"/>
      <c r="F121" s="584"/>
      <c r="G121" s="584"/>
      <c r="H121" s="584"/>
      <c r="I121" s="584"/>
    </row>
    <row r="122" spans="1:10" ht="15.95" customHeight="1">
      <c r="A122" s="304"/>
      <c r="B122" s="303"/>
      <c r="C122" s="303"/>
      <c r="D122" s="303"/>
      <c r="E122" s="303"/>
      <c r="F122" s="303"/>
      <c r="G122" s="303"/>
      <c r="H122" s="303"/>
      <c r="I122" s="303"/>
    </row>
    <row r="123" spans="1:10" ht="16.5">
      <c r="A123" s="585" t="s">
        <v>100</v>
      </c>
      <c r="B123" s="585"/>
      <c r="C123" s="585"/>
      <c r="D123" s="585"/>
      <c r="E123" s="585"/>
      <c r="F123" s="585"/>
      <c r="G123" s="585"/>
      <c r="H123" s="585"/>
      <c r="I123" s="585"/>
    </row>
    <row r="124" spans="1:10" ht="15.95" customHeight="1">
      <c r="A124" s="304"/>
      <c r="B124" s="303"/>
      <c r="C124" s="303"/>
      <c r="D124" s="303"/>
      <c r="E124" s="303"/>
      <c r="F124" s="303"/>
      <c r="G124" s="303"/>
      <c r="H124" s="303"/>
      <c r="I124" s="303"/>
    </row>
    <row r="125" spans="1:10" ht="38.25" customHeight="1">
      <c r="A125" s="306" t="s">
        <v>77</v>
      </c>
      <c r="B125" s="584" t="s">
        <v>101</v>
      </c>
      <c r="C125" s="584"/>
      <c r="D125" s="584"/>
      <c r="E125" s="584"/>
      <c r="F125" s="584"/>
      <c r="G125" s="584"/>
      <c r="H125" s="584"/>
      <c r="I125" s="584"/>
    </row>
    <row r="126" spans="1:10" ht="15.95" customHeight="1">
      <c r="A126" s="303"/>
      <c r="B126" s="303"/>
      <c r="C126" s="303"/>
      <c r="D126" s="303"/>
      <c r="E126" s="303"/>
      <c r="F126" s="303"/>
      <c r="G126" s="303"/>
      <c r="H126" s="303"/>
      <c r="I126" s="303"/>
      <c r="J126" s="296"/>
    </row>
    <row r="127" spans="1:10" ht="34.5" customHeight="1">
      <c r="A127" s="306" t="s">
        <v>84</v>
      </c>
      <c r="B127" s="586" t="s">
        <v>102</v>
      </c>
      <c r="C127" s="586"/>
      <c r="D127" s="586"/>
      <c r="E127" s="586"/>
      <c r="F127" s="586"/>
      <c r="G127" s="586"/>
      <c r="H127" s="586"/>
      <c r="I127" s="586"/>
    </row>
    <row r="128" spans="1:10" ht="21.75" customHeight="1">
      <c r="A128" s="305"/>
      <c r="B128" s="303"/>
      <c r="C128" s="303"/>
      <c r="D128" s="303"/>
      <c r="E128" s="303"/>
      <c r="F128" s="303"/>
      <c r="G128" s="303"/>
      <c r="H128" s="303"/>
      <c r="I128" s="303"/>
    </row>
    <row r="129" spans="1:10" ht="16.5">
      <c r="A129" s="585" t="s">
        <v>103</v>
      </c>
      <c r="B129" s="585"/>
      <c r="C129" s="585"/>
      <c r="D129" s="585"/>
      <c r="E129" s="585"/>
      <c r="F129" s="585"/>
      <c r="G129" s="585"/>
      <c r="H129" s="585"/>
      <c r="I129" s="585"/>
    </row>
    <row r="130" spans="1:10" ht="15.95" customHeight="1">
      <c r="A130" s="304"/>
      <c r="B130" s="303"/>
      <c r="C130" s="303"/>
      <c r="D130" s="303"/>
      <c r="E130" s="303"/>
      <c r="F130" s="303"/>
      <c r="G130" s="303"/>
      <c r="H130" s="303"/>
      <c r="I130" s="303"/>
    </row>
    <row r="131" spans="1:10" ht="82.5" customHeight="1">
      <c r="A131" s="584" t="s">
        <v>104</v>
      </c>
      <c r="B131" s="584"/>
      <c r="C131" s="584"/>
      <c r="D131" s="584"/>
      <c r="E131" s="584"/>
      <c r="F131" s="584"/>
      <c r="G131" s="584"/>
      <c r="H131" s="584"/>
      <c r="I131" s="584"/>
    </row>
    <row r="132" spans="1:10" ht="15.95" customHeight="1">
      <c r="A132" s="303"/>
      <c r="B132" s="303"/>
      <c r="C132" s="303"/>
      <c r="D132" s="303"/>
      <c r="E132" s="303"/>
      <c r="F132" s="303"/>
      <c r="G132" s="303"/>
      <c r="H132" s="303"/>
      <c r="I132" s="303"/>
    </row>
    <row r="133" spans="1:10" ht="21.75" customHeight="1">
      <c r="A133" s="585" t="s">
        <v>105</v>
      </c>
      <c r="B133" s="585"/>
      <c r="C133" s="585"/>
      <c r="D133" s="585"/>
      <c r="E133" s="585"/>
      <c r="F133" s="585"/>
      <c r="G133" s="585"/>
      <c r="H133" s="585"/>
      <c r="I133" s="585"/>
    </row>
    <row r="134" spans="1:10" ht="15.95" customHeight="1">
      <c r="A134" s="305"/>
      <c r="B134" s="303"/>
      <c r="C134" s="303"/>
      <c r="D134" s="303"/>
      <c r="E134" s="303"/>
      <c r="F134" s="303"/>
      <c r="G134" s="303"/>
      <c r="H134" s="303"/>
      <c r="I134" s="303"/>
    </row>
    <row r="135" spans="1:10" ht="69" customHeight="1">
      <c r="A135" s="306" t="s">
        <v>77</v>
      </c>
      <c r="B135" s="584" t="s">
        <v>641</v>
      </c>
      <c r="C135" s="584"/>
      <c r="D135" s="584"/>
      <c r="E135" s="584"/>
      <c r="F135" s="584"/>
      <c r="G135" s="584"/>
      <c r="H135" s="584"/>
      <c r="I135" s="584"/>
    </row>
    <row r="136" spans="1:10" ht="15.95" customHeight="1">
      <c r="A136" s="306"/>
      <c r="B136" s="584"/>
      <c r="C136" s="584"/>
      <c r="D136" s="584"/>
      <c r="E136" s="584"/>
      <c r="F136" s="584"/>
      <c r="G136" s="584"/>
      <c r="H136" s="584"/>
      <c r="I136" s="584"/>
    </row>
    <row r="137" spans="1:10" ht="131.25" customHeight="1">
      <c r="A137" s="306" t="s">
        <v>84</v>
      </c>
      <c r="B137" s="584" t="s">
        <v>642</v>
      </c>
      <c r="C137" s="584"/>
      <c r="D137" s="584"/>
      <c r="E137" s="584"/>
      <c r="F137" s="584"/>
      <c r="G137" s="584"/>
      <c r="H137" s="584"/>
      <c r="I137" s="584"/>
    </row>
    <row r="138" spans="1:10" ht="28.5" customHeight="1">
      <c r="A138" s="306"/>
      <c r="B138" s="298"/>
      <c r="C138" s="298"/>
      <c r="D138" s="298"/>
      <c r="E138" s="298"/>
      <c r="F138" s="298"/>
      <c r="G138" s="298"/>
      <c r="H138" s="298"/>
      <c r="I138" s="298"/>
    </row>
    <row r="139" spans="1:10" ht="24.95" customHeight="1">
      <c r="A139" s="306"/>
      <c r="B139" s="298"/>
      <c r="C139" s="298"/>
      <c r="D139" s="298"/>
      <c r="E139" s="298"/>
      <c r="F139" s="298"/>
      <c r="G139" s="298"/>
      <c r="H139" s="298"/>
      <c r="I139" s="298"/>
    </row>
    <row r="140" spans="1:10" ht="21" customHeight="1">
      <c r="A140" s="587" t="s">
        <v>71</v>
      </c>
      <c r="B140" s="587"/>
      <c r="C140" s="587"/>
      <c r="D140" s="587"/>
      <c r="E140" s="593" t="s">
        <v>71</v>
      </c>
      <c r="F140" s="593"/>
      <c r="G140" s="593"/>
      <c r="H140" s="593"/>
      <c r="I140" s="593"/>
      <c r="J140" s="296"/>
    </row>
    <row r="141" spans="1:10" ht="33" customHeight="1">
      <c r="A141" s="594" t="s">
        <v>72</v>
      </c>
      <c r="B141" s="594"/>
      <c r="C141" s="594"/>
      <c r="D141" s="594"/>
      <c r="E141" s="595" t="s">
        <v>73</v>
      </c>
      <c r="F141" s="595"/>
      <c r="G141" s="595"/>
      <c r="H141" s="595"/>
      <c r="I141" s="595"/>
      <c r="J141" s="296"/>
    </row>
    <row r="142" spans="1:10" ht="15.75">
      <c r="A142" s="300" t="s">
        <v>54</v>
      </c>
      <c r="B142" s="300"/>
      <c r="C142" s="300"/>
      <c r="D142" s="300"/>
      <c r="E142" s="300"/>
      <c r="F142" s="300"/>
      <c r="G142" s="300"/>
      <c r="H142" s="300"/>
      <c r="I142" s="301" t="s">
        <v>106</v>
      </c>
      <c r="J142" s="296"/>
    </row>
    <row r="143" spans="1:10" ht="9.75" customHeight="1">
      <c r="A143" s="300"/>
      <c r="B143" s="300"/>
      <c r="C143" s="300"/>
      <c r="D143" s="300"/>
      <c r="E143" s="300"/>
      <c r="F143" s="300"/>
      <c r="G143" s="300"/>
      <c r="H143" s="300"/>
      <c r="I143" s="301"/>
      <c r="J143" s="296"/>
    </row>
    <row r="144" spans="1:10" ht="56.25" customHeight="1">
      <c r="A144" s="306" t="s">
        <v>96</v>
      </c>
      <c r="B144" s="584" t="s">
        <v>643</v>
      </c>
      <c r="C144" s="584"/>
      <c r="D144" s="584"/>
      <c r="E144" s="584"/>
      <c r="F144" s="584"/>
      <c r="G144" s="584"/>
      <c r="H144" s="584"/>
      <c r="I144" s="584"/>
    </row>
    <row r="145" spans="1:10" ht="8.1" customHeight="1">
      <c r="A145" s="306"/>
      <c r="B145" s="584"/>
      <c r="C145" s="584"/>
      <c r="D145" s="584"/>
      <c r="E145" s="584"/>
      <c r="F145" s="584"/>
      <c r="G145" s="584"/>
      <c r="H145" s="584"/>
      <c r="I145" s="584"/>
    </row>
    <row r="146" spans="1:10" ht="132.75" customHeight="1">
      <c r="A146" s="306" t="s">
        <v>107</v>
      </c>
      <c r="B146" s="584" t="s">
        <v>644</v>
      </c>
      <c r="C146" s="584"/>
      <c r="D146" s="584"/>
      <c r="E146" s="584"/>
      <c r="F146" s="584"/>
      <c r="G146" s="584"/>
      <c r="H146" s="584"/>
      <c r="I146" s="584"/>
    </row>
    <row r="147" spans="1:10" ht="7.5" customHeight="1">
      <c r="A147" s="304"/>
      <c r="B147" s="584"/>
      <c r="C147" s="584"/>
      <c r="D147" s="584"/>
      <c r="E147" s="584"/>
      <c r="F147" s="584"/>
      <c r="G147" s="584"/>
      <c r="H147" s="584"/>
      <c r="I147" s="584"/>
    </row>
    <row r="148" spans="1:10" ht="119.25" customHeight="1">
      <c r="A148" s="306" t="s">
        <v>108</v>
      </c>
      <c r="B148" s="584" t="s">
        <v>645</v>
      </c>
      <c r="C148" s="584"/>
      <c r="D148" s="584"/>
      <c r="E148" s="584"/>
      <c r="F148" s="584"/>
      <c r="G148" s="584"/>
      <c r="H148" s="584"/>
      <c r="I148" s="584"/>
    </row>
    <row r="149" spans="1:10" ht="8.25" customHeight="1">
      <c r="A149" s="300"/>
      <c r="B149" s="300"/>
      <c r="C149" s="300"/>
      <c r="D149" s="300"/>
      <c r="E149" s="300"/>
      <c r="F149" s="300"/>
      <c r="G149" s="300"/>
      <c r="H149" s="300"/>
      <c r="I149" s="301"/>
      <c r="J149" s="296"/>
    </row>
    <row r="150" spans="1:10" ht="150.75" customHeight="1">
      <c r="A150" s="306" t="s">
        <v>109</v>
      </c>
      <c r="B150" s="584" t="s">
        <v>646</v>
      </c>
      <c r="C150" s="584"/>
      <c r="D150" s="584"/>
      <c r="E150" s="584"/>
      <c r="F150" s="584"/>
      <c r="G150" s="584"/>
      <c r="H150" s="584"/>
      <c r="I150" s="584"/>
    </row>
    <row r="151" spans="1:10" ht="9" customHeight="1">
      <c r="A151" s="306"/>
      <c r="B151" s="584"/>
      <c r="C151" s="584"/>
      <c r="D151" s="584"/>
      <c r="E151" s="584"/>
      <c r="F151" s="584"/>
      <c r="G151" s="584"/>
      <c r="H151" s="584"/>
      <c r="I151" s="584"/>
    </row>
    <row r="152" spans="1:10" ht="73.5" customHeight="1">
      <c r="A152" s="306" t="s">
        <v>110</v>
      </c>
      <c r="B152" s="584" t="s">
        <v>111</v>
      </c>
      <c r="C152" s="584"/>
      <c r="D152" s="584"/>
      <c r="E152" s="584"/>
      <c r="F152" s="584"/>
      <c r="G152" s="584"/>
      <c r="H152" s="584"/>
      <c r="I152" s="584"/>
    </row>
    <row r="153" spans="1:10" ht="9" customHeight="1">
      <c r="A153" s="306"/>
      <c r="B153" s="303"/>
      <c r="C153" s="303"/>
      <c r="D153" s="303"/>
      <c r="E153" s="303"/>
      <c r="F153" s="303"/>
      <c r="G153" s="303"/>
      <c r="H153" s="303"/>
      <c r="I153" s="303"/>
    </row>
    <row r="154" spans="1:10" ht="95.25" customHeight="1">
      <c r="A154" s="306" t="s">
        <v>112</v>
      </c>
      <c r="B154" s="584" t="s">
        <v>647</v>
      </c>
      <c r="C154" s="584"/>
      <c r="D154" s="584"/>
      <c r="E154" s="584"/>
      <c r="F154" s="584"/>
      <c r="G154" s="584"/>
      <c r="H154" s="584"/>
      <c r="I154" s="584"/>
    </row>
    <row r="155" spans="1:10" ht="7.5" customHeight="1">
      <c r="A155" s="306"/>
      <c r="B155" s="298"/>
      <c r="C155" s="298"/>
      <c r="D155" s="298"/>
      <c r="E155" s="298"/>
      <c r="F155" s="298"/>
      <c r="G155" s="298"/>
      <c r="H155" s="298"/>
      <c r="I155" s="298"/>
    </row>
    <row r="156" spans="1:10" ht="19.5" customHeight="1">
      <c r="A156" s="306"/>
      <c r="B156" s="298"/>
      <c r="C156" s="298"/>
      <c r="D156" s="298"/>
      <c r="E156" s="298"/>
      <c r="F156" s="298"/>
      <c r="G156" s="298"/>
      <c r="H156" s="298"/>
      <c r="I156" s="298"/>
    </row>
    <row r="157" spans="1:10" ht="18" customHeight="1">
      <c r="A157" s="587" t="s">
        <v>71</v>
      </c>
      <c r="B157" s="587"/>
      <c r="C157" s="587"/>
      <c r="D157" s="587"/>
      <c r="E157" s="593" t="s">
        <v>71</v>
      </c>
      <c r="F157" s="593"/>
      <c r="G157" s="593"/>
      <c r="H157" s="593"/>
      <c r="I157" s="593"/>
      <c r="J157" s="296"/>
    </row>
    <row r="158" spans="1:10" ht="33" customHeight="1">
      <c r="A158" s="594" t="s">
        <v>72</v>
      </c>
      <c r="B158" s="594"/>
      <c r="C158" s="594"/>
      <c r="D158" s="594"/>
      <c r="E158" s="595" t="s">
        <v>73</v>
      </c>
      <c r="F158" s="595"/>
      <c r="G158" s="595"/>
      <c r="H158" s="595"/>
      <c r="I158" s="595"/>
      <c r="J158" s="296"/>
    </row>
    <row r="159" spans="1:10" ht="15.75">
      <c r="A159" s="300" t="s">
        <v>54</v>
      </c>
      <c r="B159" s="300"/>
      <c r="C159" s="300"/>
      <c r="D159" s="300"/>
      <c r="E159" s="300"/>
      <c r="F159" s="300"/>
      <c r="G159" s="300"/>
      <c r="H159" s="300"/>
      <c r="I159" s="301" t="s">
        <v>113</v>
      </c>
      <c r="J159" s="296"/>
    </row>
    <row r="160" spans="1:10" ht="15.75">
      <c r="A160" s="300"/>
      <c r="B160" s="300"/>
      <c r="C160" s="300"/>
      <c r="D160" s="300"/>
      <c r="E160" s="300"/>
      <c r="F160" s="300"/>
      <c r="G160" s="300"/>
      <c r="H160" s="300"/>
      <c r="I160" s="301"/>
      <c r="J160" s="296"/>
    </row>
    <row r="161" spans="1:10" ht="50.25" customHeight="1">
      <c r="A161" s="306" t="s">
        <v>114</v>
      </c>
      <c r="B161" s="584" t="s">
        <v>648</v>
      </c>
      <c r="C161" s="584"/>
      <c r="D161" s="584"/>
      <c r="E161" s="584"/>
      <c r="F161" s="584"/>
      <c r="G161" s="584"/>
      <c r="H161" s="584"/>
      <c r="I161" s="584"/>
      <c r="J161" s="296"/>
    </row>
    <row r="162" spans="1:10" ht="15.75">
      <c r="A162" s="300"/>
      <c r="B162" s="300"/>
      <c r="C162" s="300"/>
      <c r="D162" s="300"/>
      <c r="E162" s="300"/>
      <c r="F162" s="300"/>
      <c r="G162" s="300"/>
      <c r="H162" s="300"/>
      <c r="I162" s="301"/>
      <c r="J162" s="296"/>
    </row>
    <row r="163" spans="1:10" ht="21" customHeight="1">
      <c r="A163" s="306" t="s">
        <v>651</v>
      </c>
      <c r="B163" s="584" t="s">
        <v>115</v>
      </c>
      <c r="C163" s="584"/>
      <c r="D163" s="584"/>
      <c r="E163" s="584"/>
      <c r="F163" s="584"/>
      <c r="G163" s="584"/>
      <c r="H163" s="584"/>
      <c r="I163" s="584"/>
    </row>
    <row r="164" spans="1:10" ht="8.1" customHeight="1">
      <c r="A164" s="306"/>
      <c r="B164" s="303"/>
      <c r="C164" s="303"/>
      <c r="D164" s="303"/>
      <c r="E164" s="303"/>
      <c r="F164" s="303"/>
      <c r="G164" s="303"/>
      <c r="H164" s="303"/>
      <c r="I164" s="303"/>
    </row>
    <row r="165" spans="1:10" ht="74.25" customHeight="1">
      <c r="A165" s="306" t="s">
        <v>116</v>
      </c>
      <c r="B165" s="584" t="s">
        <v>117</v>
      </c>
      <c r="C165" s="584"/>
      <c r="D165" s="584"/>
      <c r="E165" s="584"/>
      <c r="F165" s="584"/>
      <c r="G165" s="584"/>
      <c r="H165" s="584"/>
      <c r="I165" s="584"/>
    </row>
    <row r="166" spans="1:10" ht="8.1" customHeight="1">
      <c r="A166" s="304"/>
      <c r="B166" s="303"/>
      <c r="C166" s="303"/>
      <c r="D166" s="303"/>
      <c r="E166" s="303"/>
      <c r="F166" s="303"/>
      <c r="G166" s="303"/>
      <c r="H166" s="303"/>
      <c r="I166" s="303"/>
    </row>
    <row r="167" spans="1:10" ht="16.5">
      <c r="A167" s="585" t="s">
        <v>118</v>
      </c>
      <c r="B167" s="585"/>
      <c r="C167" s="585"/>
      <c r="D167" s="585"/>
      <c r="E167" s="585"/>
      <c r="F167" s="585"/>
      <c r="G167" s="585"/>
      <c r="H167" s="585"/>
      <c r="I167" s="585"/>
    </row>
    <row r="168" spans="1:10" ht="8.1" customHeight="1">
      <c r="A168" s="304"/>
      <c r="B168" s="303"/>
      <c r="C168" s="303"/>
      <c r="D168" s="303"/>
      <c r="E168" s="303"/>
      <c r="F168" s="303"/>
      <c r="G168" s="303"/>
      <c r="H168" s="303"/>
      <c r="I168" s="303"/>
    </row>
    <row r="169" spans="1:10" ht="54.75" customHeight="1">
      <c r="A169" s="584" t="s">
        <v>119</v>
      </c>
      <c r="B169" s="584"/>
      <c r="C169" s="584"/>
      <c r="D169" s="584"/>
      <c r="E169" s="584"/>
      <c r="F169" s="584"/>
      <c r="G169" s="584"/>
      <c r="H169" s="584"/>
      <c r="I169" s="584"/>
    </row>
    <row r="170" spans="1:10" ht="8.1" customHeight="1">
      <c r="A170" s="305"/>
      <c r="B170" s="303"/>
      <c r="C170" s="303"/>
      <c r="D170" s="303"/>
      <c r="E170" s="303"/>
      <c r="F170" s="303"/>
      <c r="G170" s="303"/>
      <c r="H170" s="303"/>
      <c r="I170" s="303"/>
    </row>
    <row r="171" spans="1:10" ht="16.5">
      <c r="A171" s="585" t="s">
        <v>120</v>
      </c>
      <c r="B171" s="585"/>
      <c r="C171" s="585"/>
      <c r="D171" s="585"/>
      <c r="E171" s="585"/>
      <c r="F171" s="585"/>
      <c r="G171" s="585"/>
      <c r="H171" s="585"/>
      <c r="I171" s="585"/>
    </row>
    <row r="172" spans="1:10" ht="8.1" customHeight="1">
      <c r="A172" s="304"/>
      <c r="B172" s="303"/>
      <c r="C172" s="303"/>
      <c r="D172" s="303"/>
      <c r="E172" s="303"/>
      <c r="F172" s="303"/>
      <c r="G172" s="303"/>
      <c r="H172" s="303"/>
      <c r="I172" s="303"/>
    </row>
    <row r="173" spans="1:10" ht="70.5" customHeight="1">
      <c r="A173" s="306" t="s">
        <v>77</v>
      </c>
      <c r="B173" s="584" t="s">
        <v>121</v>
      </c>
      <c r="C173" s="584"/>
      <c r="D173" s="584"/>
      <c r="E173" s="584"/>
      <c r="F173" s="584"/>
      <c r="G173" s="584"/>
      <c r="H173" s="584"/>
      <c r="I173" s="584"/>
    </row>
    <row r="174" spans="1:10" ht="8.1" customHeight="1">
      <c r="A174" s="307"/>
      <c r="B174" s="303"/>
      <c r="C174" s="303"/>
      <c r="D174" s="303"/>
      <c r="E174" s="303"/>
      <c r="F174" s="303"/>
      <c r="G174" s="303"/>
      <c r="H174" s="303"/>
      <c r="I174" s="303"/>
    </row>
    <row r="175" spans="1:10" ht="36" customHeight="1">
      <c r="A175" s="306" t="s">
        <v>84</v>
      </c>
      <c r="B175" s="584" t="s">
        <v>649</v>
      </c>
      <c r="C175" s="584"/>
      <c r="D175" s="584"/>
      <c r="E175" s="584"/>
      <c r="F175" s="584"/>
      <c r="G175" s="584"/>
      <c r="H175" s="584"/>
      <c r="I175" s="584"/>
    </row>
    <row r="176" spans="1:10">
      <c r="J176" s="296"/>
    </row>
    <row r="177" spans="1:10" ht="52.5" customHeight="1">
      <c r="A177" s="306" t="s">
        <v>96</v>
      </c>
      <c r="B177" s="584" t="s">
        <v>122</v>
      </c>
      <c r="C177" s="584"/>
      <c r="D177" s="584"/>
      <c r="E177" s="584"/>
      <c r="F177" s="584"/>
      <c r="G177" s="584"/>
      <c r="H177" s="584"/>
      <c r="I177" s="584"/>
    </row>
    <row r="178" spans="1:10" ht="8.1" customHeight="1">
      <c r="A178" s="306"/>
      <c r="B178" s="303"/>
      <c r="C178" s="303"/>
      <c r="D178" s="303"/>
      <c r="E178" s="303"/>
      <c r="F178" s="303"/>
      <c r="G178" s="303"/>
      <c r="H178" s="303"/>
      <c r="I178" s="303"/>
    </row>
    <row r="179" spans="1:10" ht="49.5" customHeight="1">
      <c r="A179" s="306" t="s">
        <v>107</v>
      </c>
      <c r="B179" s="584" t="s">
        <v>123</v>
      </c>
      <c r="C179" s="584"/>
      <c r="D179" s="584"/>
      <c r="E179" s="584"/>
      <c r="F179" s="584"/>
      <c r="G179" s="584"/>
      <c r="H179" s="584"/>
      <c r="I179" s="584"/>
    </row>
    <row r="180" spans="1:10" ht="8.1" customHeight="1">
      <c r="A180" s="306"/>
      <c r="B180" s="303"/>
      <c r="C180" s="303"/>
      <c r="D180" s="303"/>
      <c r="E180" s="303"/>
      <c r="F180" s="303"/>
      <c r="G180" s="303"/>
      <c r="H180" s="303"/>
      <c r="I180" s="303"/>
    </row>
    <row r="181" spans="1:10" ht="16.5" customHeight="1">
      <c r="A181" s="306" t="s">
        <v>108</v>
      </c>
      <c r="B181" s="303" t="s">
        <v>650</v>
      </c>
      <c r="C181" s="303"/>
      <c r="D181" s="303"/>
      <c r="E181" s="303"/>
      <c r="F181" s="303"/>
      <c r="G181" s="303"/>
      <c r="H181" s="303"/>
      <c r="I181" s="303"/>
    </row>
    <row r="182" spans="1:10" ht="8.1" customHeight="1">
      <c r="A182" s="306"/>
      <c r="B182" s="303"/>
      <c r="C182" s="303"/>
      <c r="D182" s="303"/>
      <c r="E182" s="303"/>
      <c r="F182" s="303"/>
      <c r="G182" s="303"/>
      <c r="H182" s="303"/>
      <c r="I182" s="303"/>
    </row>
    <row r="183" spans="1:10" ht="98.25" customHeight="1">
      <c r="A183" s="306" t="s">
        <v>109</v>
      </c>
      <c r="B183" s="584" t="s">
        <v>124</v>
      </c>
      <c r="C183" s="584"/>
      <c r="D183" s="584"/>
      <c r="E183" s="584"/>
      <c r="F183" s="584"/>
      <c r="G183" s="584"/>
      <c r="H183" s="584"/>
      <c r="I183" s="584"/>
    </row>
    <row r="184" spans="1:10" ht="8.1" customHeight="1">
      <c r="A184" s="306"/>
      <c r="B184" s="303"/>
      <c r="C184" s="303"/>
      <c r="D184" s="303"/>
      <c r="E184" s="303"/>
      <c r="F184" s="303"/>
      <c r="G184" s="303"/>
      <c r="H184" s="303"/>
      <c r="I184" s="303"/>
    </row>
    <row r="185" spans="1:10" ht="33" customHeight="1"/>
    <row r="186" spans="1:10" ht="21" customHeight="1">
      <c r="A186" s="587" t="s">
        <v>71</v>
      </c>
      <c r="B186" s="587"/>
      <c r="C186" s="587"/>
      <c r="D186" s="587"/>
      <c r="E186" s="593" t="s">
        <v>71</v>
      </c>
      <c r="F186" s="593"/>
      <c r="G186" s="593"/>
      <c r="H186" s="593"/>
      <c r="I186" s="593"/>
      <c r="J186" s="296"/>
    </row>
    <row r="187" spans="1:10" ht="33" customHeight="1">
      <c r="A187" s="594" t="s">
        <v>72</v>
      </c>
      <c r="B187" s="594"/>
      <c r="C187" s="594"/>
      <c r="D187" s="594"/>
      <c r="E187" s="595" t="s">
        <v>73</v>
      </c>
      <c r="F187" s="595"/>
      <c r="G187" s="595"/>
      <c r="H187" s="595"/>
      <c r="I187" s="595"/>
      <c r="J187" s="296"/>
    </row>
    <row r="188" spans="1:10" ht="15.75">
      <c r="A188" s="300" t="s">
        <v>54</v>
      </c>
      <c r="B188" s="300"/>
      <c r="C188" s="300"/>
      <c r="D188" s="300"/>
      <c r="E188" s="300"/>
      <c r="F188" s="300"/>
      <c r="G188" s="300"/>
      <c r="H188" s="300"/>
      <c r="I188" s="301" t="s">
        <v>127</v>
      </c>
      <c r="J188" s="296"/>
    </row>
    <row r="189" spans="1:10" ht="15.75">
      <c r="A189" s="300"/>
      <c r="B189" s="300"/>
      <c r="C189" s="300"/>
      <c r="D189" s="300"/>
      <c r="E189" s="300"/>
      <c r="F189" s="300"/>
      <c r="G189" s="300"/>
      <c r="H189" s="300"/>
      <c r="I189" s="301"/>
      <c r="J189" s="296"/>
    </row>
    <row r="190" spans="1:10" ht="70.5" customHeight="1">
      <c r="A190" s="306" t="s">
        <v>125</v>
      </c>
      <c r="B190" s="584" t="s">
        <v>126</v>
      </c>
      <c r="C190" s="584"/>
      <c r="D190" s="584"/>
      <c r="E190" s="584"/>
      <c r="F190" s="584"/>
      <c r="G190" s="584"/>
      <c r="H190" s="584"/>
      <c r="I190" s="584"/>
      <c r="J190" s="296"/>
    </row>
    <row r="191" spans="1:10" ht="15.75">
      <c r="A191" s="300"/>
      <c r="B191" s="300"/>
      <c r="C191" s="300"/>
      <c r="D191" s="300"/>
      <c r="E191" s="300"/>
      <c r="F191" s="300"/>
      <c r="G191" s="300"/>
      <c r="H191" s="300"/>
      <c r="I191" s="301"/>
      <c r="J191" s="296"/>
    </row>
    <row r="192" spans="1:10" ht="53.25" customHeight="1">
      <c r="A192" s="306" t="s">
        <v>109</v>
      </c>
      <c r="B192" s="584" t="s">
        <v>128</v>
      </c>
      <c r="C192" s="584"/>
      <c r="D192" s="584"/>
      <c r="E192" s="584"/>
      <c r="F192" s="584"/>
      <c r="G192" s="584"/>
      <c r="H192" s="584"/>
      <c r="I192" s="584"/>
    </row>
    <row r="193" spans="1:9" ht="15.75">
      <c r="A193" s="304"/>
      <c r="B193" s="303"/>
      <c r="C193" s="303"/>
      <c r="D193" s="303"/>
      <c r="E193" s="303"/>
      <c r="F193" s="303"/>
      <c r="G193" s="303"/>
      <c r="H193" s="303"/>
      <c r="I193" s="303"/>
    </row>
    <row r="194" spans="1:9" ht="21.95" customHeight="1">
      <c r="A194" s="303"/>
      <c r="B194" s="299"/>
      <c r="C194" s="303"/>
      <c r="D194" s="303"/>
      <c r="E194" s="303"/>
      <c r="F194" s="299"/>
      <c r="G194" s="303"/>
      <c r="H194" s="303"/>
      <c r="I194" s="303"/>
    </row>
    <row r="195" spans="1:9" ht="21.95" customHeight="1">
      <c r="A195" s="303"/>
      <c r="B195" s="309" t="s">
        <v>129</v>
      </c>
      <c r="C195" s="309"/>
      <c r="D195" s="309"/>
      <c r="E195" s="309"/>
      <c r="F195" s="309" t="s">
        <v>129</v>
      </c>
      <c r="G195" s="309"/>
      <c r="H195" s="309"/>
      <c r="I195" s="309"/>
    </row>
    <row r="196" spans="1:9" ht="35.25" customHeight="1">
      <c r="A196" s="303"/>
      <c r="B196" s="596" t="s">
        <v>72</v>
      </c>
      <c r="C196" s="596"/>
      <c r="D196" s="596"/>
      <c r="E196" s="596"/>
      <c r="F196" s="596" t="s">
        <v>73</v>
      </c>
      <c r="G196" s="596"/>
      <c r="H196" s="596"/>
      <c r="I196" s="596"/>
    </row>
    <row r="197" spans="1:9" ht="21.95" customHeight="1">
      <c r="A197" s="303"/>
      <c r="B197" s="310"/>
      <c r="C197" s="304"/>
      <c r="D197" s="304"/>
      <c r="E197" s="304"/>
      <c r="F197" s="311"/>
      <c r="G197" s="311"/>
      <c r="H197" s="311"/>
      <c r="I197" s="311"/>
    </row>
    <row r="198" spans="1:9" ht="21.95" customHeight="1">
      <c r="A198" s="303"/>
      <c r="B198" s="587" t="s">
        <v>130</v>
      </c>
      <c r="C198" s="587"/>
      <c r="D198" s="587"/>
      <c r="E198" s="587"/>
      <c r="F198" s="587" t="s">
        <v>130</v>
      </c>
      <c r="G198" s="587"/>
      <c r="H198" s="587"/>
      <c r="I198" s="587"/>
    </row>
    <row r="199" spans="1:9" ht="21.95" customHeight="1">
      <c r="A199" s="303"/>
      <c r="B199" s="299"/>
      <c r="C199" s="304"/>
      <c r="D199" s="304"/>
      <c r="E199" s="304"/>
      <c r="F199" s="299"/>
      <c r="G199" s="304"/>
      <c r="H199" s="304"/>
      <c r="I199" s="304"/>
    </row>
    <row r="200" spans="1:9" ht="21.95" customHeight="1">
      <c r="A200" s="303"/>
      <c r="B200" s="299"/>
      <c r="C200" s="304"/>
      <c r="D200" s="304"/>
      <c r="E200" s="304"/>
      <c r="F200" s="299"/>
      <c r="G200" s="304"/>
      <c r="H200" s="304"/>
      <c r="I200" s="304"/>
    </row>
    <row r="201" spans="1:9" ht="21.95" customHeight="1">
      <c r="A201" s="303"/>
      <c r="B201" s="300" t="s">
        <v>131</v>
      </c>
      <c r="C201" s="312"/>
      <c r="D201" s="300"/>
      <c r="E201" s="300"/>
      <c r="F201" s="300" t="str">
        <f>"Name : "&amp; 'Names of Bidder'!D18</f>
        <v xml:space="preserve">Name : </v>
      </c>
      <c r="G201" s="309"/>
      <c r="H201" s="309"/>
      <c r="I201" s="309"/>
    </row>
    <row r="202" spans="1:9" ht="21.95" customHeight="1">
      <c r="A202" s="303"/>
      <c r="B202" s="300" t="s">
        <v>178</v>
      </c>
      <c r="C202" s="312"/>
      <c r="D202" s="300"/>
      <c r="E202" s="300"/>
      <c r="F202" s="300" t="str">
        <f>"Designation : " &amp; 'Names of Bidder'!D19</f>
        <v xml:space="preserve">Designation : </v>
      </c>
      <c r="G202" s="309"/>
      <c r="H202" s="309"/>
      <c r="I202" s="309"/>
    </row>
    <row r="203" spans="1:9" ht="21.95" customHeight="1">
      <c r="A203" s="303"/>
      <c r="B203" s="309"/>
      <c r="C203" s="304"/>
      <c r="D203" s="304"/>
      <c r="E203" s="304"/>
      <c r="F203" s="309"/>
      <c r="G203" s="304"/>
      <c r="H203" s="304"/>
      <c r="I203" s="304"/>
    </row>
    <row r="204" spans="1:9" ht="21.95" customHeight="1">
      <c r="A204" s="303"/>
      <c r="B204" s="587" t="s">
        <v>132</v>
      </c>
      <c r="C204" s="587"/>
      <c r="D204" s="587"/>
      <c r="E204" s="587"/>
      <c r="F204" s="587" t="s">
        <v>132</v>
      </c>
      <c r="G204" s="587"/>
      <c r="H204" s="587"/>
      <c r="I204" s="587"/>
    </row>
    <row r="205" spans="1:9" ht="21.95" customHeight="1">
      <c r="A205" s="303"/>
      <c r="B205" s="300" t="s">
        <v>131</v>
      </c>
      <c r="C205" s="300"/>
      <c r="D205" s="300"/>
      <c r="E205" s="300"/>
      <c r="F205" s="300" t="s">
        <v>131</v>
      </c>
      <c r="G205" s="309"/>
      <c r="H205" s="309"/>
      <c r="I205" s="309"/>
    </row>
    <row r="206" spans="1:9" ht="21.95" customHeight="1">
      <c r="A206" s="303"/>
      <c r="B206" s="300" t="s">
        <v>178</v>
      </c>
      <c r="C206" s="300"/>
      <c r="D206" s="300"/>
      <c r="E206" s="300"/>
      <c r="F206" s="300" t="s">
        <v>178</v>
      </c>
      <c r="G206" s="303"/>
      <c r="H206" s="303"/>
      <c r="I206" s="303"/>
    </row>
    <row r="207" spans="1:9" ht="21.95" customHeight="1">
      <c r="A207" s="303"/>
      <c r="B207" s="303"/>
      <c r="C207" s="303"/>
      <c r="D207" s="303"/>
      <c r="E207" s="303"/>
      <c r="F207" s="303"/>
      <c r="G207" s="303"/>
      <c r="H207" s="303"/>
      <c r="I207" s="303"/>
    </row>
    <row r="208" spans="1:9" ht="21.95" customHeight="1">
      <c r="A208" s="303"/>
      <c r="B208" s="587" t="s">
        <v>609</v>
      </c>
      <c r="C208" s="587"/>
      <c r="D208" s="587"/>
      <c r="E208" s="587"/>
      <c r="F208" s="587" t="s">
        <v>609</v>
      </c>
      <c r="G208" s="587"/>
      <c r="H208" s="587"/>
      <c r="I208" s="587"/>
    </row>
    <row r="209" spans="1:9" ht="21.95" customHeight="1">
      <c r="A209" s="303"/>
      <c r="B209" s="300" t="s">
        <v>131</v>
      </c>
      <c r="C209" s="300"/>
      <c r="D209" s="300"/>
      <c r="E209" s="300"/>
      <c r="F209" s="300" t="s">
        <v>131</v>
      </c>
      <c r="G209" s="309"/>
      <c r="H209" s="309"/>
      <c r="I209" s="309"/>
    </row>
    <row r="210" spans="1:9" ht="21.95" customHeight="1">
      <c r="A210" s="303"/>
      <c r="B210" s="300" t="s">
        <v>178</v>
      </c>
      <c r="C210" s="300"/>
      <c r="D210" s="300"/>
      <c r="E210" s="300"/>
      <c r="F210" s="300" t="s">
        <v>178</v>
      </c>
      <c r="G210" s="303"/>
      <c r="H210" s="303"/>
      <c r="I210" s="303"/>
    </row>
    <row r="211" spans="1:9" ht="21.95" customHeight="1">
      <c r="A211" s="303"/>
      <c r="B211" s="300"/>
      <c r="C211" s="300"/>
      <c r="D211" s="300"/>
      <c r="E211" s="300"/>
      <c r="F211" s="300"/>
      <c r="G211" s="303"/>
      <c r="H211" s="303"/>
      <c r="I211" s="303"/>
    </row>
    <row r="212" spans="1:9" ht="21.95" customHeight="1">
      <c r="A212" s="303"/>
      <c r="B212" s="300"/>
      <c r="C212" s="300"/>
      <c r="D212" s="300"/>
      <c r="E212" s="300"/>
      <c r="F212" s="300"/>
      <c r="G212" s="303"/>
      <c r="H212" s="303"/>
      <c r="I212" s="303"/>
    </row>
    <row r="213" spans="1:9" ht="21.95" customHeight="1">
      <c r="A213" s="303"/>
      <c r="B213" s="300"/>
      <c r="C213" s="300"/>
      <c r="D213" s="300"/>
      <c r="E213" s="300"/>
      <c r="F213" s="300"/>
      <c r="G213" s="303"/>
      <c r="H213" s="303"/>
      <c r="I213" s="303"/>
    </row>
    <row r="214" spans="1:9" ht="21.95" customHeight="1">
      <c r="A214" s="303"/>
      <c r="B214" s="300"/>
      <c r="C214" s="300"/>
      <c r="D214" s="300"/>
      <c r="E214" s="300"/>
      <c r="F214" s="300"/>
      <c r="G214" s="303"/>
      <c r="H214" s="303"/>
      <c r="I214" s="303"/>
    </row>
    <row r="215" spans="1:9" ht="21.95" customHeight="1">
      <c r="A215" s="303"/>
      <c r="B215" s="300"/>
      <c r="C215" s="300"/>
      <c r="D215" s="300"/>
      <c r="E215" s="300"/>
      <c r="F215" s="300"/>
      <c r="G215" s="303"/>
      <c r="H215" s="303"/>
      <c r="I215" s="303"/>
    </row>
    <row r="216" spans="1:9" ht="21.95" customHeight="1">
      <c r="A216" s="303"/>
      <c r="B216" s="300"/>
      <c r="C216" s="300"/>
      <c r="D216" s="300"/>
      <c r="E216" s="300"/>
      <c r="F216" s="300"/>
      <c r="G216" s="303"/>
      <c r="H216" s="303"/>
      <c r="I216" s="303"/>
    </row>
    <row r="217" spans="1:9" ht="21.95" customHeight="1">
      <c r="A217" s="303"/>
      <c r="B217" s="300"/>
      <c r="C217" s="300"/>
      <c r="D217" s="300"/>
      <c r="E217" s="300"/>
      <c r="F217" s="300"/>
      <c r="G217" s="303"/>
      <c r="H217" s="303"/>
      <c r="I217" s="303"/>
    </row>
    <row r="218" spans="1:9" ht="21.95" customHeight="1">
      <c r="A218" s="303"/>
      <c r="B218" s="300"/>
      <c r="C218" s="300"/>
      <c r="D218" s="300"/>
      <c r="E218" s="300"/>
      <c r="F218" s="300"/>
      <c r="G218" s="303"/>
      <c r="H218" s="303"/>
      <c r="I218" s="303"/>
    </row>
    <row r="219" spans="1:9" ht="21.95" customHeight="1">
      <c r="A219" s="303"/>
      <c r="B219" s="300"/>
      <c r="C219" s="300"/>
      <c r="D219" s="300"/>
      <c r="E219" s="300"/>
      <c r="F219" s="300"/>
      <c r="G219" s="303"/>
      <c r="H219" s="303"/>
      <c r="I219" s="303"/>
    </row>
    <row r="220" spans="1:9" ht="21.95" customHeight="1">
      <c r="A220" s="303"/>
      <c r="B220" s="300"/>
      <c r="C220" s="300"/>
      <c r="D220" s="300"/>
      <c r="E220" s="300"/>
      <c r="F220" s="300"/>
      <c r="G220" s="303"/>
      <c r="H220" s="303"/>
      <c r="I220" s="303"/>
    </row>
    <row r="221" spans="1:9" ht="21.95" customHeight="1">
      <c r="A221" s="303"/>
      <c r="B221" s="300"/>
      <c r="C221" s="300"/>
      <c r="D221" s="300"/>
      <c r="E221" s="300"/>
      <c r="F221" s="300"/>
      <c r="G221" s="303"/>
      <c r="H221" s="303"/>
      <c r="I221" s="303"/>
    </row>
    <row r="222" spans="1:9" ht="21.95" customHeight="1">
      <c r="A222" s="303"/>
      <c r="B222" s="300"/>
      <c r="C222" s="300"/>
      <c r="D222" s="300"/>
      <c r="E222" s="300"/>
      <c r="F222" s="300"/>
      <c r="G222" s="303"/>
      <c r="H222" s="303"/>
      <c r="I222" s="303"/>
    </row>
    <row r="223" spans="1:9" ht="21.95" customHeight="1">
      <c r="A223" s="303"/>
      <c r="B223" s="300"/>
      <c r="C223" s="300"/>
      <c r="D223" s="300"/>
      <c r="E223" s="300"/>
      <c r="F223" s="300"/>
      <c r="G223" s="303"/>
      <c r="H223" s="303"/>
      <c r="I223" s="303"/>
    </row>
    <row r="224" spans="1:9" ht="15.75">
      <c r="A224" s="313"/>
      <c r="B224" s="313"/>
      <c r="C224" s="313"/>
      <c r="D224" s="313"/>
      <c r="E224" s="313"/>
      <c r="F224" s="313"/>
      <c r="G224" s="313"/>
      <c r="H224" s="313"/>
      <c r="I224" s="313"/>
    </row>
    <row r="225" spans="1:9" ht="15.75">
      <c r="A225" s="300" t="s">
        <v>54</v>
      </c>
      <c r="B225" s="300"/>
      <c r="C225" s="300"/>
      <c r="D225" s="300"/>
      <c r="E225" s="300"/>
      <c r="F225" s="300"/>
      <c r="G225" s="300"/>
      <c r="H225" s="300"/>
      <c r="I225" s="301" t="s">
        <v>133</v>
      </c>
    </row>
    <row r="226" spans="1:9" ht="15.75">
      <c r="A226" s="303"/>
      <c r="B226" s="303"/>
      <c r="C226" s="303"/>
      <c r="D226" s="303"/>
      <c r="E226" s="303"/>
      <c r="F226" s="303"/>
      <c r="G226" s="303"/>
      <c r="H226" s="303"/>
      <c r="I226" s="303"/>
    </row>
    <row r="227" spans="1:9" ht="15.75">
      <c r="A227" s="303"/>
      <c r="B227" s="303"/>
      <c r="C227" s="303"/>
      <c r="D227" s="303"/>
      <c r="E227" s="303"/>
      <c r="F227" s="303"/>
      <c r="G227" s="303"/>
      <c r="H227" s="303"/>
      <c r="I227" s="303"/>
    </row>
    <row r="228" spans="1:9" ht="15.75">
      <c r="A228" s="303"/>
      <c r="B228" s="303"/>
      <c r="C228" s="303"/>
      <c r="D228" s="303"/>
      <c r="E228" s="303"/>
      <c r="F228" s="303"/>
      <c r="G228" s="303"/>
      <c r="H228" s="303"/>
      <c r="I228" s="303"/>
    </row>
    <row r="229" spans="1:9" ht="15.75">
      <c r="A229" s="303"/>
      <c r="B229" s="303"/>
      <c r="C229" s="303"/>
      <c r="D229" s="303"/>
      <c r="E229" s="303"/>
      <c r="F229" s="303"/>
      <c r="G229" s="303"/>
      <c r="H229" s="303"/>
      <c r="I229" s="303"/>
    </row>
    <row r="230" spans="1:9" ht="15.75">
      <c r="A230" s="303"/>
      <c r="B230" s="303"/>
      <c r="C230" s="303"/>
      <c r="D230" s="303"/>
      <c r="E230" s="303"/>
      <c r="F230" s="303"/>
      <c r="G230" s="303"/>
      <c r="H230" s="303"/>
      <c r="I230" s="303"/>
    </row>
    <row r="231" spans="1:9" ht="15.75">
      <c r="A231" s="303"/>
      <c r="B231" s="303"/>
      <c r="C231" s="303"/>
      <c r="D231" s="303"/>
      <c r="E231" s="303"/>
      <c r="F231" s="303"/>
      <c r="G231" s="303"/>
      <c r="H231" s="303"/>
      <c r="I231" s="303"/>
    </row>
    <row r="232" spans="1:9" ht="15.75">
      <c r="A232" s="303"/>
      <c r="B232" s="303"/>
      <c r="C232" s="303"/>
      <c r="D232" s="303"/>
      <c r="E232" s="303"/>
      <c r="F232" s="303"/>
      <c r="G232" s="303"/>
      <c r="H232" s="303"/>
      <c r="I232" s="303"/>
    </row>
    <row r="233" spans="1:9" ht="15.75">
      <c r="A233" s="303"/>
      <c r="B233" s="303"/>
      <c r="C233" s="303"/>
      <c r="D233" s="303"/>
      <c r="E233" s="303"/>
      <c r="F233" s="303"/>
      <c r="G233" s="303"/>
      <c r="H233" s="303"/>
      <c r="I233" s="303"/>
    </row>
    <row r="234" spans="1:9" ht="15.75">
      <c r="A234" s="303"/>
      <c r="B234" s="303"/>
      <c r="C234" s="303"/>
      <c r="D234" s="303"/>
      <c r="E234" s="303"/>
      <c r="F234" s="303"/>
      <c r="G234" s="303"/>
      <c r="H234" s="303"/>
      <c r="I234" s="303"/>
    </row>
    <row r="235" spans="1:9" ht="15.75">
      <c r="A235" s="303"/>
      <c r="B235" s="303"/>
      <c r="C235" s="303"/>
      <c r="D235" s="303"/>
      <c r="E235" s="303"/>
      <c r="F235" s="303"/>
      <c r="G235" s="303"/>
      <c r="H235" s="303"/>
      <c r="I235" s="303"/>
    </row>
    <row r="236" spans="1:9" ht="15.75">
      <c r="A236" s="303"/>
      <c r="B236" s="303"/>
      <c r="C236" s="303"/>
      <c r="D236" s="303"/>
      <c r="E236" s="303"/>
      <c r="F236" s="303"/>
      <c r="G236" s="303"/>
      <c r="H236" s="303"/>
      <c r="I236" s="303"/>
    </row>
    <row r="237" spans="1:9" ht="15.75">
      <c r="A237" s="303"/>
      <c r="B237" s="303"/>
      <c r="C237" s="303"/>
      <c r="D237" s="303"/>
      <c r="E237" s="303"/>
      <c r="F237" s="303"/>
      <c r="G237" s="303"/>
      <c r="H237" s="303"/>
      <c r="I237" s="303"/>
    </row>
    <row r="238" spans="1:9" ht="15.75">
      <c r="A238" s="303"/>
      <c r="B238" s="303"/>
      <c r="C238" s="303"/>
      <c r="D238" s="303"/>
      <c r="E238" s="303"/>
      <c r="F238" s="303"/>
      <c r="G238" s="303"/>
      <c r="H238" s="303"/>
      <c r="I238" s="303"/>
    </row>
  </sheetData>
  <sheetProtection algorithmName="SHA-512" hashValue="v6cxNgtKU1GcBdr86Mp9LUnsiY0qeC9Im1v5L1msqwPgeCdWDblAwtHjab0HAbmEgePhgOBAtmSg6lX4RwVzcA==" saltValue="O8syo090OeJdMq52QOI7SQ=="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64" t="str">
        <f>'Attach 3(JV)'!A1</f>
        <v>Specification No. :SR-I/C&amp;M/WC-3823-F(R)/2024/Rfx-5002004139</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65" t="s">
        <v>162</v>
      </c>
      <c r="E19" s="215"/>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6"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5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6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6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6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6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6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66"/>
      <c r="B28" s="602"/>
      <c r="C28" s="602"/>
      <c r="D28" s="602"/>
      <c r="E28" s="288"/>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66"/>
      <c r="B29" s="602"/>
      <c r="C29" s="602"/>
      <c r="D29" s="602"/>
      <c r="E29" s="288"/>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66"/>
      <c r="B30" s="602" t="s">
        <v>302</v>
      </c>
      <c r="C30" s="602"/>
      <c r="D30" s="602"/>
      <c r="E30" s="288"/>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6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6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62" t="s">
        <v>612</v>
      </c>
      <c r="B35" s="607" t="s">
        <v>610</v>
      </c>
      <c r="C35" s="608"/>
      <c r="D35" s="609"/>
      <c r="E35" s="45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62" t="s">
        <v>613</v>
      </c>
      <c r="B36" s="607" t="s">
        <v>614</v>
      </c>
      <c r="C36" s="608"/>
      <c r="D36" s="609"/>
      <c r="E36" s="45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62" t="s">
        <v>652</v>
      </c>
      <c r="B37" s="607" t="s">
        <v>653</v>
      </c>
      <c r="C37" s="608"/>
      <c r="D37" s="609"/>
      <c r="E37" s="45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6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6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6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6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6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6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6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6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6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6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6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6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6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6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6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66"/>
      <c r="B59" s="602" t="s">
        <v>317</v>
      </c>
      <c r="C59" s="602"/>
      <c r="D59" s="602"/>
      <c r="E59" s="215"/>
      <c r="Z59" s="161"/>
      <c r="AA59" s="161"/>
      <c r="AB59" s="161"/>
    </row>
    <row r="60" spans="1:31" ht="18.95" customHeight="1">
      <c r="A60" s="466"/>
      <c r="B60" s="624" t="s">
        <v>317</v>
      </c>
      <c r="C60" s="625"/>
      <c r="D60" s="620"/>
      <c r="E60" s="234" t="str">
        <f>IF(H57=1,"Saving Account","Current Account")</f>
        <v>Saving Account</v>
      </c>
      <c r="Z60" s="161"/>
      <c r="AA60" s="161"/>
      <c r="AB60" s="161"/>
    </row>
    <row r="61" spans="1:31" ht="25.5" customHeight="1">
      <c r="A61" s="458" t="s">
        <v>330</v>
      </c>
      <c r="B61" s="617" t="s">
        <v>318</v>
      </c>
      <c r="C61" s="617"/>
      <c r="D61" s="617"/>
      <c r="E61" s="75"/>
    </row>
    <row r="62" spans="1:31" ht="45" customHeight="1">
      <c r="A62" s="45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63" t="s">
        <v>615</v>
      </c>
      <c r="B65" s="211"/>
      <c r="C65" s="211"/>
      <c r="D65" s="211"/>
      <c r="E65" s="211"/>
    </row>
    <row r="66" spans="1:5" ht="15" customHeight="1">
      <c r="A66" s="463" t="s">
        <v>616</v>
      </c>
      <c r="B66" s="211"/>
      <c r="C66" s="211"/>
      <c r="D66" s="211"/>
      <c r="E66" s="211"/>
    </row>
    <row r="67" spans="1:5" ht="15" customHeight="1">
      <c r="A67" s="463" t="s">
        <v>617</v>
      </c>
      <c r="B67" s="211"/>
      <c r="C67" s="211"/>
      <c r="D67" s="211"/>
      <c r="E67" s="211"/>
    </row>
    <row r="68" spans="1:5" ht="15" customHeight="1">
      <c r="A68" s="463" t="s">
        <v>618</v>
      </c>
      <c r="B68" s="211"/>
      <c r="C68" s="211"/>
      <c r="D68" s="211"/>
      <c r="E68" s="211"/>
    </row>
    <row r="69" spans="1:5" ht="15" customHeight="1">
      <c r="A69" s="463" t="s">
        <v>619</v>
      </c>
      <c r="B69" s="211"/>
      <c r="C69" s="211"/>
      <c r="D69" s="211"/>
      <c r="E69" s="211"/>
    </row>
    <row r="70" spans="1:5" ht="15" customHeight="1">
      <c r="A70" s="463" t="s">
        <v>620</v>
      </c>
      <c r="B70" s="211"/>
      <c r="C70" s="211"/>
      <c r="D70" s="211"/>
      <c r="E70" s="211"/>
    </row>
    <row r="71" spans="1:5" ht="15" customHeight="1">
      <c r="A71" s="463" t="s">
        <v>621</v>
      </c>
      <c r="B71" s="211"/>
      <c r="C71" s="211"/>
      <c r="D71" s="211"/>
      <c r="E71" s="211"/>
    </row>
    <row r="72" spans="1:5" ht="15" customHeight="1">
      <c r="A72" s="46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algorithmName="SHA-512" hashValue="73RfCtAMxcGUyfzcmZZK1uM2r495Q51bCKAIxANEoN5SCHyOZOCdOE5To/M9Oku0BGVQX7pQTjLyrmKNVlsg+w==" saltValue="oodhuLEPhM4ynw7aJiqnyw==" spinCount="100000" sheet="1"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:SR-I/C&amp;M/WC-3823-F(R)/2024/Rfx-5002004139</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90" t="s">
        <v>213</v>
      </c>
      <c r="C54" s="290"/>
      <c r="D54" s="290"/>
      <c r="E54" s="290"/>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8EdAZQ3FJzZzvS4lolVCzInby9r9yckhNzCV9R0OT4xHgimTna6K27UX6Qxd2cfoTRZAgm2rWFN62lPOzmN4PQ==" saltValue="1dd3wKmOVF9bxVJWoMe6/Q=="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90"/>
  </cols>
  <sheetData>
    <row r="1" spans="1:9">
      <c r="A1" s="23" t="str">
        <f>'Attach 3(JV)'!A1</f>
        <v>Specification No. :SR-I/C&amp;M/WC-3823-F(R)/2024/Rfx-5002004139</v>
      </c>
      <c r="B1" s="24"/>
      <c r="C1" s="24"/>
      <c r="D1" s="24"/>
      <c r="E1" s="25" t="str">
        <f>"Attachment-17 "</f>
        <v xml:space="preserve">Attachment-17 </v>
      </c>
    </row>
    <row r="3" spans="1:9" ht="66"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91"/>
      <c r="G3" s="291"/>
      <c r="H3" s="291"/>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PRxYSXiC6QRQj7RtGm0BoxNr2TlAtTxLfkFYj1xL375l49umHJm0CzNEPGbMDSurf11ztuWeBCpFxjh1X6rfJQ==" saltValue="KhalSasSy+lvilpYxpc/aQ=="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9" orientation="portrait" r:id="rId11"/>
  <headerFooter alignWithMargins="0">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zoomScale="85" zoomScaleNormal="85" zoomScaleSheetLayoutView="85" workbookViewId="0">
      <selection activeCell="I38" sqref="I38:I39"/>
    </sheetView>
  </sheetViews>
  <sheetFormatPr defaultRowHeight="16.5"/>
  <cols>
    <col min="1" max="2" width="10.7109375" style="398" customWidth="1"/>
    <col min="3" max="3" width="17.5703125" style="398" customWidth="1"/>
    <col min="4" max="4" width="20.7109375" style="398" customWidth="1"/>
    <col min="5" max="5" width="12.7109375" style="398" customWidth="1"/>
    <col min="6" max="6" width="30" style="398" customWidth="1"/>
    <col min="7" max="7" width="12.5703125" style="398" customWidth="1"/>
    <col min="8" max="8" width="11.28515625" style="398" customWidth="1"/>
    <col min="9" max="9" width="11.85546875" style="387" customWidth="1"/>
    <col min="10" max="10" width="13.28515625" style="388" customWidth="1"/>
    <col min="11" max="25" width="9.140625" style="388"/>
    <col min="26" max="26" width="10" style="388" bestFit="1" customWidth="1"/>
    <col min="27" max="27" width="9.140625" style="388"/>
    <col min="28" max="28" width="9.140625" style="454"/>
    <col min="29" max="29" width="22.42578125" style="455" customWidth="1"/>
    <col min="30" max="31" width="9.140625" style="456"/>
    <col min="32" max="32" width="9.140625" style="397"/>
    <col min="33" max="33" width="10" style="397" bestFit="1" customWidth="1"/>
    <col min="34" max="34" width="14.85546875" style="397" customWidth="1"/>
    <col min="35" max="16384" width="9.140625" style="397"/>
  </cols>
  <sheetData>
    <row r="1" spans="1:52">
      <c r="A1" s="383" t="str">
        <f>'Attach 3(JV)'!A1</f>
        <v>Specification No. :SR-I/C&amp;M/WC-3823-F(R)/2024/Rfx-5002004139</v>
      </c>
      <c r="B1" s="383"/>
      <c r="C1" s="384"/>
      <c r="D1" s="384"/>
      <c r="E1" s="384"/>
      <c r="F1" s="385" t="str">
        <f>"Bid Form 1st Envelope "</f>
        <v xml:space="preserve">Bid Form 1st Envelope </v>
      </c>
      <c r="G1" s="386"/>
      <c r="H1" s="386"/>
      <c r="Z1" s="389"/>
      <c r="AA1" s="389"/>
      <c r="AB1" s="390"/>
      <c r="AC1" s="391"/>
      <c r="AD1" s="392"/>
      <c r="AE1" s="393">
        <v>1</v>
      </c>
      <c r="AF1" s="394" t="s">
        <v>513</v>
      </c>
      <c r="AG1" s="395">
        <v>1</v>
      </c>
      <c r="AH1" s="395" t="s">
        <v>274</v>
      </c>
      <c r="AI1" s="396"/>
      <c r="AJ1" s="396"/>
      <c r="AK1" s="395">
        <v>1</v>
      </c>
      <c r="AL1" s="396" t="s">
        <v>275</v>
      </c>
      <c r="AM1" s="394"/>
      <c r="AN1" s="394"/>
      <c r="AO1" s="394"/>
      <c r="AP1" s="394"/>
      <c r="AQ1" s="394"/>
      <c r="AR1" s="394"/>
      <c r="AS1" s="394"/>
      <c r="AT1" s="394"/>
      <c r="AU1" s="394"/>
      <c r="AV1" s="394"/>
      <c r="AW1" s="394"/>
      <c r="AX1" s="394"/>
      <c r="AY1" s="394"/>
      <c r="AZ1" s="394"/>
    </row>
    <row r="2" spans="1:52">
      <c r="Z2" s="389"/>
      <c r="AA2" s="389"/>
      <c r="AB2" s="390"/>
      <c r="AC2" s="391"/>
      <c r="AD2" s="392"/>
      <c r="AE2" s="393">
        <v>2</v>
      </c>
      <c r="AF2" s="394" t="s">
        <v>514</v>
      </c>
      <c r="AG2" s="395">
        <v>2</v>
      </c>
      <c r="AH2" s="395" t="s">
        <v>490</v>
      </c>
      <c r="AI2" s="396"/>
      <c r="AJ2" s="396"/>
      <c r="AK2" s="395">
        <v>2</v>
      </c>
      <c r="AL2" s="396" t="s">
        <v>491</v>
      </c>
      <c r="AM2" s="394"/>
      <c r="AN2" s="394"/>
      <c r="AO2" s="394"/>
      <c r="AP2" s="394"/>
      <c r="AQ2" s="394"/>
      <c r="AR2" s="394"/>
      <c r="AS2" s="394"/>
      <c r="AT2" s="394"/>
      <c r="AU2" s="394"/>
      <c r="AV2" s="394"/>
      <c r="AW2" s="394"/>
      <c r="AX2" s="394"/>
      <c r="AY2" s="394"/>
      <c r="AZ2" s="394"/>
    </row>
    <row r="3" spans="1:52" ht="20.100000000000001" customHeight="1">
      <c r="A3" s="678" t="s">
        <v>222</v>
      </c>
      <c r="B3" s="678"/>
      <c r="C3" s="678"/>
      <c r="D3" s="678"/>
      <c r="E3" s="678"/>
      <c r="F3" s="678"/>
      <c r="G3" s="399"/>
      <c r="H3" s="399"/>
      <c r="I3" s="400"/>
      <c r="Z3" s="389"/>
      <c r="AA3" s="389"/>
      <c r="AB3" s="401"/>
      <c r="AC3" s="402"/>
      <c r="AD3" s="392"/>
      <c r="AE3" s="393">
        <v>3</v>
      </c>
      <c r="AF3" s="394" t="s">
        <v>515</v>
      </c>
      <c r="AG3" s="395">
        <v>3</v>
      </c>
      <c r="AH3" s="395" t="s">
        <v>492</v>
      </c>
      <c r="AI3" s="396"/>
      <c r="AJ3" s="396"/>
      <c r="AK3" s="395">
        <v>3</v>
      </c>
      <c r="AL3" s="396" t="s">
        <v>493</v>
      </c>
      <c r="AM3" s="394"/>
      <c r="AN3" s="394"/>
      <c r="AO3" s="394"/>
      <c r="AP3" s="394"/>
      <c r="AQ3" s="394"/>
      <c r="AR3" s="394"/>
      <c r="AS3" s="394"/>
      <c r="AT3" s="394"/>
      <c r="AU3" s="394"/>
      <c r="AV3" s="394"/>
      <c r="AW3" s="394"/>
      <c r="AX3" s="394"/>
      <c r="AY3" s="394"/>
      <c r="AZ3" s="394"/>
    </row>
    <row r="4" spans="1:52" ht="12" customHeight="1">
      <c r="A4" s="399"/>
      <c r="B4" s="399"/>
      <c r="C4" s="399"/>
      <c r="D4" s="399"/>
      <c r="E4" s="399"/>
      <c r="F4" s="399"/>
      <c r="G4" s="399"/>
      <c r="H4" s="399"/>
      <c r="I4" s="400"/>
      <c r="Z4" s="389"/>
      <c r="AA4" s="389"/>
      <c r="AB4" s="401"/>
      <c r="AC4" s="402"/>
      <c r="AD4" s="392"/>
      <c r="AE4" s="393">
        <v>4</v>
      </c>
      <c r="AF4" s="394" t="s">
        <v>516</v>
      </c>
      <c r="AG4" s="395">
        <v>4</v>
      </c>
      <c r="AH4" s="395" t="s">
        <v>494</v>
      </c>
      <c r="AI4" s="396"/>
      <c r="AJ4" s="396"/>
      <c r="AK4" s="395">
        <v>4</v>
      </c>
      <c r="AL4" s="396" t="s">
        <v>495</v>
      </c>
      <c r="AM4" s="394"/>
      <c r="AN4" s="394"/>
      <c r="AO4" s="394"/>
      <c r="AP4" s="394"/>
      <c r="AQ4" s="394"/>
      <c r="AR4" s="394"/>
      <c r="AS4" s="394"/>
      <c r="AT4" s="394"/>
      <c r="AU4" s="394"/>
      <c r="AV4" s="394"/>
      <c r="AW4" s="394"/>
      <c r="AX4" s="394"/>
      <c r="AY4" s="394"/>
      <c r="AZ4" s="394"/>
    </row>
    <row r="5" spans="1:52" ht="20.100000000000001" customHeight="1">
      <c r="A5" s="403" t="s">
        <v>512</v>
      </c>
      <c r="B5" s="403"/>
      <c r="C5" s="680"/>
      <c r="D5" s="680"/>
      <c r="E5" s="680"/>
      <c r="F5" s="680"/>
      <c r="G5" s="403"/>
      <c r="H5" s="403"/>
      <c r="Z5" s="389"/>
      <c r="AA5" s="389"/>
      <c r="AB5" s="401"/>
      <c r="AC5" s="402"/>
      <c r="AD5" s="392"/>
      <c r="AE5" s="393">
        <v>5</v>
      </c>
      <c r="AF5" s="394" t="s">
        <v>517</v>
      </c>
      <c r="AG5" s="395">
        <v>5</v>
      </c>
      <c r="AH5" s="395" t="s">
        <v>494</v>
      </c>
      <c r="AI5" s="396"/>
      <c r="AJ5" s="396"/>
      <c r="AK5" s="395">
        <v>5</v>
      </c>
      <c r="AL5" s="396" t="s">
        <v>496</v>
      </c>
      <c r="AM5" s="394"/>
      <c r="AN5" s="394"/>
      <c r="AO5" s="394"/>
      <c r="AP5" s="394"/>
      <c r="AQ5" s="394"/>
      <c r="AR5" s="394"/>
      <c r="AS5" s="394"/>
      <c r="AT5" s="394"/>
      <c r="AU5" s="394"/>
      <c r="AV5" s="394"/>
      <c r="AW5" s="394"/>
      <c r="AX5" s="394"/>
      <c r="AY5" s="394"/>
      <c r="AZ5" s="394"/>
    </row>
    <row r="6" spans="1:52" ht="20.100000000000001" customHeight="1">
      <c r="A6" s="403" t="s">
        <v>179</v>
      </c>
      <c r="B6" s="681" t="str">
        <f>'Attach 3(JV)'!B24</f>
        <v/>
      </c>
      <c r="C6" s="681"/>
      <c r="Z6" s="389"/>
      <c r="AA6" s="389"/>
      <c r="AB6" s="401"/>
      <c r="AC6" s="402"/>
      <c r="AD6" s="392"/>
      <c r="AE6" s="393">
        <v>6</v>
      </c>
      <c r="AF6" s="394" t="s">
        <v>518</v>
      </c>
      <c r="AG6" s="395">
        <v>6</v>
      </c>
      <c r="AH6" s="395" t="s">
        <v>494</v>
      </c>
      <c r="AI6" s="405" t="e">
        <f>DAY(B6)</f>
        <v>#VALUE!</v>
      </c>
      <c r="AJ6" s="396"/>
      <c r="AK6" s="395">
        <v>6</v>
      </c>
      <c r="AL6" s="396" t="s">
        <v>497</v>
      </c>
      <c r="AM6" s="394"/>
      <c r="AN6" s="394"/>
      <c r="AO6" s="394"/>
      <c r="AP6" s="394"/>
      <c r="AQ6" s="394"/>
      <c r="AR6" s="394"/>
      <c r="AS6" s="394"/>
      <c r="AT6" s="394"/>
      <c r="AU6" s="394"/>
      <c r="AV6" s="394"/>
      <c r="AW6" s="394"/>
      <c r="AX6" s="394"/>
      <c r="AY6" s="394"/>
      <c r="AZ6" s="394"/>
    </row>
    <row r="7" spans="1:52" ht="20.100000000000001" customHeight="1">
      <c r="A7" s="403"/>
      <c r="B7" s="404"/>
      <c r="C7" s="404"/>
      <c r="Z7" s="389"/>
      <c r="AA7" s="389"/>
      <c r="AB7" s="401"/>
      <c r="AC7" s="402"/>
      <c r="AD7" s="392"/>
      <c r="AE7" s="393">
        <v>7</v>
      </c>
      <c r="AF7" s="394" t="s">
        <v>519</v>
      </c>
      <c r="AG7" s="395">
        <v>7</v>
      </c>
      <c r="AH7" s="395" t="s">
        <v>494</v>
      </c>
      <c r="AI7" s="405" t="e">
        <f>MONTH(B6)</f>
        <v>#VALUE!</v>
      </c>
      <c r="AJ7" s="396"/>
      <c r="AK7" s="395">
        <v>7</v>
      </c>
      <c r="AL7" s="396" t="s">
        <v>498</v>
      </c>
      <c r="AM7" s="394"/>
      <c r="AN7" s="394"/>
      <c r="AO7" s="394"/>
      <c r="AP7" s="394"/>
      <c r="AQ7" s="394"/>
      <c r="AR7" s="394"/>
      <c r="AS7" s="394"/>
      <c r="AT7" s="394"/>
      <c r="AU7" s="394"/>
      <c r="AV7" s="394"/>
      <c r="AW7" s="394"/>
      <c r="AX7" s="394"/>
      <c r="AY7" s="394"/>
      <c r="AZ7" s="394"/>
    </row>
    <row r="8" spans="1:52" ht="20.100000000000001" customHeight="1">
      <c r="A8" s="406" t="str">
        <f>'Attach 3(JV)'!E7</f>
        <v>To:</v>
      </c>
      <c r="B8" s="407"/>
      <c r="F8" s="408"/>
      <c r="G8" s="408"/>
      <c r="H8" s="408"/>
      <c r="Z8" s="389"/>
      <c r="AA8" s="389"/>
      <c r="AB8" s="401"/>
      <c r="AC8" s="402"/>
      <c r="AD8" s="392"/>
      <c r="AE8" s="393">
        <v>8</v>
      </c>
      <c r="AF8" s="394" t="s">
        <v>520</v>
      </c>
      <c r="AG8" s="395">
        <v>8</v>
      </c>
      <c r="AH8" s="395" t="s">
        <v>494</v>
      </c>
      <c r="AI8" s="405" t="e">
        <f>LOOKUP(AI7,AK1:AK12,AL1:AL12)</f>
        <v>#VALUE!</v>
      </c>
      <c r="AJ8" s="396"/>
      <c r="AK8" s="395">
        <v>8</v>
      </c>
      <c r="AL8" s="396" t="s">
        <v>499</v>
      </c>
      <c r="AM8" s="394"/>
      <c r="AN8" s="394"/>
      <c r="AO8" s="394"/>
      <c r="AP8" s="394"/>
      <c r="AQ8" s="394"/>
      <c r="AR8" s="394"/>
      <c r="AS8" s="394"/>
      <c r="AT8" s="394"/>
      <c r="AU8" s="394"/>
      <c r="AV8" s="394"/>
      <c r="AW8" s="394"/>
      <c r="AX8" s="394"/>
      <c r="AY8" s="394"/>
      <c r="AZ8" s="394"/>
    </row>
    <row r="9" spans="1:52" ht="20.100000000000001" customHeight="1">
      <c r="A9" s="403" t="str">
        <f>'Attach 4'!E8</f>
        <v>Sr.GM(C&amp;M)</v>
      </c>
      <c r="B9" s="403"/>
      <c r="F9" s="408"/>
      <c r="G9" s="408"/>
      <c r="H9" s="408"/>
      <c r="Z9" s="389"/>
      <c r="AA9" s="389"/>
      <c r="AB9" s="401"/>
      <c r="AC9" s="402"/>
      <c r="AD9" s="392"/>
      <c r="AE9" s="393">
        <v>9</v>
      </c>
      <c r="AF9" s="394" t="s">
        <v>521</v>
      </c>
      <c r="AG9" s="395">
        <v>9</v>
      </c>
      <c r="AH9" s="395" t="s">
        <v>494</v>
      </c>
      <c r="AI9" s="405" t="e">
        <f>YEAR(B6)</f>
        <v>#VALUE!</v>
      </c>
      <c r="AJ9" s="396"/>
      <c r="AK9" s="395">
        <v>9</v>
      </c>
      <c r="AL9" s="396" t="s">
        <v>500</v>
      </c>
      <c r="AM9" s="394"/>
      <c r="AN9" s="394"/>
      <c r="AO9" s="394"/>
      <c r="AP9" s="394"/>
      <c r="AQ9" s="394"/>
      <c r="AR9" s="394"/>
      <c r="AS9" s="394"/>
      <c r="AT9" s="394"/>
      <c r="AU9" s="394"/>
      <c r="AV9" s="394"/>
      <c r="AW9" s="394"/>
      <c r="AX9" s="394"/>
      <c r="AY9" s="394"/>
      <c r="AZ9" s="394"/>
    </row>
    <row r="10" spans="1:52" ht="20.100000000000001" customHeight="1">
      <c r="A10" s="403" t="str">
        <f>'Attach 4'!E9</f>
        <v>Power Grid Corporation of India Ltd.,</v>
      </c>
      <c r="B10" s="403"/>
      <c r="F10" s="408"/>
      <c r="G10" s="408"/>
      <c r="H10" s="408"/>
      <c r="Z10" s="389"/>
      <c r="AA10" s="389"/>
      <c r="AB10" s="401"/>
      <c r="AC10" s="402"/>
      <c r="AD10" s="392"/>
      <c r="AE10" s="393">
        <v>10</v>
      </c>
      <c r="AF10" s="394" t="s">
        <v>522</v>
      </c>
      <c r="AG10" s="395">
        <v>10</v>
      </c>
      <c r="AH10" s="395" t="s">
        <v>494</v>
      </c>
      <c r="AI10" s="396"/>
      <c r="AJ10" s="396"/>
      <c r="AK10" s="395">
        <v>10</v>
      </c>
      <c r="AL10" s="396" t="s">
        <v>501</v>
      </c>
      <c r="AM10" s="394"/>
      <c r="AN10" s="394"/>
      <c r="AO10" s="394"/>
      <c r="AP10" s="394"/>
      <c r="AQ10" s="394"/>
      <c r="AR10" s="394"/>
      <c r="AS10" s="394"/>
      <c r="AT10" s="394"/>
      <c r="AU10" s="394"/>
      <c r="AV10" s="394"/>
      <c r="AW10" s="394"/>
      <c r="AX10" s="394"/>
      <c r="AY10" s="394"/>
      <c r="AZ10" s="394"/>
    </row>
    <row r="11" spans="1:52" ht="20.100000000000001" customHeight="1">
      <c r="A11" s="403" t="str">
        <f>'Attach 4'!E10</f>
        <v>SRTS-1</v>
      </c>
      <c r="B11" s="403"/>
      <c r="F11" s="408"/>
      <c r="G11" s="408"/>
      <c r="H11" s="408"/>
      <c r="Z11" s="389"/>
      <c r="AA11" s="389"/>
      <c r="AB11" s="401"/>
      <c r="AC11" s="402"/>
      <c r="AD11" s="392"/>
      <c r="AE11" s="393">
        <v>11</v>
      </c>
      <c r="AF11" s="394" t="s">
        <v>523</v>
      </c>
      <c r="AG11" s="395">
        <v>11</v>
      </c>
      <c r="AH11" s="395" t="s">
        <v>494</v>
      </c>
      <c r="AI11" s="396"/>
      <c r="AJ11" s="396"/>
      <c r="AK11" s="395">
        <v>11</v>
      </c>
      <c r="AL11" s="396" t="s">
        <v>502</v>
      </c>
      <c r="AM11" s="394"/>
      <c r="AN11" s="394"/>
      <c r="AO11" s="394"/>
      <c r="AP11" s="394"/>
      <c r="AQ11" s="394"/>
      <c r="AR11" s="394"/>
      <c r="AS11" s="394"/>
      <c r="AT11" s="394"/>
      <c r="AU11" s="394"/>
      <c r="AV11" s="394"/>
      <c r="AW11" s="394"/>
      <c r="AX11" s="394"/>
      <c r="AY11" s="394"/>
      <c r="AZ11" s="394"/>
    </row>
    <row r="12" spans="1:52" ht="20.100000000000001" customHeight="1">
      <c r="A12" s="403" t="str">
        <f>'Attach 4'!E11</f>
        <v>No: 6-6-8/32 &amp; 395E, Kavadiguda Main Road</v>
      </c>
      <c r="B12" s="403"/>
      <c r="F12" s="408"/>
      <c r="G12" s="408"/>
      <c r="H12" s="408"/>
      <c r="Z12" s="389"/>
      <c r="AA12" s="389"/>
      <c r="AB12" s="401"/>
      <c r="AC12" s="402"/>
      <c r="AD12" s="392"/>
      <c r="AE12" s="393">
        <v>12</v>
      </c>
      <c r="AF12" s="394" t="s">
        <v>524</v>
      </c>
      <c r="AG12" s="395">
        <v>12</v>
      </c>
      <c r="AH12" s="395" t="s">
        <v>494</v>
      </c>
      <c r="AI12" s="396"/>
      <c r="AJ12" s="396"/>
      <c r="AK12" s="395">
        <v>12</v>
      </c>
      <c r="AL12" s="396" t="s">
        <v>503</v>
      </c>
      <c r="AM12" s="394"/>
      <c r="AN12" s="394"/>
      <c r="AO12" s="394"/>
      <c r="AP12" s="394"/>
      <c r="AQ12" s="394"/>
      <c r="AR12" s="394"/>
      <c r="AS12" s="394"/>
      <c r="AT12" s="394"/>
      <c r="AU12" s="394"/>
      <c r="AV12" s="394"/>
      <c r="AW12" s="394"/>
      <c r="AX12" s="394"/>
      <c r="AY12" s="394"/>
      <c r="AZ12" s="394"/>
    </row>
    <row r="13" spans="1:52" ht="20.100000000000001" customHeight="1">
      <c r="A13" s="403" t="str">
        <f>'Attach 4'!E12</f>
        <v>Secunderabad, Telangana – 500 080</v>
      </c>
      <c r="B13" s="403"/>
      <c r="F13" s="408"/>
      <c r="G13" s="408"/>
      <c r="H13" s="408"/>
      <c r="Z13" s="389"/>
      <c r="AA13" s="389"/>
      <c r="AB13" s="401"/>
      <c r="AC13" s="402"/>
      <c r="AD13" s="392"/>
      <c r="AE13" s="393">
        <v>13</v>
      </c>
      <c r="AF13" s="394" t="s">
        <v>525</v>
      </c>
      <c r="AG13" s="395">
        <v>13</v>
      </c>
      <c r="AH13" s="395" t="s">
        <v>494</v>
      </c>
      <c r="AI13" s="396"/>
      <c r="AJ13" s="396"/>
      <c r="AK13" s="396"/>
      <c r="AL13" s="396"/>
      <c r="AM13" s="394"/>
      <c r="AN13" s="394"/>
      <c r="AO13" s="394"/>
      <c r="AP13" s="394"/>
      <c r="AQ13" s="394"/>
      <c r="AR13" s="394"/>
      <c r="AS13" s="394"/>
      <c r="AT13" s="394"/>
      <c r="AU13" s="394"/>
      <c r="AV13" s="394"/>
      <c r="AW13" s="394"/>
      <c r="AX13" s="394"/>
      <c r="AY13" s="394"/>
      <c r="AZ13" s="394"/>
    </row>
    <row r="14" spans="1:52" ht="12" customHeight="1">
      <c r="A14" s="403"/>
      <c r="B14" s="403"/>
      <c r="F14" s="408"/>
      <c r="G14" s="408"/>
      <c r="H14" s="408"/>
      <c r="Z14" s="389"/>
      <c r="AA14" s="389"/>
      <c r="AB14" s="401"/>
      <c r="AC14" s="402"/>
      <c r="AD14" s="392"/>
      <c r="AE14" s="393">
        <v>14</v>
      </c>
      <c r="AF14" s="394" t="s">
        <v>526</v>
      </c>
      <c r="AG14" s="395">
        <v>14</v>
      </c>
      <c r="AH14" s="395" t="s">
        <v>494</v>
      </c>
      <c r="AI14" s="396"/>
      <c r="AJ14" s="396"/>
      <c r="AK14" s="396"/>
      <c r="AL14" s="396"/>
      <c r="AM14" s="394"/>
      <c r="AN14" s="394"/>
      <c r="AO14" s="394"/>
      <c r="AP14" s="394"/>
      <c r="AQ14" s="394"/>
      <c r="AR14" s="394"/>
      <c r="AS14" s="394"/>
      <c r="AT14" s="394"/>
      <c r="AU14" s="394"/>
      <c r="AV14" s="394"/>
      <c r="AW14" s="394"/>
      <c r="AX14" s="394"/>
      <c r="AY14" s="394"/>
      <c r="AZ14" s="394"/>
    </row>
    <row r="15" spans="1:52" ht="92.25" customHeight="1">
      <c r="A15" s="409" t="s">
        <v>534</v>
      </c>
      <c r="B15" s="409"/>
      <c r="C15" s="660"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D15" s="660"/>
      <c r="E15" s="660"/>
      <c r="F15" s="660"/>
      <c r="G15" s="408"/>
      <c r="H15" s="408"/>
      <c r="Z15" s="389"/>
      <c r="AA15" s="389"/>
      <c r="AB15" s="401"/>
      <c r="AC15" s="402"/>
      <c r="AD15" s="392"/>
      <c r="AE15" s="393">
        <v>15</v>
      </c>
      <c r="AF15" s="394" t="s">
        <v>527</v>
      </c>
      <c r="AG15" s="395">
        <v>15</v>
      </c>
      <c r="AH15" s="395" t="s">
        <v>494</v>
      </c>
      <c r="AI15" s="396"/>
      <c r="AJ15" s="396"/>
      <c r="AK15" s="396"/>
      <c r="AL15" s="396"/>
      <c r="AM15" s="394"/>
      <c r="AN15" s="394"/>
      <c r="AO15" s="394"/>
      <c r="AP15" s="394"/>
      <c r="AQ15" s="394"/>
      <c r="AR15" s="394"/>
      <c r="AS15" s="394"/>
      <c r="AT15" s="394"/>
      <c r="AU15" s="394"/>
      <c r="AV15" s="394"/>
      <c r="AW15" s="394"/>
      <c r="AX15" s="394"/>
      <c r="AY15" s="394"/>
      <c r="AZ15" s="394"/>
    </row>
    <row r="16" spans="1:52" ht="21" customHeight="1">
      <c r="A16" s="398" t="s">
        <v>223</v>
      </c>
      <c r="C16" s="408"/>
      <c r="D16" s="408"/>
      <c r="E16" s="408"/>
      <c r="F16" s="408"/>
      <c r="G16" s="675" t="s">
        <v>335</v>
      </c>
      <c r="H16" s="675"/>
      <c r="Z16" s="389"/>
      <c r="AA16" s="389"/>
      <c r="AB16" s="401"/>
      <c r="AC16" s="402"/>
      <c r="AD16" s="392"/>
      <c r="AE16" s="393">
        <v>16</v>
      </c>
      <c r="AF16" s="394" t="s">
        <v>528</v>
      </c>
      <c r="AG16" s="395">
        <v>16</v>
      </c>
      <c r="AH16" s="395" t="s">
        <v>494</v>
      </c>
      <c r="AI16" s="396"/>
      <c r="AJ16" s="396"/>
      <c r="AK16" s="396"/>
      <c r="AL16" s="396"/>
      <c r="AM16" s="394"/>
      <c r="AN16" s="394"/>
      <c r="AO16" s="394"/>
      <c r="AP16" s="394"/>
      <c r="AQ16" s="394"/>
      <c r="AR16" s="394"/>
      <c r="AS16" s="394"/>
      <c r="AT16" s="394"/>
      <c r="AU16" s="394"/>
      <c r="AV16" s="394"/>
      <c r="AW16" s="394"/>
      <c r="AX16" s="394"/>
      <c r="AY16" s="394"/>
      <c r="AZ16" s="394"/>
    </row>
    <row r="17" spans="1:52" s="388" customFormat="1" ht="166.5" customHeight="1">
      <c r="A17" s="41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11" t="s">
        <v>56</v>
      </c>
      <c r="H17" s="412" t="s">
        <v>57</v>
      </c>
      <c r="I17" s="413"/>
      <c r="Z17" s="414"/>
      <c r="AA17" s="414"/>
      <c r="AB17" s="415" t="s">
        <v>160</v>
      </c>
      <c r="AC17" s="390"/>
      <c r="AD17" s="416"/>
      <c r="AE17" s="393">
        <v>17</v>
      </c>
      <c r="AF17" s="389" t="s">
        <v>529</v>
      </c>
      <c r="AG17" s="395">
        <v>17</v>
      </c>
      <c r="AH17" s="395" t="s">
        <v>494</v>
      </c>
      <c r="AI17" s="396"/>
      <c r="AJ17" s="396"/>
      <c r="AK17" s="396"/>
      <c r="AL17" s="396"/>
      <c r="AM17" s="389"/>
      <c r="AN17" s="389"/>
      <c r="AO17" s="389"/>
      <c r="AP17" s="389"/>
      <c r="AQ17" s="389"/>
      <c r="AR17" s="389"/>
      <c r="AS17" s="389"/>
      <c r="AT17" s="389"/>
      <c r="AU17" s="389"/>
      <c r="AV17" s="389"/>
      <c r="AW17" s="389"/>
      <c r="AX17" s="389"/>
      <c r="AY17" s="389"/>
      <c r="AZ17" s="389"/>
    </row>
    <row r="18" spans="1:52" ht="21" customHeight="1">
      <c r="A18" s="410">
        <v>2</v>
      </c>
      <c r="B18" s="417" t="s">
        <v>224</v>
      </c>
      <c r="C18" s="408"/>
      <c r="D18" s="408"/>
      <c r="E18" s="408"/>
      <c r="F18" s="408"/>
      <c r="G18" s="408"/>
      <c r="H18" s="408"/>
      <c r="Z18" s="389"/>
      <c r="AA18" s="389"/>
      <c r="AB18" s="401"/>
      <c r="AC18" s="402" t="s">
        <v>535</v>
      </c>
      <c r="AD18" s="392"/>
      <c r="AE18" s="393">
        <v>18</v>
      </c>
      <c r="AF18" s="394" t="s">
        <v>530</v>
      </c>
      <c r="AG18" s="395">
        <v>18</v>
      </c>
      <c r="AH18" s="395" t="s">
        <v>494</v>
      </c>
      <c r="AI18" s="396"/>
      <c r="AJ18" s="396"/>
      <c r="AK18" s="396"/>
      <c r="AL18" s="396"/>
      <c r="AM18" s="394"/>
      <c r="AN18" s="394"/>
      <c r="AO18" s="394"/>
      <c r="AP18" s="394"/>
      <c r="AQ18" s="394"/>
      <c r="AR18" s="394"/>
      <c r="AS18" s="394"/>
      <c r="AT18" s="394"/>
      <c r="AU18" s="394"/>
      <c r="AV18" s="394"/>
      <c r="AW18" s="394"/>
      <c r="AX18" s="394"/>
      <c r="AY18" s="394"/>
      <c r="AZ18" s="394"/>
    </row>
    <row r="19" spans="1:52" s="388" customFormat="1" ht="37.5" customHeight="1">
      <c r="A19" s="398"/>
      <c r="B19" s="677" t="s">
        <v>225</v>
      </c>
      <c r="C19" s="677"/>
      <c r="D19" s="677"/>
      <c r="E19" s="677"/>
      <c r="F19" s="677"/>
      <c r="G19" s="668" t="s">
        <v>335</v>
      </c>
      <c r="H19" s="668"/>
      <c r="I19" s="668"/>
      <c r="J19" s="668"/>
      <c r="Z19" s="389"/>
      <c r="AA19" s="389"/>
      <c r="AB19" s="401"/>
      <c r="AC19" s="402" t="s">
        <v>536</v>
      </c>
      <c r="AD19" s="393"/>
      <c r="AE19" s="393">
        <v>19</v>
      </c>
      <c r="AF19" s="389" t="s">
        <v>531</v>
      </c>
      <c r="AG19" s="395">
        <v>19</v>
      </c>
      <c r="AH19" s="395" t="s">
        <v>494</v>
      </c>
      <c r="AI19" s="418"/>
      <c r="AJ19" s="418"/>
      <c r="AK19" s="418"/>
      <c r="AL19" s="418"/>
      <c r="AM19" s="389"/>
      <c r="AN19" s="389"/>
      <c r="AO19" s="389"/>
      <c r="AP19" s="389"/>
      <c r="AQ19" s="389"/>
      <c r="AR19" s="389"/>
      <c r="AS19" s="389"/>
      <c r="AT19" s="389"/>
      <c r="AU19" s="389"/>
      <c r="AV19" s="389"/>
      <c r="AW19" s="389"/>
      <c r="AX19" s="389"/>
      <c r="AY19" s="389"/>
      <c r="AZ19" s="389"/>
    </row>
    <row r="20" spans="1:52" s="388" customFormat="1" ht="97.5" customHeight="1">
      <c r="A20" s="398"/>
      <c r="B20" s="409" t="str">
        <f>"(a) Attachment 1(" &amp; Basic!$B$2 &amp; ") :"</f>
        <v>(a) Attachment 1() :</v>
      </c>
      <c r="C20" s="40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(Rs. Zero Only )  initially valid for a period of Zero (0) months from the date set for opening of bids Or documentary evidence in support of exemption of Bid Security, in separate envelope in accordance with clause 13.1 of ITB, Section-II
</v>
      </c>
      <c r="E20" s="679"/>
      <c r="F20" s="679"/>
      <c r="G20" s="419" t="s">
        <v>535</v>
      </c>
      <c r="H20" s="411"/>
      <c r="I20" s="420"/>
      <c r="J20" s="420"/>
      <c r="K20" s="421"/>
      <c r="L20" s="421"/>
      <c r="M20" s="421"/>
      <c r="N20" s="421"/>
      <c r="O20" s="421"/>
      <c r="P20" s="421"/>
      <c r="Q20" s="421"/>
      <c r="R20" s="421"/>
      <c r="S20" s="421"/>
      <c r="T20" s="421"/>
      <c r="U20" s="421"/>
      <c r="V20" s="421"/>
      <c r="W20" s="421"/>
      <c r="X20" s="421"/>
      <c r="Y20" s="421"/>
      <c r="Z20" s="389"/>
      <c r="AA20" s="389"/>
      <c r="AB20" s="401"/>
      <c r="AC20" s="402" t="s">
        <v>537</v>
      </c>
      <c r="AD20" s="393" t="str">
        <f>IF(ISERROR(LOOKUP(J20,AE1:AE20,AF1:AF20)), "Zero", LOOKUP(J20,AE1:AE20,AF1:AF20))</f>
        <v>Zero</v>
      </c>
      <c r="AE20" s="393">
        <v>20</v>
      </c>
      <c r="AF20" s="389" t="s">
        <v>532</v>
      </c>
      <c r="AG20" s="395">
        <v>20</v>
      </c>
      <c r="AH20" s="395" t="s">
        <v>494</v>
      </c>
      <c r="AI20" s="396"/>
      <c r="AJ20" s="396"/>
      <c r="AK20" s="396"/>
      <c r="AL20" s="396"/>
      <c r="AM20" s="389"/>
      <c r="AN20" s="389"/>
      <c r="AO20" s="389"/>
      <c r="AP20" s="389"/>
      <c r="AQ20" s="389"/>
      <c r="AR20" s="389"/>
      <c r="AS20" s="389"/>
      <c r="AT20" s="389"/>
      <c r="AU20" s="389"/>
      <c r="AV20" s="389"/>
      <c r="AW20" s="389"/>
      <c r="AX20" s="389"/>
      <c r="AY20" s="389"/>
      <c r="AZ20" s="389"/>
    </row>
    <row r="21" spans="1:52" s="388" customFormat="1" ht="77.25" customHeight="1">
      <c r="A21" s="398"/>
      <c r="B21" s="409" t="str">
        <f>"(b) Attachment 2(" &amp; Basic!$B$2 &amp; ") :"</f>
        <v>(b) Attachment 2() :</v>
      </c>
      <c r="C21" s="40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89"/>
      <c r="AA21" s="389"/>
      <c r="AB21" s="401"/>
      <c r="AC21" s="402" t="s">
        <v>538</v>
      </c>
      <c r="AD21" s="393" t="str">
        <f>IF(J20 &gt; 9, "("&amp;J20&amp;")", "(0"&amp;J20&amp;")")</f>
        <v>(0)</v>
      </c>
      <c r="AE21" s="393"/>
      <c r="AF21" s="389"/>
      <c r="AG21" s="395">
        <v>21</v>
      </c>
      <c r="AH21" s="395" t="s">
        <v>274</v>
      </c>
      <c r="AI21" s="396"/>
      <c r="AJ21" s="396"/>
      <c r="AK21" s="396"/>
      <c r="AL21" s="396"/>
      <c r="AM21" s="389"/>
      <c r="AN21" s="389"/>
      <c r="AO21" s="389"/>
      <c r="AP21" s="389"/>
      <c r="AQ21" s="389"/>
      <c r="AR21" s="389"/>
      <c r="AS21" s="389"/>
      <c r="AT21" s="389"/>
      <c r="AU21" s="389"/>
      <c r="AV21" s="389"/>
      <c r="AW21" s="389"/>
      <c r="AX21" s="389"/>
      <c r="AY21" s="389"/>
      <c r="AZ21" s="389"/>
    </row>
    <row r="22" spans="1:52" s="388" customFormat="1" ht="113.25" customHeight="1">
      <c r="A22" s="398"/>
      <c r="B22" s="409" t="str">
        <f>"(c) Attachment 3(" &amp; Basic!$B$2 &amp; ") :"</f>
        <v>(c) Attachment 3() :</v>
      </c>
      <c r="C22" s="408"/>
      <c r="D22" s="679" t="s">
        <v>171</v>
      </c>
      <c r="E22" s="660"/>
      <c r="F22" s="660"/>
      <c r="G22" s="422"/>
      <c r="H22" s="422"/>
      <c r="I22" s="387"/>
      <c r="Z22" s="389"/>
      <c r="AA22" s="423"/>
      <c r="AB22" s="401"/>
      <c r="AC22" s="402"/>
      <c r="AD22" s="393"/>
      <c r="AE22" s="393"/>
      <c r="AF22" s="389"/>
      <c r="AG22" s="395">
        <v>22</v>
      </c>
      <c r="AH22" s="395" t="s">
        <v>494</v>
      </c>
      <c r="AI22" s="396"/>
      <c r="AJ22" s="396"/>
      <c r="AK22" s="396"/>
      <c r="AL22" s="396"/>
      <c r="AM22" s="389"/>
      <c r="AN22" s="389"/>
      <c r="AO22" s="389"/>
      <c r="AP22" s="389"/>
      <c r="AQ22" s="389"/>
      <c r="AR22" s="389"/>
      <c r="AS22" s="389"/>
      <c r="AT22" s="389"/>
      <c r="AU22" s="389"/>
      <c r="AV22" s="389"/>
      <c r="AW22" s="389"/>
      <c r="AX22" s="389"/>
      <c r="AY22" s="389"/>
      <c r="AZ22" s="389"/>
    </row>
    <row r="23" spans="1:52" s="388" customFormat="1" ht="12.75" hidden="1" customHeight="1">
      <c r="A23" s="398"/>
      <c r="B23" s="398"/>
      <c r="C23" s="398"/>
      <c r="D23" s="660"/>
      <c r="E23" s="660"/>
      <c r="F23" s="660"/>
      <c r="G23" s="424"/>
      <c r="H23" s="425" t="e">
        <f>#REF!</f>
        <v>#REF!</v>
      </c>
      <c r="J23" s="426"/>
      <c r="K23" s="426"/>
      <c r="L23" s="426"/>
      <c r="M23" s="426"/>
      <c r="N23" s="426"/>
      <c r="O23" s="426"/>
      <c r="P23" s="426"/>
      <c r="Q23" s="426"/>
      <c r="R23" s="426"/>
      <c r="S23" s="426"/>
      <c r="T23" s="426"/>
      <c r="U23" s="426"/>
      <c r="V23" s="426"/>
      <c r="W23" s="426"/>
      <c r="X23" s="426"/>
      <c r="Y23" s="426"/>
      <c r="Z23" s="389"/>
      <c r="AA23" s="389"/>
      <c r="AB23" s="401"/>
      <c r="AC23" s="402" t="s">
        <v>539</v>
      </c>
      <c r="AD23" s="393"/>
      <c r="AE23" s="393"/>
      <c r="AF23" s="389"/>
      <c r="AG23" s="395">
        <v>23</v>
      </c>
      <c r="AH23" s="395" t="s">
        <v>494</v>
      </c>
      <c r="AI23" s="396"/>
      <c r="AJ23" s="396"/>
      <c r="AK23" s="396"/>
      <c r="AL23" s="396"/>
      <c r="AM23" s="389"/>
      <c r="AN23" s="389"/>
      <c r="AO23" s="389"/>
      <c r="AP23" s="389"/>
      <c r="AQ23" s="389"/>
      <c r="AR23" s="389"/>
      <c r="AS23" s="389"/>
      <c r="AT23" s="389"/>
      <c r="AU23" s="389"/>
      <c r="AV23" s="389"/>
      <c r="AW23" s="389"/>
      <c r="AX23" s="389"/>
      <c r="AY23" s="389"/>
      <c r="AZ23" s="389"/>
    </row>
    <row r="24" spans="1:52" s="388" customFormat="1" ht="9.75" hidden="1" customHeight="1">
      <c r="A24" s="398"/>
      <c r="B24" s="398"/>
      <c r="C24" s="398"/>
      <c r="D24" s="660"/>
      <c r="E24" s="660"/>
      <c r="F24" s="660"/>
      <c r="G24" s="427" t="e">
        <f>#REF!</f>
        <v>#REF!</v>
      </c>
      <c r="H24" s="428"/>
      <c r="J24" s="429"/>
      <c r="K24" s="429"/>
      <c r="L24" s="429"/>
      <c r="M24" s="429"/>
      <c r="N24" s="429"/>
      <c r="O24" s="429"/>
      <c r="P24" s="429"/>
      <c r="Q24" s="429"/>
      <c r="R24" s="429"/>
      <c r="S24" s="429"/>
      <c r="T24" s="429"/>
      <c r="U24" s="429"/>
      <c r="V24" s="429"/>
      <c r="W24" s="429"/>
      <c r="X24" s="429"/>
      <c r="Y24" s="429"/>
      <c r="Z24" s="430"/>
      <c r="AA24" s="430"/>
      <c r="AB24" s="401"/>
      <c r="AC24" s="402" t="s">
        <v>540</v>
      </c>
      <c r="AD24" s="393"/>
      <c r="AE24" s="393"/>
      <c r="AF24" s="389"/>
      <c r="AG24" s="395">
        <v>24</v>
      </c>
      <c r="AH24" s="395" t="s">
        <v>494</v>
      </c>
      <c r="AI24" s="396"/>
      <c r="AJ24" s="396"/>
      <c r="AK24" s="396"/>
      <c r="AL24" s="396"/>
      <c r="AM24" s="389"/>
      <c r="AN24" s="389"/>
      <c r="AO24" s="389"/>
      <c r="AP24" s="389"/>
      <c r="AQ24" s="389"/>
      <c r="AR24" s="389"/>
      <c r="AS24" s="389"/>
      <c r="AT24" s="389"/>
      <c r="AU24" s="389"/>
      <c r="AV24" s="389"/>
      <c r="AW24" s="389"/>
      <c r="AX24" s="389"/>
      <c r="AY24" s="389"/>
      <c r="AZ24" s="389"/>
    </row>
    <row r="25" spans="1:52" ht="75" customHeight="1">
      <c r="B25" s="409" t="str">
        <f>"(d) Attachment 4(" &amp; Basic!$B$2 &amp; ") :"</f>
        <v>(d) Attachment 4() :</v>
      </c>
      <c r="C25" s="431"/>
      <c r="D25" s="660" t="s">
        <v>170</v>
      </c>
      <c r="E25" s="660"/>
      <c r="F25" s="660"/>
      <c r="G25" s="432"/>
      <c r="H25" s="422"/>
      <c r="Z25" s="389"/>
      <c r="AA25" s="389"/>
      <c r="AB25" s="401"/>
      <c r="AC25" s="402"/>
      <c r="AD25" s="392"/>
      <c r="AE25" s="392"/>
      <c r="AF25" s="394"/>
      <c r="AG25" s="395">
        <v>25</v>
      </c>
      <c r="AH25" s="395" t="s">
        <v>494</v>
      </c>
      <c r="AI25" s="396"/>
      <c r="AJ25" s="396"/>
      <c r="AK25" s="396"/>
      <c r="AL25" s="396"/>
      <c r="AM25" s="394"/>
      <c r="AN25" s="394"/>
      <c r="AO25" s="394"/>
      <c r="AP25" s="394"/>
      <c r="AQ25" s="394"/>
      <c r="AR25" s="394"/>
      <c r="AS25" s="394"/>
      <c r="AT25" s="394"/>
      <c r="AU25" s="394"/>
      <c r="AV25" s="394"/>
      <c r="AW25" s="394"/>
      <c r="AX25" s="394"/>
      <c r="AY25" s="394"/>
      <c r="AZ25" s="394"/>
    </row>
    <row r="26" spans="1:52" ht="69" customHeight="1">
      <c r="B26" s="409" t="str">
        <f>"(e) Attachment 5(" &amp; Basic!$B$2 &amp; ") :"</f>
        <v>(e) Attachment 5() :</v>
      </c>
      <c r="C26" s="431"/>
      <c r="D26" s="660" t="s">
        <v>227</v>
      </c>
      <c r="E26" s="660"/>
      <c r="F26" s="660"/>
      <c r="G26" s="422"/>
      <c r="H26" s="422"/>
      <c r="Z26" s="389"/>
      <c r="AA26" s="389"/>
      <c r="AB26" s="401"/>
      <c r="AC26" s="402"/>
      <c r="AD26" s="392"/>
      <c r="AE26" s="392"/>
      <c r="AF26" s="394"/>
      <c r="AG26" s="395">
        <v>26</v>
      </c>
      <c r="AH26" s="395" t="s">
        <v>494</v>
      </c>
      <c r="AI26" s="396"/>
      <c r="AJ26" s="396"/>
      <c r="AK26" s="396"/>
      <c r="AL26" s="396"/>
      <c r="AM26" s="394"/>
      <c r="AN26" s="394"/>
      <c r="AO26" s="394"/>
      <c r="AP26" s="394"/>
      <c r="AQ26" s="394"/>
      <c r="AR26" s="394"/>
      <c r="AS26" s="394"/>
      <c r="AT26" s="394"/>
      <c r="AU26" s="394"/>
      <c r="AV26" s="394"/>
      <c r="AW26" s="394"/>
      <c r="AX26" s="394"/>
      <c r="AY26" s="394"/>
      <c r="AZ26" s="394"/>
    </row>
    <row r="27" spans="1:52" s="388" customFormat="1" ht="108.75" customHeight="1">
      <c r="A27" s="398"/>
      <c r="B27" s="409" t="str">
        <f>"(f) Attachment 6(" &amp; Basic!$B$2 &amp; ") :"</f>
        <v>(f) Attachment 6() :</v>
      </c>
      <c r="C27" s="431"/>
      <c r="D27" s="660" t="s">
        <v>228</v>
      </c>
      <c r="E27" s="660"/>
      <c r="F27" s="660"/>
      <c r="G27" s="422"/>
      <c r="H27" s="422"/>
      <c r="I27" s="387"/>
      <c r="Z27" s="389"/>
      <c r="AA27" s="389"/>
      <c r="AB27" s="401"/>
      <c r="AC27" s="402"/>
      <c r="AD27" s="393"/>
      <c r="AE27" s="393"/>
      <c r="AF27" s="389"/>
      <c r="AG27" s="395">
        <v>27</v>
      </c>
      <c r="AH27" s="395" t="s">
        <v>494</v>
      </c>
      <c r="AI27" s="396"/>
      <c r="AJ27" s="396"/>
      <c r="AK27" s="396"/>
      <c r="AL27" s="396"/>
      <c r="AM27" s="389"/>
      <c r="AN27" s="389"/>
      <c r="AO27" s="389"/>
      <c r="AP27" s="389"/>
      <c r="AQ27" s="389"/>
      <c r="AR27" s="389"/>
      <c r="AS27" s="389"/>
      <c r="AT27" s="389"/>
      <c r="AU27" s="389"/>
      <c r="AV27" s="389"/>
      <c r="AW27" s="389"/>
      <c r="AX27" s="389"/>
      <c r="AY27" s="389"/>
      <c r="AZ27" s="389"/>
    </row>
    <row r="28" spans="1:52" s="388" customFormat="1" ht="57" customHeight="1">
      <c r="A28" s="398"/>
      <c r="B28" s="409" t="str">
        <f>"(g) Attachment 7(" &amp; Basic!$B$2 &amp; ") :"</f>
        <v>(g) Attachment 7() :</v>
      </c>
      <c r="C28" s="431"/>
      <c r="D28" s="660" t="s">
        <v>606</v>
      </c>
      <c r="E28" s="660"/>
      <c r="F28" s="660"/>
      <c r="G28" s="433"/>
      <c r="H28" s="433"/>
      <c r="I28" s="387"/>
      <c r="Z28" s="389"/>
      <c r="AA28" s="389"/>
      <c r="AB28" s="401"/>
      <c r="AC28" s="402"/>
      <c r="AD28" s="393"/>
      <c r="AE28" s="393"/>
      <c r="AF28" s="389"/>
      <c r="AG28" s="395">
        <v>28</v>
      </c>
      <c r="AH28" s="395" t="s">
        <v>494</v>
      </c>
      <c r="AI28" s="396"/>
      <c r="AJ28" s="396"/>
      <c r="AK28" s="396"/>
      <c r="AL28" s="396"/>
      <c r="AM28" s="389"/>
      <c r="AN28" s="389"/>
      <c r="AO28" s="389"/>
      <c r="AP28" s="389"/>
      <c r="AQ28" s="389"/>
      <c r="AR28" s="389"/>
      <c r="AS28" s="389"/>
      <c r="AT28" s="389"/>
      <c r="AU28" s="389"/>
      <c r="AV28" s="389"/>
      <c r="AW28" s="389"/>
      <c r="AX28" s="389"/>
      <c r="AY28" s="389"/>
      <c r="AZ28" s="389"/>
    </row>
    <row r="29" spans="1:52" s="388" customFormat="1" ht="33" customHeight="1">
      <c r="A29" s="398"/>
      <c r="B29" s="409" t="str">
        <f>"(h) Attachment 8(" &amp; Basic!$B$2 &amp; ") :"</f>
        <v>(h) Attachment 8() :</v>
      </c>
      <c r="C29" s="431"/>
      <c r="D29" s="660" t="s">
        <v>509</v>
      </c>
      <c r="E29" s="660"/>
      <c r="F29" s="660"/>
      <c r="G29" s="422"/>
      <c r="H29" s="422"/>
      <c r="I29" s="387"/>
      <c r="Z29" s="389"/>
      <c r="AA29" s="389"/>
      <c r="AB29" s="401"/>
      <c r="AC29" s="402"/>
      <c r="AD29" s="393"/>
      <c r="AE29" s="393"/>
      <c r="AF29" s="389"/>
      <c r="AG29" s="395">
        <v>29</v>
      </c>
      <c r="AH29" s="395" t="s">
        <v>494</v>
      </c>
      <c r="AI29" s="396"/>
      <c r="AJ29" s="396"/>
      <c r="AK29" s="396"/>
      <c r="AL29" s="396"/>
      <c r="AM29" s="389"/>
      <c r="AN29" s="389"/>
      <c r="AO29" s="389"/>
      <c r="AP29" s="389"/>
      <c r="AQ29" s="389"/>
      <c r="AR29" s="389"/>
      <c r="AS29" s="389"/>
      <c r="AT29" s="389"/>
      <c r="AU29" s="389"/>
      <c r="AV29" s="389"/>
      <c r="AW29" s="389"/>
      <c r="AX29" s="389"/>
      <c r="AY29" s="389"/>
      <c r="AZ29" s="389"/>
    </row>
    <row r="30" spans="1:52" s="388" customFormat="1" ht="33" customHeight="1">
      <c r="A30" s="398"/>
      <c r="B30" s="409" t="str">
        <f>"(i) Attachment 9(" &amp; Basic!$B$2 &amp; ")  :"</f>
        <v>(i) Attachment 9()  :</v>
      </c>
      <c r="C30" s="431"/>
      <c r="D30" s="660" t="s">
        <v>229</v>
      </c>
      <c r="E30" s="660"/>
      <c r="F30" s="660"/>
      <c r="G30" s="422"/>
      <c r="H30" s="422"/>
      <c r="I30" s="387"/>
      <c r="Z30" s="389"/>
      <c r="AA30" s="389"/>
      <c r="AB30" s="401"/>
      <c r="AC30" s="402"/>
      <c r="AD30" s="393"/>
      <c r="AE30" s="393"/>
      <c r="AF30" s="389"/>
      <c r="AG30" s="395">
        <v>30</v>
      </c>
      <c r="AH30" s="395" t="s">
        <v>494</v>
      </c>
      <c r="AI30" s="396"/>
      <c r="AJ30" s="396"/>
      <c r="AK30" s="396"/>
      <c r="AL30" s="396"/>
      <c r="AM30" s="389"/>
      <c r="AN30" s="389"/>
      <c r="AO30" s="389"/>
      <c r="AP30" s="389"/>
      <c r="AQ30" s="389"/>
      <c r="AR30" s="389"/>
      <c r="AS30" s="389"/>
      <c r="AT30" s="389"/>
      <c r="AU30" s="389"/>
      <c r="AV30" s="389"/>
      <c r="AW30" s="389"/>
      <c r="AX30" s="389"/>
      <c r="AY30" s="389"/>
      <c r="AZ30" s="389"/>
    </row>
    <row r="31" spans="1:52" s="388" customFormat="1" ht="33" customHeight="1">
      <c r="A31" s="398"/>
      <c r="B31" s="409" t="str">
        <f>"(j) Attachment 10(" &amp; Basic!$B$2 &amp; "):"</f>
        <v>(j) Attachment 10():</v>
      </c>
      <c r="C31" s="431"/>
      <c r="D31" s="660" t="s">
        <v>230</v>
      </c>
      <c r="E31" s="660"/>
      <c r="F31" s="660"/>
      <c r="G31" s="422"/>
      <c r="H31" s="422"/>
      <c r="I31" s="387"/>
      <c r="Z31" s="389"/>
      <c r="AA31" s="389"/>
      <c r="AB31" s="401"/>
      <c r="AC31" s="402"/>
      <c r="AD31" s="393"/>
      <c r="AE31" s="393"/>
      <c r="AF31" s="389"/>
      <c r="AG31" s="395">
        <v>31</v>
      </c>
      <c r="AH31" s="395" t="s">
        <v>274</v>
      </c>
      <c r="AI31" s="396"/>
      <c r="AJ31" s="396"/>
      <c r="AK31" s="396"/>
      <c r="AL31" s="396"/>
      <c r="AM31" s="389"/>
      <c r="AN31" s="389"/>
      <c r="AO31" s="389"/>
      <c r="AP31" s="389"/>
      <c r="AQ31" s="389"/>
      <c r="AR31" s="389"/>
      <c r="AS31" s="389"/>
      <c r="AT31" s="389"/>
      <c r="AU31" s="389"/>
      <c r="AV31" s="389"/>
      <c r="AW31" s="389"/>
      <c r="AX31" s="389"/>
      <c r="AY31" s="389"/>
      <c r="AZ31" s="389"/>
    </row>
    <row r="32" spans="1:52" s="388" customFormat="1" ht="33" customHeight="1">
      <c r="A32" s="398"/>
      <c r="B32" s="409" t="str">
        <f>"(k) Attachment 11(" &amp; Basic!$B$2 &amp; "):"</f>
        <v>(k) Attachment 11():</v>
      </c>
      <c r="C32" s="431"/>
      <c r="D32" s="660" t="s">
        <v>58</v>
      </c>
      <c r="E32" s="660"/>
      <c r="F32" s="660"/>
      <c r="G32" s="422"/>
      <c r="H32" s="422"/>
      <c r="I32" s="387"/>
      <c r="Z32" s="389"/>
      <c r="AA32" s="389"/>
      <c r="AB32" s="401"/>
      <c r="AC32" s="402"/>
      <c r="AD32" s="393"/>
      <c r="AE32" s="393"/>
      <c r="AF32" s="389"/>
      <c r="AG32" s="389"/>
      <c r="AH32" s="389"/>
      <c r="AI32" s="389"/>
      <c r="AJ32" s="389"/>
      <c r="AK32" s="389"/>
      <c r="AL32" s="389"/>
      <c r="AM32" s="389"/>
      <c r="AN32" s="389"/>
      <c r="AO32" s="389"/>
      <c r="AP32" s="389"/>
      <c r="AQ32" s="389"/>
      <c r="AR32" s="389"/>
      <c r="AS32" s="389"/>
      <c r="AT32" s="389"/>
      <c r="AU32" s="389"/>
      <c r="AV32" s="389"/>
      <c r="AW32" s="389"/>
      <c r="AX32" s="389"/>
      <c r="AY32" s="389"/>
      <c r="AZ32" s="389"/>
    </row>
    <row r="33" spans="1:52" s="388" customFormat="1" ht="40.5" customHeight="1">
      <c r="A33" s="398"/>
      <c r="B33" s="409" t="str">
        <f>"(l) Attachment 12(" &amp; Basic!$B$2 &amp; "):"</f>
        <v>(l) Attachment 12():</v>
      </c>
      <c r="C33" s="431"/>
      <c r="D33" s="660" t="s">
        <v>607</v>
      </c>
      <c r="E33" s="660"/>
      <c r="F33" s="660"/>
      <c r="G33" s="422"/>
      <c r="H33" s="422"/>
      <c r="I33" s="387"/>
      <c r="Z33" s="389"/>
      <c r="AA33" s="389"/>
      <c r="AB33" s="401"/>
      <c r="AC33" s="402"/>
      <c r="AD33" s="393"/>
      <c r="AE33" s="393"/>
      <c r="AF33" s="389"/>
      <c r="AG33" s="389"/>
      <c r="AH33" s="389"/>
      <c r="AI33" s="389"/>
      <c r="AJ33" s="389"/>
      <c r="AK33" s="389"/>
      <c r="AL33" s="389"/>
      <c r="AM33" s="389"/>
      <c r="AN33" s="389"/>
      <c r="AO33" s="389"/>
      <c r="AP33" s="389"/>
      <c r="AQ33" s="389"/>
      <c r="AR33" s="389"/>
      <c r="AS33" s="389"/>
      <c r="AT33" s="389"/>
      <c r="AU33" s="389"/>
      <c r="AV33" s="389"/>
      <c r="AW33" s="389"/>
      <c r="AX33" s="389"/>
      <c r="AY33" s="389"/>
      <c r="AZ33" s="389"/>
    </row>
    <row r="34" spans="1:52" s="388" customFormat="1" ht="33" customHeight="1">
      <c r="A34" s="398"/>
      <c r="B34" s="409" t="str">
        <f>"(m) Attachment 13(" &amp; Basic!$B$2 &amp; "):"</f>
        <v>(m) Attachment 13():</v>
      </c>
      <c r="C34" s="431"/>
      <c r="D34" s="660" t="s">
        <v>455</v>
      </c>
      <c r="E34" s="660"/>
      <c r="F34" s="660"/>
      <c r="G34" s="422"/>
      <c r="H34" s="422"/>
      <c r="I34" s="387"/>
      <c r="Z34" s="389"/>
      <c r="AA34" s="389"/>
      <c r="AB34" s="401"/>
      <c r="AC34" s="402"/>
      <c r="AD34" s="393"/>
      <c r="AE34" s="393"/>
      <c r="AF34" s="389"/>
      <c r="AG34" s="389"/>
      <c r="AH34" s="389"/>
      <c r="AI34" s="389"/>
      <c r="AJ34" s="389"/>
      <c r="AK34" s="389"/>
      <c r="AL34" s="389"/>
      <c r="AM34" s="389"/>
      <c r="AN34" s="389"/>
      <c r="AO34" s="389"/>
      <c r="AP34" s="389"/>
      <c r="AQ34" s="389"/>
      <c r="AR34" s="389"/>
      <c r="AS34" s="389"/>
      <c r="AT34" s="389"/>
      <c r="AU34" s="389"/>
      <c r="AV34" s="389"/>
      <c r="AW34" s="389"/>
      <c r="AX34" s="389"/>
      <c r="AY34" s="389"/>
      <c r="AZ34" s="389"/>
    </row>
    <row r="35" spans="1:52" s="388" customFormat="1" ht="46.5" customHeight="1">
      <c r="A35" s="398"/>
      <c r="B35" s="409" t="str">
        <f>"(n) Attachment 14(" &amp; Basic!$B$2 &amp; "):"</f>
        <v>(n) Attachment 14():</v>
      </c>
      <c r="C35" s="431"/>
      <c r="D35" s="660" t="s">
        <v>32</v>
      </c>
      <c r="E35" s="660"/>
      <c r="F35" s="660"/>
      <c r="G35" s="422"/>
      <c r="H35" s="422"/>
      <c r="I35" s="387"/>
      <c r="Z35" s="389"/>
      <c r="AA35" s="389"/>
      <c r="AB35" s="401"/>
      <c r="AC35" s="402"/>
      <c r="AD35" s="393"/>
      <c r="AE35" s="393"/>
      <c r="AF35" s="389"/>
      <c r="AG35" s="389"/>
      <c r="AH35" s="389"/>
      <c r="AI35" s="389"/>
      <c r="AJ35" s="389"/>
      <c r="AK35" s="389"/>
      <c r="AL35" s="389"/>
      <c r="AM35" s="389"/>
      <c r="AN35" s="389"/>
      <c r="AO35" s="389"/>
      <c r="AP35" s="389"/>
      <c r="AQ35" s="389"/>
      <c r="AR35" s="389"/>
      <c r="AS35" s="389"/>
      <c r="AT35" s="389"/>
      <c r="AU35" s="389"/>
      <c r="AV35" s="389"/>
      <c r="AW35" s="389"/>
      <c r="AX35" s="389"/>
      <c r="AY35" s="389"/>
      <c r="AZ35" s="389"/>
    </row>
    <row r="36" spans="1:52" s="388" customFormat="1" ht="52.5" customHeight="1">
      <c r="A36" s="398"/>
      <c r="B36" s="409" t="str">
        <f>"(o) Attachment 15(" &amp; Basic!$B$2 &amp; "):"</f>
        <v>(o) Attachment 15():</v>
      </c>
      <c r="C36" s="431"/>
      <c r="D36" s="660" t="s">
        <v>165</v>
      </c>
      <c r="E36" s="660"/>
      <c r="F36" s="660"/>
      <c r="G36" s="422"/>
      <c r="H36" s="422"/>
      <c r="I36" s="387"/>
      <c r="Z36" s="389"/>
      <c r="AA36" s="389"/>
      <c r="AB36" s="401"/>
      <c r="AC36" s="402"/>
      <c r="AD36" s="393"/>
      <c r="AE36" s="393"/>
      <c r="AF36" s="389"/>
      <c r="AG36" s="389"/>
      <c r="AH36" s="389"/>
      <c r="AI36" s="389"/>
      <c r="AJ36" s="389"/>
      <c r="AK36" s="389"/>
      <c r="AL36" s="389"/>
      <c r="AM36" s="389"/>
      <c r="AN36" s="389"/>
      <c r="AO36" s="389"/>
      <c r="AP36" s="389"/>
      <c r="AQ36" s="389"/>
      <c r="AR36" s="389"/>
      <c r="AS36" s="389"/>
      <c r="AT36" s="389"/>
      <c r="AU36" s="389"/>
      <c r="AV36" s="389"/>
      <c r="AW36" s="389"/>
      <c r="AX36" s="389"/>
      <c r="AY36" s="389"/>
      <c r="AZ36" s="389"/>
    </row>
    <row r="37" spans="1:52" s="388" customFormat="1" ht="33" customHeight="1">
      <c r="A37" s="398"/>
      <c r="B37" s="409" t="str">
        <f>"(p) Attachment 16(" &amp; Basic!$B$2 &amp; "):"</f>
        <v>(p) Attachment 16():</v>
      </c>
      <c r="C37" s="431"/>
      <c r="D37" s="660" t="s">
        <v>456</v>
      </c>
      <c r="E37" s="660"/>
      <c r="F37" s="660"/>
      <c r="G37" s="422"/>
      <c r="H37" s="422"/>
      <c r="I37" s="670" t="s">
        <v>581</v>
      </c>
      <c r="J37" s="670"/>
      <c r="Z37" s="389"/>
      <c r="AA37" s="389"/>
      <c r="AB37" s="401"/>
      <c r="AC37" s="402"/>
      <c r="AD37" s="393"/>
      <c r="AE37" s="393"/>
      <c r="AF37" s="389"/>
      <c r="AG37" s="389"/>
      <c r="AH37" s="389"/>
      <c r="AI37" s="389"/>
      <c r="AJ37" s="389"/>
      <c r="AK37" s="389"/>
      <c r="AL37" s="389"/>
      <c r="AM37" s="389"/>
      <c r="AN37" s="389"/>
      <c r="AO37" s="389"/>
      <c r="AP37" s="389"/>
      <c r="AQ37" s="389"/>
      <c r="AR37" s="389"/>
      <c r="AS37" s="389"/>
      <c r="AT37" s="389"/>
      <c r="AU37" s="389"/>
      <c r="AV37" s="389"/>
      <c r="AW37" s="389"/>
      <c r="AX37" s="389"/>
      <c r="AY37" s="389"/>
      <c r="AZ37" s="389"/>
    </row>
    <row r="38" spans="1:52" ht="39" customHeight="1">
      <c r="B38" s="409" t="str">
        <f>"(q) Attachment 17(" &amp; Basic!$B$2 &amp; "):"</f>
        <v>(q) Attachment 17():</v>
      </c>
      <c r="C38" s="431"/>
      <c r="D38" s="660" t="s">
        <v>457</v>
      </c>
      <c r="E38" s="660"/>
      <c r="F38" s="660"/>
      <c r="G38" s="422"/>
      <c r="H38" s="422"/>
      <c r="I38" s="671" t="s">
        <v>582</v>
      </c>
      <c r="J38" s="673"/>
      <c r="Z38" s="389"/>
      <c r="AA38" s="389"/>
      <c r="AB38" s="401"/>
      <c r="AC38" s="402"/>
      <c r="AD38" s="392"/>
      <c r="AE38" s="392"/>
      <c r="AF38" s="394"/>
      <c r="AG38" s="394"/>
      <c r="AH38" s="394"/>
      <c r="AI38" s="394"/>
      <c r="AJ38" s="394"/>
      <c r="AK38" s="394"/>
      <c r="AL38" s="394"/>
      <c r="AM38" s="394"/>
      <c r="AN38" s="394"/>
      <c r="AO38" s="394"/>
      <c r="AP38" s="394"/>
      <c r="AQ38" s="394"/>
      <c r="AR38" s="394"/>
      <c r="AS38" s="394"/>
      <c r="AT38" s="394"/>
      <c r="AU38" s="394"/>
      <c r="AV38" s="394"/>
      <c r="AW38" s="394"/>
      <c r="AX38" s="394"/>
      <c r="AY38" s="394"/>
      <c r="AZ38" s="394"/>
    </row>
    <row r="39" spans="1:52" ht="84" customHeight="1">
      <c r="A39" s="41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34"/>
      <c r="H39" s="434"/>
      <c r="I39" s="672"/>
      <c r="J39" s="673"/>
      <c r="Z39" s="389"/>
      <c r="AA39" s="389"/>
      <c r="AB39" s="401"/>
      <c r="AC39" s="402"/>
      <c r="AD39" s="392"/>
      <c r="AE39" s="392"/>
      <c r="AF39" s="394"/>
      <c r="AG39" s="394"/>
      <c r="AH39" s="394"/>
      <c r="AI39" s="394"/>
      <c r="AJ39" s="394"/>
      <c r="AK39" s="394"/>
      <c r="AL39" s="394"/>
      <c r="AM39" s="394"/>
      <c r="AN39" s="394"/>
      <c r="AO39" s="394"/>
      <c r="AP39" s="394"/>
      <c r="AQ39" s="394"/>
      <c r="AR39" s="394"/>
      <c r="AS39" s="394"/>
      <c r="AT39" s="394"/>
      <c r="AU39" s="394"/>
      <c r="AV39" s="394"/>
      <c r="AW39" s="394"/>
      <c r="AX39" s="394"/>
      <c r="AY39" s="394"/>
      <c r="AZ39" s="394"/>
    </row>
    <row r="40" spans="1:52" ht="71.25" customHeight="1">
      <c r="A40" s="410">
        <v>3</v>
      </c>
      <c r="B40" s="659" t="s">
        <v>231</v>
      </c>
      <c r="C40" s="659"/>
      <c r="D40" s="659"/>
      <c r="E40" s="659"/>
      <c r="F40" s="659"/>
      <c r="G40" s="434"/>
      <c r="H40" s="434"/>
      <c r="I40" s="435"/>
      <c r="J40" s="436"/>
      <c r="Z40" s="389"/>
      <c r="AA40" s="389"/>
      <c r="AB40" s="401"/>
      <c r="AC40" s="402"/>
      <c r="AD40" s="392"/>
      <c r="AE40" s="392"/>
      <c r="AF40" s="394"/>
      <c r="AG40" s="394"/>
      <c r="AH40" s="394"/>
      <c r="AI40" s="394"/>
      <c r="AJ40" s="394"/>
      <c r="AK40" s="394"/>
      <c r="AL40" s="394"/>
      <c r="AM40" s="394"/>
      <c r="AN40" s="394"/>
      <c r="AO40" s="394"/>
      <c r="AP40" s="394"/>
      <c r="AQ40" s="394"/>
      <c r="AR40" s="394"/>
      <c r="AS40" s="394"/>
      <c r="AT40" s="394"/>
      <c r="AU40" s="394"/>
      <c r="AV40" s="394"/>
      <c r="AW40" s="394"/>
      <c r="AX40" s="394"/>
      <c r="AY40" s="394"/>
      <c r="AZ40" s="394"/>
    </row>
    <row r="41" spans="1:52" ht="83.25" customHeight="1">
      <c r="A41" s="410">
        <v>3.1</v>
      </c>
      <c r="B41" s="659" t="s">
        <v>44</v>
      </c>
      <c r="C41" s="659"/>
      <c r="D41" s="659"/>
      <c r="E41" s="659"/>
      <c r="F41" s="659"/>
      <c r="G41" s="434"/>
      <c r="H41" s="434"/>
      <c r="I41" s="674" t="s">
        <v>583</v>
      </c>
      <c r="J41" s="674"/>
      <c r="Z41" s="389"/>
      <c r="AA41" s="389"/>
      <c r="AB41" s="401"/>
      <c r="AC41" s="402"/>
      <c r="AD41" s="392"/>
      <c r="AE41" s="392"/>
      <c r="AF41" s="394"/>
      <c r="AG41" s="394"/>
      <c r="AH41" s="394"/>
      <c r="AI41" s="394"/>
      <c r="AJ41" s="394"/>
      <c r="AK41" s="394"/>
      <c r="AL41" s="394"/>
      <c r="AM41" s="394"/>
      <c r="AN41" s="394"/>
      <c r="AO41" s="394"/>
      <c r="AP41" s="394"/>
      <c r="AQ41" s="394"/>
      <c r="AR41" s="394"/>
      <c r="AS41" s="394"/>
      <c r="AT41" s="394"/>
      <c r="AU41" s="394"/>
      <c r="AV41" s="394"/>
      <c r="AW41" s="394"/>
      <c r="AX41" s="394"/>
      <c r="AY41" s="394"/>
      <c r="AZ41" s="394"/>
    </row>
    <row r="42" spans="1:52" ht="80.25" customHeight="1">
      <c r="A42" s="410">
        <v>3.2</v>
      </c>
      <c r="B42" s="659" t="s">
        <v>608</v>
      </c>
      <c r="C42" s="659"/>
      <c r="D42" s="659"/>
      <c r="E42" s="659"/>
      <c r="F42" s="659"/>
      <c r="G42" s="434"/>
      <c r="H42" s="434"/>
      <c r="Z42" s="389"/>
      <c r="AA42" s="389"/>
      <c r="AB42" s="401"/>
      <c r="AC42" s="402"/>
      <c r="AD42" s="392"/>
      <c r="AE42" s="392"/>
      <c r="AF42" s="394"/>
      <c r="AG42" s="394"/>
      <c r="AH42" s="394"/>
      <c r="AI42" s="394"/>
      <c r="AJ42" s="394"/>
      <c r="AK42" s="394"/>
      <c r="AL42" s="394"/>
      <c r="AM42" s="394"/>
      <c r="AN42" s="394"/>
      <c r="AO42" s="394"/>
      <c r="AP42" s="394"/>
      <c r="AQ42" s="394"/>
      <c r="AR42" s="394"/>
      <c r="AS42" s="394"/>
      <c r="AT42" s="394"/>
      <c r="AU42" s="394"/>
      <c r="AV42" s="394"/>
      <c r="AW42" s="394"/>
      <c r="AX42" s="394"/>
      <c r="AY42" s="394"/>
      <c r="AZ42" s="394"/>
    </row>
    <row r="43" spans="1:52" s="388" customFormat="1" ht="82.5" customHeight="1">
      <c r="A43" s="410">
        <v>4</v>
      </c>
      <c r="B43" s="659" t="s">
        <v>45</v>
      </c>
      <c r="C43" s="659"/>
      <c r="D43" s="659"/>
      <c r="E43" s="659"/>
      <c r="F43" s="659"/>
      <c r="G43" s="434"/>
      <c r="H43" s="434"/>
      <c r="I43" s="387"/>
      <c r="Z43" s="389"/>
      <c r="AA43" s="389"/>
      <c r="AB43" s="401"/>
      <c r="AC43" s="402"/>
      <c r="AD43" s="393"/>
      <c r="AE43" s="393"/>
      <c r="AF43" s="389"/>
      <c r="AG43" s="389"/>
      <c r="AH43" s="389"/>
      <c r="AI43" s="389"/>
      <c r="AJ43" s="389"/>
      <c r="AK43" s="389"/>
      <c r="AL43" s="389"/>
      <c r="AM43" s="389"/>
      <c r="AN43" s="389"/>
      <c r="AO43" s="389"/>
      <c r="AP43" s="389"/>
      <c r="AQ43" s="389"/>
      <c r="AR43" s="389"/>
      <c r="AS43" s="389"/>
      <c r="AT43" s="389"/>
      <c r="AU43" s="389"/>
      <c r="AV43" s="389"/>
      <c r="AW43" s="389"/>
      <c r="AX43" s="389"/>
      <c r="AY43" s="389"/>
      <c r="AZ43" s="389"/>
    </row>
    <row r="44" spans="1:52" ht="77.25" customHeight="1">
      <c r="A44" s="410">
        <v>4.0999999999999996</v>
      </c>
      <c r="B44" s="659" t="s">
        <v>591</v>
      </c>
      <c r="C44" s="659"/>
      <c r="D44" s="659"/>
      <c r="E44" s="659"/>
      <c r="F44" s="659"/>
      <c r="G44" s="434"/>
      <c r="H44" s="434"/>
      <c r="Z44" s="389"/>
      <c r="AA44" s="389"/>
      <c r="AB44" s="401"/>
      <c r="AC44" s="402"/>
      <c r="AD44" s="392"/>
      <c r="AE44" s="392"/>
      <c r="AF44" s="394"/>
      <c r="AG44" s="394"/>
      <c r="AH44" s="394"/>
      <c r="AI44" s="394"/>
      <c r="AJ44" s="394"/>
      <c r="AK44" s="394"/>
      <c r="AL44" s="394"/>
      <c r="AM44" s="394"/>
      <c r="AN44" s="394"/>
      <c r="AO44" s="394"/>
      <c r="AP44" s="394"/>
      <c r="AQ44" s="394"/>
      <c r="AR44" s="394"/>
      <c r="AS44" s="394"/>
      <c r="AT44" s="394"/>
      <c r="AU44" s="394"/>
      <c r="AV44" s="394"/>
      <c r="AW44" s="394"/>
      <c r="AX44" s="394"/>
      <c r="AY44" s="394"/>
      <c r="AZ44" s="394"/>
    </row>
    <row r="45" spans="1:52" ht="75" customHeight="1">
      <c r="A45" s="410">
        <v>4.2</v>
      </c>
      <c r="B45" s="659" t="s">
        <v>592</v>
      </c>
      <c r="C45" s="659"/>
      <c r="D45" s="659"/>
      <c r="E45" s="659"/>
      <c r="F45" s="659"/>
      <c r="G45" s="434"/>
      <c r="H45" s="434"/>
      <c r="Z45" s="389"/>
      <c r="AA45" s="389"/>
      <c r="AB45" s="401"/>
      <c r="AC45" s="402"/>
      <c r="AD45" s="392"/>
      <c r="AE45" s="392"/>
      <c r="AF45" s="394"/>
      <c r="AG45" s="394"/>
      <c r="AH45" s="394"/>
      <c r="AI45" s="394"/>
      <c r="AJ45" s="394"/>
      <c r="AK45" s="394"/>
      <c r="AL45" s="394"/>
      <c r="AM45" s="394"/>
      <c r="AN45" s="394"/>
      <c r="AO45" s="394"/>
      <c r="AP45" s="394"/>
      <c r="AQ45" s="394"/>
      <c r="AR45" s="394"/>
      <c r="AS45" s="394"/>
      <c r="AT45" s="394"/>
      <c r="AU45" s="394"/>
      <c r="AV45" s="394"/>
      <c r="AW45" s="394"/>
      <c r="AX45" s="394"/>
      <c r="AY45" s="394"/>
      <c r="AZ45" s="394"/>
    </row>
    <row r="46" spans="1:52" ht="64.5" hidden="1" customHeight="1">
      <c r="A46" s="410">
        <v>4.3</v>
      </c>
      <c r="B46" s="659"/>
      <c r="C46" s="659"/>
      <c r="D46" s="659"/>
      <c r="E46" s="659"/>
      <c r="F46" s="659"/>
      <c r="G46" s="434"/>
      <c r="H46" s="434"/>
      <c r="Z46" s="389"/>
      <c r="AA46" s="389"/>
      <c r="AB46" s="401"/>
      <c r="AC46" s="402"/>
      <c r="AD46" s="392"/>
      <c r="AE46" s="392"/>
      <c r="AF46" s="394"/>
      <c r="AG46" s="394"/>
      <c r="AH46" s="394"/>
      <c r="AI46" s="394"/>
      <c r="AJ46" s="394"/>
      <c r="AK46" s="394"/>
      <c r="AL46" s="394"/>
      <c r="AM46" s="394"/>
      <c r="AN46" s="394"/>
      <c r="AO46" s="394"/>
      <c r="AP46" s="394"/>
      <c r="AQ46" s="394"/>
      <c r="AR46" s="394"/>
      <c r="AS46" s="394"/>
      <c r="AT46" s="394"/>
      <c r="AU46" s="394"/>
      <c r="AV46" s="394"/>
      <c r="AW46" s="394"/>
      <c r="AX46" s="394"/>
      <c r="AY46" s="394"/>
      <c r="AZ46" s="394"/>
    </row>
    <row r="47" spans="1:52" ht="41.25" customHeight="1">
      <c r="A47" s="410">
        <v>4.3</v>
      </c>
      <c r="B47" s="659" t="s">
        <v>589</v>
      </c>
      <c r="C47" s="659"/>
      <c r="D47" s="659"/>
      <c r="E47" s="659"/>
      <c r="F47" s="659"/>
      <c r="G47" s="434"/>
      <c r="H47" s="434"/>
      <c r="Z47" s="389"/>
      <c r="AA47" s="389"/>
      <c r="AB47" s="401"/>
      <c r="AC47" s="402"/>
      <c r="AD47" s="392"/>
      <c r="AE47" s="392"/>
      <c r="AF47" s="394"/>
      <c r="AG47" s="394"/>
      <c r="AH47" s="394"/>
      <c r="AI47" s="394"/>
      <c r="AJ47" s="394"/>
      <c r="AK47" s="394"/>
      <c r="AL47" s="394"/>
      <c r="AM47" s="394"/>
      <c r="AN47" s="394"/>
      <c r="AO47" s="394"/>
      <c r="AP47" s="394"/>
      <c r="AQ47" s="394"/>
      <c r="AR47" s="394"/>
      <c r="AS47" s="394"/>
      <c r="AT47" s="394"/>
      <c r="AU47" s="394"/>
      <c r="AV47" s="394"/>
      <c r="AW47" s="394"/>
      <c r="AX47" s="394"/>
      <c r="AY47" s="394"/>
      <c r="AZ47" s="394"/>
    </row>
    <row r="48" spans="1:52" ht="21" customHeight="1">
      <c r="A48" s="437">
        <v>5</v>
      </c>
      <c r="B48" s="667" t="s">
        <v>232</v>
      </c>
      <c r="C48" s="667"/>
      <c r="D48" s="667"/>
      <c r="E48" s="667"/>
      <c r="F48" s="667"/>
      <c r="G48" s="438"/>
      <c r="H48" s="438"/>
      <c r="Z48" s="389"/>
      <c r="AA48" s="389"/>
      <c r="AB48" s="401"/>
      <c r="AC48" s="402"/>
      <c r="AD48" s="392"/>
      <c r="AE48" s="392"/>
      <c r="AF48" s="394"/>
      <c r="AG48" s="394"/>
      <c r="AH48" s="394"/>
      <c r="AI48" s="394"/>
      <c r="AJ48" s="394"/>
      <c r="AK48" s="394"/>
      <c r="AL48" s="394"/>
      <c r="AM48" s="394"/>
      <c r="AN48" s="394"/>
      <c r="AO48" s="394"/>
      <c r="AP48" s="394"/>
      <c r="AQ48" s="394"/>
      <c r="AR48" s="394"/>
      <c r="AS48" s="394"/>
      <c r="AT48" s="394"/>
      <c r="AU48" s="394"/>
      <c r="AV48" s="394"/>
      <c r="AW48" s="394"/>
      <c r="AX48" s="394"/>
      <c r="AY48" s="394"/>
      <c r="AZ48" s="394"/>
    </row>
    <row r="49" spans="1:52" s="388" customFormat="1" ht="214.5" customHeight="1">
      <c r="A49" s="410">
        <v>5.0999999999999996</v>
      </c>
      <c r="B49" s="659" t="s">
        <v>590</v>
      </c>
      <c r="C49" s="659"/>
      <c r="D49" s="659"/>
      <c r="E49" s="659"/>
      <c r="F49" s="659"/>
      <c r="G49" s="434"/>
      <c r="H49" s="434"/>
      <c r="I49" s="387"/>
      <c r="Z49" s="389"/>
      <c r="AA49" s="389"/>
      <c r="AB49" s="401"/>
      <c r="AC49" s="402"/>
      <c r="AD49" s="393"/>
      <c r="AE49" s="393"/>
      <c r="AF49" s="389"/>
      <c r="AG49" s="389"/>
      <c r="AH49" s="389"/>
      <c r="AI49" s="389"/>
      <c r="AJ49" s="389"/>
      <c r="AK49" s="389"/>
      <c r="AL49" s="389"/>
      <c r="AM49" s="389"/>
      <c r="AN49" s="389"/>
      <c r="AO49" s="389"/>
      <c r="AP49" s="389"/>
      <c r="AQ49" s="389"/>
      <c r="AR49" s="389"/>
      <c r="AS49" s="389"/>
      <c r="AT49" s="389"/>
      <c r="AU49" s="389"/>
      <c r="AV49" s="389"/>
      <c r="AW49" s="389"/>
      <c r="AX49" s="389"/>
      <c r="AY49" s="389"/>
      <c r="AZ49" s="389"/>
    </row>
    <row r="50" spans="1:52" s="388" customFormat="1" ht="33" customHeight="1">
      <c r="A50" s="410">
        <v>6</v>
      </c>
      <c r="B50" s="659" t="s">
        <v>233</v>
      </c>
      <c r="C50" s="659"/>
      <c r="D50" s="659"/>
      <c r="E50" s="659"/>
      <c r="F50" s="659"/>
      <c r="G50" s="434"/>
      <c r="H50" s="434"/>
      <c r="I50" s="387"/>
      <c r="Z50" s="389"/>
      <c r="AA50" s="389"/>
      <c r="AB50" s="401"/>
      <c r="AC50" s="402"/>
      <c r="AD50" s="393"/>
      <c r="AE50" s="393"/>
      <c r="AF50" s="389"/>
      <c r="AG50" s="389"/>
      <c r="AH50" s="389"/>
      <c r="AI50" s="389"/>
      <c r="AJ50" s="389"/>
      <c r="AK50" s="389"/>
      <c r="AL50" s="389"/>
      <c r="AM50" s="389"/>
      <c r="AN50" s="389"/>
      <c r="AO50" s="389"/>
      <c r="AP50" s="389"/>
      <c r="AQ50" s="389"/>
      <c r="AR50" s="389"/>
      <c r="AS50" s="389"/>
      <c r="AT50" s="389"/>
      <c r="AU50" s="389"/>
      <c r="AV50" s="389"/>
      <c r="AW50" s="389"/>
      <c r="AX50" s="389"/>
      <c r="AY50" s="389"/>
      <c r="AZ50" s="389"/>
    </row>
    <row r="51" spans="1:52" s="388" customFormat="1" ht="26.1" customHeight="1">
      <c r="A51" s="437"/>
      <c r="B51" s="439" t="s">
        <v>556</v>
      </c>
      <c r="C51" s="403" t="s">
        <v>533</v>
      </c>
      <c r="D51" s="398"/>
      <c r="E51" s="440" t="s">
        <v>234</v>
      </c>
      <c r="I51" s="387"/>
      <c r="J51" s="397"/>
      <c r="K51" s="397"/>
      <c r="L51" s="397"/>
      <c r="M51" s="397"/>
      <c r="N51" s="397"/>
      <c r="O51" s="397"/>
      <c r="P51" s="397"/>
      <c r="Q51" s="397"/>
      <c r="R51" s="397"/>
      <c r="S51" s="397"/>
      <c r="T51" s="397"/>
      <c r="U51" s="397"/>
      <c r="V51" s="397"/>
      <c r="W51" s="397"/>
      <c r="X51" s="397"/>
      <c r="Y51" s="397"/>
      <c r="Z51" s="394"/>
      <c r="AA51" s="394"/>
      <c r="AB51" s="391"/>
      <c r="AC51" s="402"/>
      <c r="AD51" s="393"/>
      <c r="AE51" s="393"/>
      <c r="AF51" s="389"/>
      <c r="AG51" s="389"/>
      <c r="AH51" s="389"/>
      <c r="AI51" s="389"/>
      <c r="AJ51" s="389"/>
      <c r="AK51" s="389"/>
      <c r="AL51" s="389"/>
      <c r="AM51" s="389"/>
      <c r="AN51" s="389"/>
      <c r="AO51" s="389"/>
      <c r="AP51" s="389"/>
      <c r="AQ51" s="389"/>
      <c r="AR51" s="389"/>
      <c r="AS51" s="389"/>
      <c r="AT51" s="389"/>
      <c r="AU51" s="389"/>
      <c r="AV51" s="389"/>
      <c r="AW51" s="389"/>
      <c r="AX51" s="389"/>
      <c r="AY51" s="389"/>
      <c r="AZ51" s="389"/>
    </row>
    <row r="52" spans="1:52" s="388" customFormat="1" ht="38.1" customHeight="1">
      <c r="A52" s="437"/>
      <c r="B52" s="439" t="s">
        <v>557</v>
      </c>
      <c r="C52" s="408" t="s">
        <v>235</v>
      </c>
      <c r="D52" s="398"/>
      <c r="E52" s="440" t="s">
        <v>236</v>
      </c>
      <c r="I52" s="387"/>
      <c r="J52" s="397"/>
      <c r="K52" s="397"/>
      <c r="L52" s="397"/>
      <c r="M52" s="397"/>
      <c r="N52" s="397"/>
      <c r="O52" s="397"/>
      <c r="P52" s="397"/>
      <c r="Q52" s="397"/>
      <c r="R52" s="397"/>
      <c r="S52" s="397"/>
      <c r="T52" s="397"/>
      <c r="U52" s="397"/>
      <c r="V52" s="397"/>
      <c r="W52" s="397"/>
      <c r="X52" s="397"/>
      <c r="Y52" s="397"/>
      <c r="Z52" s="394"/>
      <c r="AA52" s="394"/>
      <c r="AB52" s="391"/>
      <c r="AC52" s="402"/>
      <c r="AD52" s="393"/>
      <c r="AE52" s="393"/>
      <c r="AF52" s="389"/>
      <c r="AG52" s="389"/>
      <c r="AH52" s="389"/>
      <c r="AI52" s="389"/>
      <c r="AJ52" s="389"/>
      <c r="AK52" s="389"/>
      <c r="AL52" s="389"/>
      <c r="AM52" s="389"/>
      <c r="AN52" s="389"/>
      <c r="AO52" s="389"/>
      <c r="AP52" s="389"/>
      <c r="AQ52" s="389"/>
      <c r="AR52" s="389"/>
      <c r="AS52" s="389"/>
      <c r="AT52" s="389"/>
      <c r="AU52" s="389"/>
      <c r="AV52" s="389"/>
      <c r="AW52" s="389"/>
      <c r="AX52" s="389"/>
      <c r="AY52" s="389"/>
      <c r="AZ52" s="389"/>
    </row>
    <row r="53" spans="1:52" s="388" customFormat="1" ht="38.1" customHeight="1">
      <c r="A53" s="437"/>
      <c r="B53" s="439" t="s">
        <v>558</v>
      </c>
      <c r="C53" s="408" t="s">
        <v>237</v>
      </c>
      <c r="D53" s="398"/>
      <c r="E53" s="440" t="s">
        <v>238</v>
      </c>
      <c r="I53" s="387"/>
      <c r="Z53" s="389"/>
      <c r="AA53" s="389"/>
      <c r="AB53" s="390"/>
      <c r="AC53" s="402"/>
      <c r="AD53" s="393"/>
      <c r="AE53" s="393"/>
      <c r="AF53" s="389"/>
      <c r="AG53" s="389"/>
      <c r="AH53" s="389"/>
      <c r="AI53" s="389"/>
      <c r="AJ53" s="389"/>
      <c r="AK53" s="389"/>
      <c r="AL53" s="389"/>
      <c r="AM53" s="389"/>
      <c r="AN53" s="389"/>
      <c r="AO53" s="389"/>
      <c r="AP53" s="389"/>
      <c r="AQ53" s="389"/>
      <c r="AR53" s="389"/>
      <c r="AS53" s="389"/>
      <c r="AT53" s="389"/>
      <c r="AU53" s="389"/>
      <c r="AV53" s="389"/>
      <c r="AW53" s="389"/>
      <c r="AX53" s="389"/>
      <c r="AY53" s="389"/>
      <c r="AZ53" s="389"/>
    </row>
    <row r="54" spans="1:52" s="388" customFormat="1" ht="38.1" customHeight="1">
      <c r="A54" s="437"/>
      <c r="B54" s="439" t="s">
        <v>239</v>
      </c>
      <c r="C54" s="408" t="s">
        <v>240</v>
      </c>
      <c r="D54" s="398"/>
      <c r="E54" s="440" t="s">
        <v>241</v>
      </c>
      <c r="I54" s="387"/>
      <c r="Z54" s="389"/>
      <c r="AA54" s="389"/>
      <c r="AB54" s="391"/>
      <c r="AC54" s="402"/>
      <c r="AD54" s="393"/>
      <c r="AE54" s="393"/>
      <c r="AF54" s="389"/>
      <c r="AG54" s="389"/>
      <c r="AH54" s="389"/>
      <c r="AI54" s="389"/>
      <c r="AJ54" s="389"/>
      <c r="AK54" s="389"/>
      <c r="AL54" s="389"/>
      <c r="AM54" s="389"/>
      <c r="AN54" s="389"/>
      <c r="AO54" s="389"/>
      <c r="AP54" s="389"/>
      <c r="AQ54" s="389"/>
      <c r="AR54" s="389"/>
      <c r="AS54" s="389"/>
      <c r="AT54" s="389"/>
      <c r="AU54" s="389"/>
      <c r="AV54" s="389"/>
      <c r="AW54" s="389"/>
      <c r="AX54" s="389"/>
      <c r="AY54" s="389"/>
      <c r="AZ54" s="389"/>
    </row>
    <row r="55" spans="1:52" s="388" customFormat="1" ht="38.1" customHeight="1">
      <c r="A55" s="437"/>
      <c r="B55" s="439" t="s">
        <v>242</v>
      </c>
      <c r="C55" s="408" t="s">
        <v>243</v>
      </c>
      <c r="D55" s="398"/>
      <c r="E55" s="440" t="s">
        <v>244</v>
      </c>
      <c r="I55" s="387"/>
      <c r="J55" s="397"/>
      <c r="K55" s="397"/>
      <c r="L55" s="397"/>
      <c r="M55" s="397"/>
      <c r="N55" s="397"/>
      <c r="O55" s="397"/>
      <c r="P55" s="397"/>
      <c r="Q55" s="397"/>
      <c r="R55" s="397"/>
      <c r="S55" s="397"/>
      <c r="T55" s="397"/>
      <c r="U55" s="397"/>
      <c r="V55" s="397"/>
      <c r="W55" s="397"/>
      <c r="X55" s="397"/>
      <c r="Y55" s="397"/>
      <c r="Z55" s="394"/>
      <c r="AA55" s="394"/>
      <c r="AB55" s="391"/>
      <c r="AC55" s="402"/>
      <c r="AD55" s="393"/>
      <c r="AE55" s="393"/>
      <c r="AF55" s="389"/>
      <c r="AG55" s="389"/>
      <c r="AH55" s="389"/>
      <c r="AI55" s="389"/>
      <c r="AJ55" s="389"/>
      <c r="AK55" s="389"/>
      <c r="AL55" s="389"/>
      <c r="AM55" s="389"/>
      <c r="AN55" s="389"/>
      <c r="AO55" s="389"/>
      <c r="AP55" s="389"/>
      <c r="AQ55" s="389"/>
      <c r="AR55" s="389"/>
      <c r="AS55" s="389"/>
      <c r="AT55" s="389"/>
      <c r="AU55" s="389"/>
      <c r="AV55" s="389"/>
      <c r="AW55" s="389"/>
      <c r="AX55" s="389"/>
      <c r="AY55" s="389"/>
      <c r="AZ55" s="389"/>
    </row>
    <row r="56" spans="1:52" s="388" customFormat="1" ht="38.1" customHeight="1">
      <c r="A56" s="437"/>
      <c r="B56" s="439" t="s">
        <v>245</v>
      </c>
      <c r="C56" s="408" t="s">
        <v>246</v>
      </c>
      <c r="D56" s="398"/>
      <c r="E56" s="440" t="s">
        <v>248</v>
      </c>
      <c r="I56" s="387"/>
      <c r="Z56" s="389"/>
      <c r="AA56" s="389"/>
      <c r="AB56" s="391"/>
      <c r="AC56" s="402"/>
      <c r="AD56" s="393"/>
      <c r="AE56" s="393"/>
      <c r="AF56" s="389"/>
      <c r="AG56" s="389"/>
      <c r="AH56" s="389"/>
      <c r="AI56" s="389"/>
      <c r="AJ56" s="389"/>
      <c r="AK56" s="389"/>
      <c r="AL56" s="389"/>
      <c r="AM56" s="389"/>
      <c r="AN56" s="389"/>
      <c r="AO56" s="389"/>
      <c r="AP56" s="389"/>
      <c r="AQ56" s="389"/>
      <c r="AR56" s="389"/>
      <c r="AS56" s="389"/>
      <c r="AT56" s="389"/>
      <c r="AU56" s="389"/>
      <c r="AV56" s="389"/>
      <c r="AW56" s="389"/>
      <c r="AX56" s="389"/>
      <c r="AY56" s="389"/>
      <c r="AZ56" s="389"/>
    </row>
    <row r="57" spans="1:52" s="388" customFormat="1" ht="38.1" customHeight="1">
      <c r="A57" s="437"/>
      <c r="B57" s="439" t="s">
        <v>249</v>
      </c>
      <c r="C57" s="408" t="s">
        <v>250</v>
      </c>
      <c r="D57" s="398"/>
      <c r="E57" s="440" t="s">
        <v>251</v>
      </c>
      <c r="I57" s="387"/>
      <c r="Z57" s="389"/>
      <c r="AA57" s="389"/>
      <c r="AB57" s="391"/>
      <c r="AC57" s="402"/>
      <c r="AD57" s="393"/>
      <c r="AE57" s="393"/>
      <c r="AF57" s="389"/>
      <c r="AG57" s="389"/>
      <c r="AH57" s="389"/>
      <c r="AI57" s="389"/>
      <c r="AJ57" s="389"/>
      <c r="AK57" s="389"/>
      <c r="AL57" s="389"/>
      <c r="AM57" s="389"/>
      <c r="AN57" s="389"/>
      <c r="AO57" s="389"/>
      <c r="AP57" s="389"/>
      <c r="AQ57" s="389"/>
      <c r="AR57" s="389"/>
      <c r="AS57" s="389"/>
      <c r="AT57" s="389"/>
      <c r="AU57" s="389"/>
      <c r="AV57" s="389"/>
      <c r="AW57" s="389"/>
      <c r="AX57" s="389"/>
      <c r="AY57" s="389"/>
      <c r="AZ57" s="389"/>
    </row>
    <row r="58" spans="1:52" ht="38.1" customHeight="1">
      <c r="A58" s="439"/>
      <c r="B58" s="439" t="s">
        <v>252</v>
      </c>
      <c r="C58" s="408" t="s">
        <v>46</v>
      </c>
      <c r="E58" s="440" t="s">
        <v>254</v>
      </c>
      <c r="F58" s="397"/>
      <c r="G58" s="397"/>
      <c r="H58" s="397"/>
      <c r="J58" s="397"/>
      <c r="K58" s="397"/>
      <c r="L58" s="397"/>
      <c r="M58" s="397"/>
      <c r="N58" s="397"/>
      <c r="O58" s="397"/>
      <c r="P58" s="397"/>
      <c r="Q58" s="397"/>
      <c r="R58" s="397"/>
      <c r="S58" s="397"/>
      <c r="T58" s="397"/>
      <c r="U58" s="397"/>
      <c r="V58" s="397"/>
      <c r="W58" s="397"/>
      <c r="X58" s="397"/>
      <c r="Y58" s="397"/>
      <c r="Z58" s="394"/>
      <c r="AA58" s="394"/>
      <c r="AB58" s="391"/>
      <c r="AC58" s="402"/>
      <c r="AD58" s="392"/>
      <c r="AE58" s="392"/>
      <c r="AF58" s="394"/>
      <c r="AG58" s="394"/>
      <c r="AH58" s="394"/>
      <c r="AI58" s="394"/>
      <c r="AJ58" s="394"/>
      <c r="AK58" s="394"/>
      <c r="AL58" s="394"/>
      <c r="AM58" s="394"/>
      <c r="AN58" s="394"/>
      <c r="AO58" s="394"/>
      <c r="AP58" s="394"/>
      <c r="AQ58" s="394"/>
      <c r="AR58" s="394"/>
      <c r="AS58" s="394"/>
      <c r="AT58" s="394"/>
      <c r="AU58" s="394"/>
      <c r="AV58" s="394"/>
      <c r="AW58" s="394"/>
      <c r="AX58" s="394"/>
      <c r="AY58" s="394"/>
      <c r="AZ58" s="394"/>
    </row>
    <row r="59" spans="1:52" ht="38.1" customHeight="1">
      <c r="A59" s="439"/>
      <c r="B59" s="439" t="s">
        <v>255</v>
      </c>
      <c r="C59" s="408" t="s">
        <v>253</v>
      </c>
      <c r="E59" s="440" t="s">
        <v>256</v>
      </c>
      <c r="F59" s="397"/>
      <c r="G59" s="397"/>
      <c r="H59" s="397"/>
      <c r="J59" s="397"/>
      <c r="K59" s="397"/>
      <c r="L59" s="397"/>
      <c r="M59" s="397"/>
      <c r="N59" s="397"/>
      <c r="O59" s="397"/>
      <c r="P59" s="397"/>
      <c r="Q59" s="397"/>
      <c r="R59" s="397"/>
      <c r="S59" s="397"/>
      <c r="T59" s="397"/>
      <c r="U59" s="397"/>
      <c r="V59" s="397"/>
      <c r="W59" s="397"/>
      <c r="X59" s="397"/>
      <c r="Y59" s="397"/>
      <c r="Z59" s="394"/>
      <c r="AA59" s="394"/>
      <c r="AB59" s="391"/>
      <c r="AC59" s="402"/>
      <c r="AD59" s="392"/>
      <c r="AE59" s="392"/>
      <c r="AF59" s="394"/>
      <c r="AG59" s="394"/>
      <c r="AH59" s="394"/>
      <c r="AI59" s="394"/>
      <c r="AJ59" s="394"/>
      <c r="AK59" s="394"/>
      <c r="AL59" s="394"/>
      <c r="AM59" s="394"/>
      <c r="AN59" s="394"/>
      <c r="AO59" s="394"/>
      <c r="AP59" s="394"/>
      <c r="AQ59" s="394"/>
      <c r="AR59" s="394"/>
      <c r="AS59" s="394"/>
      <c r="AT59" s="394"/>
      <c r="AU59" s="394"/>
      <c r="AV59" s="394"/>
      <c r="AW59" s="394"/>
      <c r="AX59" s="394"/>
      <c r="AY59" s="394"/>
      <c r="AZ59" s="394"/>
    </row>
    <row r="60" spans="1:52" ht="38.1" customHeight="1">
      <c r="A60" s="439"/>
      <c r="B60" s="439" t="s">
        <v>257</v>
      </c>
      <c r="C60" s="408" t="s">
        <v>47</v>
      </c>
      <c r="E60" s="440" t="s">
        <v>258</v>
      </c>
      <c r="F60" s="397"/>
      <c r="G60" s="397"/>
      <c r="H60" s="397"/>
      <c r="J60" s="397"/>
      <c r="K60" s="397"/>
      <c r="L60" s="397"/>
      <c r="M60" s="397"/>
      <c r="N60" s="397"/>
      <c r="O60" s="397"/>
      <c r="P60" s="397"/>
      <c r="Q60" s="397"/>
      <c r="R60" s="397"/>
      <c r="S60" s="397"/>
      <c r="T60" s="397"/>
      <c r="U60" s="397"/>
      <c r="V60" s="397"/>
      <c r="W60" s="397"/>
      <c r="X60" s="397"/>
      <c r="Y60" s="397"/>
      <c r="Z60" s="394"/>
      <c r="AA60" s="394"/>
      <c r="AB60" s="391"/>
      <c r="AC60" s="402"/>
      <c r="AD60" s="392"/>
      <c r="AE60" s="392"/>
      <c r="AF60" s="394"/>
      <c r="AG60" s="394"/>
      <c r="AH60" s="394"/>
      <c r="AI60" s="394"/>
      <c r="AJ60" s="394"/>
      <c r="AK60" s="394"/>
      <c r="AL60" s="394"/>
      <c r="AM60" s="394"/>
      <c r="AN60" s="394"/>
      <c r="AO60" s="394"/>
      <c r="AP60" s="394"/>
      <c r="AQ60" s="394"/>
      <c r="AR60" s="394"/>
      <c r="AS60" s="394"/>
      <c r="AT60" s="394"/>
      <c r="AU60" s="394"/>
      <c r="AV60" s="394"/>
      <c r="AW60" s="394"/>
      <c r="AX60" s="394"/>
      <c r="AY60" s="394"/>
      <c r="AZ60" s="394"/>
    </row>
    <row r="61" spans="1:52" ht="38.1" customHeight="1">
      <c r="A61" s="439"/>
      <c r="B61" s="439" t="s">
        <v>259</v>
      </c>
      <c r="C61" s="408" t="s">
        <v>48</v>
      </c>
      <c r="E61" s="440" t="s">
        <v>260</v>
      </c>
      <c r="F61" s="397"/>
      <c r="G61" s="397"/>
      <c r="H61" s="397"/>
      <c r="J61" s="397"/>
      <c r="K61" s="397"/>
      <c r="L61" s="397"/>
      <c r="M61" s="397"/>
      <c r="N61" s="397"/>
      <c r="O61" s="397"/>
      <c r="P61" s="397"/>
      <c r="Q61" s="397"/>
      <c r="R61" s="397"/>
      <c r="S61" s="397"/>
      <c r="T61" s="397"/>
      <c r="U61" s="397"/>
      <c r="V61" s="397"/>
      <c r="W61" s="397"/>
      <c r="X61" s="397"/>
      <c r="Y61" s="397"/>
      <c r="Z61" s="394"/>
      <c r="AA61" s="394"/>
      <c r="AB61" s="391"/>
      <c r="AC61" s="402"/>
      <c r="AD61" s="392"/>
      <c r="AE61" s="392"/>
      <c r="AF61" s="394"/>
      <c r="AG61" s="394"/>
      <c r="AH61" s="394"/>
      <c r="AI61" s="394"/>
      <c r="AJ61" s="394"/>
      <c r="AK61" s="394"/>
      <c r="AL61" s="394"/>
      <c r="AM61" s="394"/>
      <c r="AN61" s="394"/>
      <c r="AO61" s="394"/>
      <c r="AP61" s="394"/>
      <c r="AQ61" s="394"/>
      <c r="AR61" s="394"/>
      <c r="AS61" s="394"/>
      <c r="AT61" s="394"/>
      <c r="AU61" s="394"/>
      <c r="AV61" s="394"/>
      <c r="AW61" s="394"/>
      <c r="AX61" s="394"/>
      <c r="AY61" s="394"/>
      <c r="AZ61" s="394"/>
    </row>
    <row r="62" spans="1:52" ht="41.25" customHeight="1">
      <c r="B62" s="410" t="s">
        <v>262</v>
      </c>
      <c r="C62" s="686" t="s">
        <v>263</v>
      </c>
      <c r="D62" s="686"/>
      <c r="E62" s="441" t="s">
        <v>261</v>
      </c>
      <c r="F62" s="397"/>
      <c r="G62" s="397"/>
      <c r="H62" s="397"/>
      <c r="Z62" s="389"/>
      <c r="AA62" s="389"/>
      <c r="AB62" s="401"/>
      <c r="AC62" s="402"/>
      <c r="AD62" s="392"/>
      <c r="AE62" s="392"/>
      <c r="AF62" s="394"/>
      <c r="AG62" s="394"/>
      <c r="AH62" s="394"/>
      <c r="AI62" s="394"/>
      <c r="AJ62" s="394"/>
      <c r="AK62" s="394"/>
      <c r="AL62" s="394"/>
      <c r="AM62" s="394"/>
      <c r="AN62" s="394"/>
      <c r="AO62" s="394"/>
      <c r="AP62" s="394"/>
      <c r="AQ62" s="394"/>
      <c r="AR62" s="394"/>
      <c r="AS62" s="394"/>
      <c r="AT62" s="394"/>
      <c r="AU62" s="394"/>
      <c r="AV62" s="394"/>
      <c r="AW62" s="394"/>
      <c r="AX62" s="394"/>
      <c r="AY62" s="394"/>
      <c r="AZ62" s="394"/>
    </row>
    <row r="63" spans="1:52" ht="45" customHeight="1">
      <c r="B63" s="659" t="s">
        <v>264</v>
      </c>
      <c r="C63" s="659"/>
      <c r="D63" s="659"/>
      <c r="E63" s="659"/>
      <c r="F63" s="659"/>
      <c r="G63" s="434"/>
      <c r="H63" s="434"/>
      <c r="Z63" s="389"/>
      <c r="AA63" s="389"/>
      <c r="AB63" s="401"/>
      <c r="AC63" s="402"/>
      <c r="AD63" s="392"/>
      <c r="AE63" s="392"/>
      <c r="AF63" s="394"/>
      <c r="AG63" s="394"/>
      <c r="AH63" s="394"/>
      <c r="AI63" s="394"/>
      <c r="AJ63" s="394"/>
      <c r="AK63" s="394"/>
      <c r="AL63" s="394"/>
      <c r="AM63" s="394"/>
      <c r="AN63" s="394"/>
      <c r="AO63" s="394"/>
      <c r="AP63" s="394"/>
      <c r="AQ63" s="394"/>
      <c r="AR63" s="394"/>
      <c r="AS63" s="394"/>
      <c r="AT63" s="394"/>
      <c r="AU63" s="394"/>
      <c r="AV63" s="394"/>
      <c r="AW63" s="394"/>
      <c r="AX63" s="394"/>
      <c r="AY63" s="394"/>
      <c r="AZ63" s="394"/>
    </row>
    <row r="64" spans="1:52" ht="65.25" customHeight="1">
      <c r="A64" s="410">
        <v>7</v>
      </c>
      <c r="B64" s="659" t="s">
        <v>269</v>
      </c>
      <c r="C64" s="659"/>
      <c r="D64" s="659"/>
      <c r="E64" s="659"/>
      <c r="F64" s="659"/>
      <c r="G64" s="434"/>
      <c r="H64" s="434"/>
      <c r="Z64" s="389"/>
      <c r="AA64" s="389"/>
      <c r="AB64" s="401"/>
      <c r="AC64" s="402"/>
      <c r="AD64" s="392"/>
      <c r="AE64" s="392"/>
      <c r="AF64" s="394"/>
      <c r="AG64" s="394"/>
      <c r="AH64" s="394"/>
      <c r="AI64" s="394"/>
      <c r="AJ64" s="394"/>
      <c r="AK64" s="394"/>
      <c r="AL64" s="394"/>
      <c r="AM64" s="394"/>
      <c r="AN64" s="394"/>
      <c r="AO64" s="394"/>
      <c r="AP64" s="394"/>
      <c r="AQ64" s="394"/>
      <c r="AR64" s="394"/>
      <c r="AS64" s="394"/>
      <c r="AT64" s="394"/>
      <c r="AU64" s="394"/>
      <c r="AV64" s="394"/>
      <c r="AW64" s="394"/>
      <c r="AX64" s="394"/>
      <c r="AY64" s="394"/>
      <c r="AZ64" s="394"/>
    </row>
    <row r="65" spans="1:52" ht="53.25" customHeight="1">
      <c r="A65" s="410">
        <v>8</v>
      </c>
      <c r="B65" s="659" t="s">
        <v>49</v>
      </c>
      <c r="C65" s="659"/>
      <c r="D65" s="659"/>
      <c r="E65" s="659"/>
      <c r="F65" s="659"/>
      <c r="G65" s="434"/>
      <c r="H65" s="434"/>
      <c r="Z65" s="389"/>
      <c r="AA65" s="389"/>
      <c r="AB65" s="401"/>
      <c r="AC65" s="402"/>
      <c r="AD65" s="392"/>
      <c r="AE65" s="392"/>
      <c r="AF65" s="394"/>
      <c r="AG65" s="394"/>
      <c r="AH65" s="394"/>
      <c r="AI65" s="394"/>
      <c r="AJ65" s="394"/>
      <c r="AK65" s="394"/>
      <c r="AL65" s="394"/>
      <c r="AM65" s="394"/>
      <c r="AN65" s="394"/>
      <c r="AO65" s="394"/>
      <c r="AP65" s="394"/>
      <c r="AQ65" s="394"/>
      <c r="AR65" s="394"/>
      <c r="AS65" s="394"/>
      <c r="AT65" s="394"/>
      <c r="AU65" s="394"/>
      <c r="AV65" s="394"/>
      <c r="AW65" s="394"/>
      <c r="AX65" s="394"/>
      <c r="AY65" s="394"/>
      <c r="AZ65" s="394"/>
    </row>
    <row r="66" spans="1:52" ht="57.75" customHeight="1">
      <c r="A66" s="410">
        <v>9</v>
      </c>
      <c r="B66" s="659" t="s">
        <v>50</v>
      </c>
      <c r="C66" s="659"/>
      <c r="D66" s="659"/>
      <c r="E66" s="659"/>
      <c r="F66" s="659"/>
      <c r="G66" s="434"/>
      <c r="H66" s="434"/>
      <c r="Z66" s="389"/>
      <c r="AA66" s="389"/>
      <c r="AB66" s="401"/>
      <c r="AC66" s="402"/>
      <c r="AD66" s="392"/>
      <c r="AE66" s="392"/>
      <c r="AF66" s="394"/>
      <c r="AG66" s="394"/>
      <c r="AH66" s="394"/>
      <c r="AI66" s="394"/>
      <c r="AJ66" s="394"/>
      <c r="AK66" s="394"/>
      <c r="AL66" s="394"/>
      <c r="AM66" s="394"/>
      <c r="AN66" s="394"/>
      <c r="AO66" s="394"/>
      <c r="AP66" s="394"/>
      <c r="AQ66" s="394"/>
      <c r="AR66" s="394"/>
      <c r="AS66" s="394"/>
      <c r="AT66" s="394"/>
      <c r="AU66" s="394"/>
      <c r="AV66" s="394"/>
      <c r="AW66" s="394"/>
      <c r="AX66" s="394"/>
      <c r="AY66" s="394"/>
      <c r="AZ66" s="394"/>
    </row>
    <row r="67" spans="1:52" ht="56.25" customHeight="1">
      <c r="A67" s="410">
        <v>10</v>
      </c>
      <c r="B67" s="659" t="s">
        <v>270</v>
      </c>
      <c r="C67" s="659"/>
      <c r="D67" s="659"/>
      <c r="E67" s="659"/>
      <c r="F67" s="659"/>
      <c r="G67" s="434"/>
      <c r="H67" s="434"/>
      <c r="Z67" s="389"/>
      <c r="AA67" s="389"/>
      <c r="AB67" s="401"/>
      <c r="AC67" s="402"/>
      <c r="AD67" s="392"/>
      <c r="AE67" s="392"/>
      <c r="AF67" s="394"/>
      <c r="AG67" s="394"/>
      <c r="AH67" s="394"/>
      <c r="AI67" s="394"/>
      <c r="AJ67" s="394"/>
      <c r="AK67" s="394"/>
      <c r="AL67" s="394"/>
      <c r="AM67" s="394"/>
      <c r="AN67" s="394"/>
      <c r="AO67" s="394"/>
      <c r="AP67" s="394"/>
      <c r="AQ67" s="394"/>
      <c r="AR67" s="394"/>
      <c r="AS67" s="394"/>
      <c r="AT67" s="394"/>
      <c r="AU67" s="394"/>
      <c r="AV67" s="394"/>
      <c r="AW67" s="394"/>
      <c r="AX67" s="394"/>
      <c r="AY67" s="394"/>
      <c r="AZ67" s="394"/>
    </row>
    <row r="68" spans="1:52" ht="30.75" customHeight="1">
      <c r="A68" s="410">
        <v>11</v>
      </c>
      <c r="B68" s="659" t="s">
        <v>271</v>
      </c>
      <c r="C68" s="659"/>
      <c r="D68" s="659"/>
      <c r="E68" s="659"/>
      <c r="F68" s="659"/>
      <c r="G68" s="434"/>
      <c r="H68" s="434"/>
      <c r="Z68" s="389"/>
      <c r="AA68" s="389"/>
      <c r="AB68" s="401"/>
      <c r="AC68" s="402"/>
      <c r="AD68" s="392"/>
      <c r="AE68" s="392"/>
      <c r="AF68" s="394"/>
      <c r="AG68" s="394"/>
      <c r="AH68" s="394"/>
      <c r="AI68" s="394"/>
      <c r="AJ68" s="394"/>
      <c r="AK68" s="394"/>
      <c r="AL68" s="394"/>
      <c r="AM68" s="394"/>
      <c r="AN68" s="394"/>
      <c r="AO68" s="394"/>
      <c r="AP68" s="394"/>
      <c r="AQ68" s="394"/>
      <c r="AR68" s="394"/>
      <c r="AS68" s="394"/>
      <c r="AT68" s="394"/>
      <c r="AU68" s="394"/>
      <c r="AV68" s="394"/>
      <c r="AW68" s="394"/>
      <c r="AX68" s="394"/>
      <c r="AY68" s="394"/>
      <c r="AZ68" s="394"/>
    </row>
    <row r="69" spans="1:52" ht="36.75" customHeight="1">
      <c r="A69" s="410">
        <v>12</v>
      </c>
      <c r="B69" s="659" t="s">
        <v>51</v>
      </c>
      <c r="C69" s="659"/>
      <c r="D69" s="659"/>
      <c r="E69" s="659"/>
      <c r="F69" s="659"/>
      <c r="G69" s="434"/>
      <c r="H69" s="434"/>
      <c r="Z69" s="389"/>
      <c r="AA69" s="389"/>
      <c r="AB69" s="401"/>
      <c r="AC69" s="402"/>
      <c r="AD69" s="392"/>
      <c r="AE69" s="392"/>
      <c r="AF69" s="394"/>
      <c r="AG69" s="394"/>
      <c r="AH69" s="394"/>
      <c r="AI69" s="394"/>
      <c r="AJ69" s="394"/>
      <c r="AK69" s="394"/>
      <c r="AL69" s="394"/>
      <c r="AM69" s="394"/>
      <c r="AN69" s="394"/>
      <c r="AO69" s="394"/>
      <c r="AP69" s="394"/>
      <c r="AQ69" s="394"/>
      <c r="AR69" s="394"/>
      <c r="AS69" s="394"/>
      <c r="AT69" s="394"/>
      <c r="AU69" s="394"/>
      <c r="AV69" s="394"/>
      <c r="AW69" s="394"/>
      <c r="AX69" s="394"/>
      <c r="AY69" s="394"/>
      <c r="AZ69" s="394"/>
    </row>
    <row r="70" spans="1:52" ht="45" customHeight="1">
      <c r="A70" s="437"/>
      <c r="B70" s="682" t="s">
        <v>272</v>
      </c>
      <c r="C70" s="682"/>
      <c r="D70" s="682" t="s">
        <v>273</v>
      </c>
      <c r="E70" s="682"/>
      <c r="F70" s="442" t="s">
        <v>504</v>
      </c>
      <c r="G70" s="443"/>
      <c r="H70" s="443"/>
      <c r="Z70" s="389"/>
      <c r="AA70" s="389"/>
      <c r="AB70" s="401"/>
      <c r="AC70" s="402"/>
      <c r="AD70" s="392"/>
      <c r="AE70" s="392"/>
      <c r="AF70" s="394"/>
      <c r="AG70" s="394"/>
      <c r="AH70" s="394"/>
      <c r="AI70" s="394"/>
      <c r="AJ70" s="394"/>
      <c r="AK70" s="394"/>
      <c r="AL70" s="394"/>
      <c r="AM70" s="394"/>
      <c r="AN70" s="394"/>
      <c r="AO70" s="394"/>
      <c r="AP70" s="394"/>
      <c r="AQ70" s="394"/>
      <c r="AR70" s="394"/>
      <c r="AS70" s="394"/>
      <c r="AT70" s="394"/>
      <c r="AU70" s="394"/>
      <c r="AV70" s="394"/>
      <c r="AW70" s="394"/>
      <c r="AX70" s="394"/>
      <c r="AY70" s="394"/>
      <c r="AZ70" s="394"/>
    </row>
    <row r="71" spans="1:52" ht="35.1" customHeight="1">
      <c r="A71" s="437"/>
      <c r="B71" s="685"/>
      <c r="C71" s="685"/>
      <c r="D71" s="687" t="s">
        <v>540</v>
      </c>
      <c r="E71" s="687"/>
      <c r="F71" s="444"/>
      <c r="G71" s="443"/>
      <c r="H71" s="443"/>
      <c r="Z71" s="389"/>
      <c r="AA71" s="389"/>
      <c r="AB71" s="401"/>
      <c r="AC71" s="402"/>
      <c r="AD71" s="392"/>
      <c r="AE71" s="392"/>
      <c r="AF71" s="394"/>
      <c r="AG71" s="394"/>
      <c r="AH71" s="394"/>
      <c r="AI71" s="394"/>
      <c r="AJ71" s="394"/>
      <c r="AK71" s="394"/>
      <c r="AL71" s="394"/>
      <c r="AM71" s="394"/>
      <c r="AN71" s="394"/>
      <c r="AO71" s="394"/>
      <c r="AP71" s="394"/>
      <c r="AQ71" s="394"/>
      <c r="AR71" s="394"/>
      <c r="AS71" s="394"/>
      <c r="AT71" s="394"/>
      <c r="AU71" s="394"/>
      <c r="AV71" s="394"/>
      <c r="AW71" s="394"/>
      <c r="AX71" s="394"/>
      <c r="AY71" s="394"/>
      <c r="AZ71" s="394"/>
    </row>
    <row r="72" spans="1:52" ht="35.1" customHeight="1">
      <c r="A72" s="437"/>
      <c r="B72" s="685"/>
      <c r="C72" s="685"/>
      <c r="D72" s="688"/>
      <c r="E72" s="688"/>
      <c r="F72" s="444"/>
      <c r="G72" s="443"/>
      <c r="H72" s="443"/>
      <c r="Z72" s="389"/>
      <c r="AA72" s="389"/>
      <c r="AB72" s="401"/>
      <c r="AC72" s="402"/>
      <c r="AD72" s="392"/>
      <c r="AE72" s="392"/>
      <c r="AF72" s="394"/>
      <c r="AG72" s="394"/>
      <c r="AH72" s="394"/>
      <c r="AI72" s="394"/>
      <c r="AJ72" s="394"/>
      <c r="AK72" s="394"/>
      <c r="AL72" s="394"/>
      <c r="AM72" s="394"/>
      <c r="AN72" s="394"/>
      <c r="AO72" s="394"/>
      <c r="AP72" s="394"/>
      <c r="AQ72" s="394"/>
      <c r="AR72" s="394"/>
      <c r="AS72" s="394"/>
      <c r="AT72" s="394"/>
      <c r="AU72" s="394"/>
      <c r="AV72" s="394"/>
      <c r="AW72" s="394"/>
      <c r="AX72" s="394"/>
      <c r="AY72" s="394"/>
      <c r="AZ72" s="394"/>
    </row>
    <row r="73" spans="1:52" ht="35.1" customHeight="1">
      <c r="A73" s="437"/>
      <c r="B73" s="685"/>
      <c r="C73" s="685"/>
      <c r="D73" s="688"/>
      <c r="E73" s="688"/>
      <c r="F73" s="444"/>
      <c r="G73" s="443"/>
      <c r="H73" s="443"/>
      <c r="Z73" s="389"/>
      <c r="AA73" s="389"/>
      <c r="AB73" s="401"/>
      <c r="AC73" s="402"/>
      <c r="AD73" s="392"/>
      <c r="AE73" s="392"/>
      <c r="AF73" s="394"/>
      <c r="AG73" s="394"/>
      <c r="AH73" s="394"/>
      <c r="AI73" s="394"/>
      <c r="AJ73" s="394"/>
      <c r="AK73" s="394"/>
      <c r="AL73" s="394"/>
      <c r="AM73" s="394"/>
      <c r="AN73" s="394"/>
      <c r="AO73" s="394"/>
      <c r="AP73" s="394"/>
      <c r="AQ73" s="394"/>
      <c r="AR73" s="394"/>
      <c r="AS73" s="394"/>
      <c r="AT73" s="394"/>
      <c r="AU73" s="394"/>
      <c r="AV73" s="394"/>
      <c r="AW73" s="394"/>
      <c r="AX73" s="394"/>
      <c r="AY73" s="394"/>
      <c r="AZ73" s="394"/>
    </row>
    <row r="74" spans="1:52" ht="33" customHeight="1">
      <c r="A74" s="437"/>
      <c r="B74" s="683" t="s">
        <v>505</v>
      </c>
      <c r="C74" s="683"/>
      <c r="D74" s="684"/>
      <c r="E74" s="684"/>
      <c r="F74" s="443"/>
      <c r="G74" s="443"/>
      <c r="H74" s="443"/>
      <c r="Z74" s="389"/>
      <c r="AA74" s="389"/>
      <c r="AB74" s="401"/>
      <c r="AC74" s="402"/>
      <c r="AD74" s="392"/>
      <c r="AE74" s="392"/>
      <c r="AF74" s="394"/>
      <c r="AG74" s="394"/>
      <c r="AH74" s="394"/>
      <c r="AI74" s="394"/>
      <c r="AJ74" s="394"/>
      <c r="AK74" s="394"/>
      <c r="AL74" s="394"/>
      <c r="AM74" s="394"/>
      <c r="AN74" s="394"/>
      <c r="AO74" s="394"/>
      <c r="AP74" s="394"/>
      <c r="AQ74" s="394"/>
      <c r="AR74" s="394"/>
      <c r="AS74" s="394"/>
      <c r="AT74" s="394"/>
      <c r="AU74" s="394"/>
      <c r="AV74" s="394"/>
      <c r="AW74" s="394"/>
      <c r="AX74" s="394"/>
      <c r="AY74" s="394"/>
      <c r="AZ74" s="394"/>
    </row>
    <row r="75" spans="1:52" ht="100.5" customHeight="1">
      <c r="A75" s="441">
        <v>13</v>
      </c>
      <c r="B75" s="659" t="s">
        <v>506</v>
      </c>
      <c r="C75" s="659"/>
      <c r="D75" s="659"/>
      <c r="E75" s="659"/>
      <c r="F75" s="659"/>
      <c r="G75" s="434"/>
      <c r="H75" s="434"/>
      <c r="Z75" s="389"/>
      <c r="AA75" s="389"/>
      <c r="AB75" s="401"/>
      <c r="AC75" s="402"/>
      <c r="AD75" s="392"/>
      <c r="AE75" s="392"/>
      <c r="AF75" s="394"/>
      <c r="AG75" s="394"/>
      <c r="AH75" s="394"/>
      <c r="AI75" s="394"/>
      <c r="AJ75" s="394"/>
      <c r="AK75" s="394"/>
      <c r="AL75" s="394"/>
      <c r="AM75" s="394"/>
      <c r="AN75" s="394"/>
      <c r="AO75" s="394"/>
      <c r="AP75" s="394"/>
      <c r="AQ75" s="394"/>
      <c r="AR75" s="394"/>
      <c r="AS75" s="394"/>
      <c r="AT75" s="394"/>
      <c r="AU75" s="394"/>
      <c r="AV75" s="394"/>
      <c r="AW75" s="394"/>
      <c r="AX75" s="394"/>
      <c r="AY75" s="394"/>
      <c r="AZ75" s="394"/>
    </row>
    <row r="76" spans="1:52" ht="30" customHeight="1">
      <c r="A76" s="445"/>
      <c r="B76" s="398" t="str">
        <f>IF(ISERROR("Dated this " &amp; AI6 &amp; LOOKUP(AI6,AG1:AG31,AH1:AH31) &amp; " day of " &amp; AI8 &amp; " " &amp;AI9), "", "Dated this " &amp; AI6 &amp; LOOKUP(AI6,AG1:AG31,AH1:AH31) &amp; " day of " &amp; AI8 &amp; " " &amp;AI9)</f>
        <v/>
      </c>
      <c r="E76" s="443"/>
      <c r="F76" s="443"/>
      <c r="G76" s="443"/>
      <c r="H76" s="443"/>
      <c r="Z76" s="389"/>
      <c r="AA76" s="389"/>
      <c r="AB76" s="401"/>
      <c r="AC76" s="402"/>
      <c r="AD76" s="392"/>
      <c r="AE76" s="392"/>
      <c r="AF76" s="394"/>
      <c r="AG76" s="394"/>
      <c r="AH76" s="394"/>
      <c r="AI76" s="394"/>
      <c r="AJ76" s="394"/>
      <c r="AK76" s="394"/>
      <c r="AL76" s="394"/>
      <c r="AM76" s="394"/>
      <c r="AN76" s="394"/>
      <c r="AO76" s="394"/>
      <c r="AP76" s="394"/>
      <c r="AQ76" s="394"/>
      <c r="AR76" s="394"/>
      <c r="AS76" s="394"/>
      <c r="AT76" s="394"/>
      <c r="AU76" s="394"/>
      <c r="AV76" s="394"/>
      <c r="AW76" s="394"/>
      <c r="AX76" s="394"/>
      <c r="AY76" s="394"/>
      <c r="AZ76" s="394"/>
    </row>
    <row r="77" spans="1:52" ht="30" customHeight="1">
      <c r="A77" s="445"/>
      <c r="B77" s="403" t="s">
        <v>507</v>
      </c>
      <c r="C77" s="397"/>
      <c r="D77" s="408"/>
      <c r="E77" s="408"/>
      <c r="F77" s="408"/>
      <c r="G77" s="408"/>
      <c r="H77" s="408"/>
      <c r="Z77" s="389"/>
      <c r="AA77" s="389"/>
      <c r="AB77" s="401"/>
      <c r="AC77" s="402"/>
      <c r="AD77" s="392"/>
      <c r="AE77" s="392"/>
      <c r="AF77" s="394"/>
      <c r="AG77" s="394"/>
      <c r="AH77" s="394"/>
      <c r="AI77" s="394"/>
      <c r="AJ77" s="394"/>
      <c r="AK77" s="394"/>
      <c r="AL77" s="394"/>
      <c r="AM77" s="394"/>
      <c r="AN77" s="394"/>
      <c r="AO77" s="394"/>
      <c r="AP77" s="394"/>
      <c r="AQ77" s="394"/>
      <c r="AR77" s="394"/>
      <c r="AS77" s="394"/>
      <c r="AT77" s="394"/>
      <c r="AU77" s="394"/>
      <c r="AV77" s="394"/>
      <c r="AW77" s="394"/>
      <c r="AX77" s="394"/>
      <c r="AY77" s="394"/>
      <c r="AZ77" s="394"/>
    </row>
    <row r="78" spans="1:52" ht="15.95" customHeight="1">
      <c r="A78" s="445"/>
      <c r="B78" s="437"/>
      <c r="C78" s="408"/>
      <c r="D78" s="408"/>
      <c r="E78" s="408"/>
      <c r="F78" s="408"/>
      <c r="G78" s="408"/>
      <c r="H78" s="408"/>
      <c r="Z78" s="389"/>
      <c r="AA78" s="389"/>
      <c r="AB78" s="401"/>
      <c r="AC78" s="402"/>
      <c r="AD78" s="392"/>
      <c r="AE78" s="392"/>
      <c r="AF78" s="394"/>
      <c r="AG78" s="394"/>
      <c r="AH78" s="394"/>
      <c r="AI78" s="394"/>
      <c r="AJ78" s="394"/>
      <c r="AK78" s="394"/>
      <c r="AL78" s="394"/>
      <c r="AM78" s="394"/>
      <c r="AN78" s="394"/>
      <c r="AO78" s="394"/>
      <c r="AP78" s="394"/>
      <c r="AQ78" s="394"/>
      <c r="AR78" s="394"/>
      <c r="AS78" s="394"/>
      <c r="AT78" s="394"/>
      <c r="AU78" s="394"/>
      <c r="AV78" s="394"/>
      <c r="AW78" s="394"/>
      <c r="AX78" s="394"/>
      <c r="AY78" s="394"/>
      <c r="AZ78" s="394"/>
    </row>
    <row r="79" spans="1:52" ht="21" customHeight="1">
      <c r="A79" s="445"/>
      <c r="B79" s="437"/>
      <c r="C79" s="408"/>
      <c r="D79" s="408"/>
      <c r="F79" s="446" t="s">
        <v>508</v>
      </c>
      <c r="G79" s="446"/>
      <c r="H79" s="446"/>
      <c r="Z79" s="389"/>
      <c r="AA79" s="389"/>
      <c r="AB79" s="401"/>
      <c r="AC79" s="402"/>
      <c r="AD79" s="392"/>
      <c r="AE79" s="392"/>
      <c r="AF79" s="394"/>
      <c r="AG79" s="394"/>
      <c r="AH79" s="394"/>
      <c r="AI79" s="394"/>
      <c r="AJ79" s="394"/>
      <c r="AK79" s="394"/>
      <c r="AL79" s="394"/>
      <c r="AM79" s="394"/>
      <c r="AN79" s="394"/>
      <c r="AO79" s="394"/>
      <c r="AP79" s="394"/>
      <c r="AQ79" s="394"/>
      <c r="AR79" s="394"/>
      <c r="AS79" s="394"/>
      <c r="AT79" s="394"/>
      <c r="AU79" s="394"/>
      <c r="AV79" s="394"/>
      <c r="AW79" s="394"/>
      <c r="AX79" s="394"/>
      <c r="AY79" s="394"/>
      <c r="AZ79" s="394"/>
    </row>
    <row r="80" spans="1:52" ht="21" customHeight="1">
      <c r="A80" s="445"/>
      <c r="B80" s="437"/>
      <c r="C80" s="408"/>
      <c r="F80" s="446" t="str">
        <f>"For and on behalf of " &amp; 'Attach 3(JV)'!B9</f>
        <v xml:space="preserve">For and on behalf of </v>
      </c>
      <c r="G80" s="446"/>
      <c r="H80" s="446"/>
      <c r="Z80" s="389"/>
      <c r="AA80" s="389"/>
      <c r="AB80" s="401"/>
      <c r="AC80" s="402"/>
      <c r="AD80" s="392"/>
      <c r="AE80" s="392"/>
      <c r="AF80" s="394"/>
      <c r="AG80" s="394"/>
      <c r="AH80" s="394"/>
      <c r="AI80" s="394"/>
      <c r="AJ80" s="394"/>
      <c r="AK80" s="394"/>
      <c r="AL80" s="394"/>
      <c r="AM80" s="394"/>
      <c r="AN80" s="394"/>
      <c r="AO80" s="394"/>
      <c r="AP80" s="394"/>
      <c r="AQ80" s="394"/>
      <c r="AR80" s="394"/>
      <c r="AS80" s="394"/>
      <c r="AT80" s="394"/>
      <c r="AU80" s="394"/>
      <c r="AV80" s="394"/>
      <c r="AW80" s="394"/>
      <c r="AX80" s="394"/>
      <c r="AY80" s="394"/>
      <c r="AZ80" s="394"/>
    </row>
    <row r="81" spans="1:52" ht="27.95" customHeight="1">
      <c r="A81" s="447"/>
      <c r="D81" s="386"/>
      <c r="E81" s="386"/>
      <c r="F81" s="403"/>
      <c r="G81" s="403"/>
      <c r="H81" s="403"/>
      <c r="Z81" s="389"/>
      <c r="AA81" s="389"/>
      <c r="AB81" s="390"/>
      <c r="AC81" s="391"/>
      <c r="AD81" s="392"/>
      <c r="AE81" s="392"/>
      <c r="AF81" s="394"/>
      <c r="AG81" s="394"/>
      <c r="AH81" s="394"/>
      <c r="AI81" s="394"/>
      <c r="AJ81" s="394"/>
      <c r="AK81" s="394"/>
      <c r="AL81" s="394"/>
      <c r="AM81" s="394"/>
      <c r="AN81" s="394"/>
      <c r="AO81" s="394"/>
      <c r="AP81" s="394"/>
      <c r="AQ81" s="394"/>
      <c r="AR81" s="394"/>
      <c r="AS81" s="394"/>
      <c r="AT81" s="394"/>
      <c r="AU81" s="394"/>
      <c r="AV81" s="394"/>
      <c r="AW81" s="394"/>
      <c r="AX81" s="394"/>
      <c r="AY81" s="394"/>
      <c r="AZ81" s="394"/>
    </row>
    <row r="82" spans="1:52" ht="27.95" customHeight="1">
      <c r="A82" s="448" t="s">
        <v>179</v>
      </c>
      <c r="B82" s="438"/>
      <c r="C82" s="449" t="str">
        <f>'Attach 3(JV)'!B24</f>
        <v/>
      </c>
      <c r="D82" s="386" t="s">
        <v>177</v>
      </c>
      <c r="E82" s="438" t="str">
        <f>'Attach 3(JV)'!E24</f>
        <v/>
      </c>
      <c r="G82" s="438"/>
      <c r="H82" s="438"/>
      <c r="Z82" s="389"/>
      <c r="AA82" s="389"/>
      <c r="AB82" s="390"/>
      <c r="AC82" s="391"/>
      <c r="AD82" s="392"/>
      <c r="AE82" s="392"/>
      <c r="AF82" s="394"/>
      <c r="AG82" s="394"/>
      <c r="AH82" s="394"/>
      <c r="AI82" s="394"/>
      <c r="AJ82" s="394"/>
      <c r="AK82" s="394"/>
      <c r="AL82" s="394"/>
      <c r="AM82" s="394"/>
      <c r="AN82" s="394"/>
      <c r="AO82" s="394"/>
      <c r="AP82" s="394"/>
      <c r="AQ82" s="394"/>
      <c r="AR82" s="394"/>
      <c r="AS82" s="394"/>
      <c r="AT82" s="394"/>
      <c r="AU82" s="394"/>
      <c r="AV82" s="394"/>
      <c r="AW82" s="394"/>
      <c r="AX82" s="394"/>
      <c r="AY82" s="394"/>
      <c r="AZ82" s="394"/>
    </row>
    <row r="83" spans="1:52" ht="27.95" customHeight="1">
      <c r="A83" s="448" t="s">
        <v>180</v>
      </c>
      <c r="B83" s="438"/>
      <c r="C83" s="438" t="str">
        <f>'Attach 3(JV)'!B25</f>
        <v/>
      </c>
      <c r="D83" s="386" t="s">
        <v>178</v>
      </c>
      <c r="E83" s="438" t="str">
        <f>'Attach 3(JV)'!E25</f>
        <v/>
      </c>
      <c r="G83" s="438"/>
      <c r="H83" s="438"/>
      <c r="Z83" s="389"/>
      <c r="AA83" s="389"/>
      <c r="AB83" s="390"/>
      <c r="AC83" s="391"/>
      <c r="AD83" s="392"/>
      <c r="AE83" s="392"/>
      <c r="AF83" s="394"/>
      <c r="AG83" s="394"/>
      <c r="AH83" s="394"/>
      <c r="AI83" s="394"/>
      <c r="AJ83" s="394"/>
      <c r="AK83" s="394"/>
      <c r="AL83" s="394"/>
      <c r="AM83" s="394"/>
      <c r="AN83" s="394"/>
      <c r="AO83" s="394"/>
      <c r="AP83" s="394"/>
      <c r="AQ83" s="394"/>
      <c r="AR83" s="394"/>
      <c r="AS83" s="394"/>
      <c r="AT83" s="394"/>
      <c r="AU83" s="394"/>
      <c r="AV83" s="394"/>
      <c r="AW83" s="394"/>
      <c r="AX83" s="394"/>
      <c r="AY83" s="394"/>
      <c r="AZ83" s="394"/>
    </row>
    <row r="84" spans="1:52" ht="27.95" customHeight="1">
      <c r="D84" s="386"/>
      <c r="E84" s="386"/>
      <c r="Z84" s="389"/>
      <c r="AA84" s="389"/>
      <c r="AB84" s="390"/>
      <c r="AC84" s="391"/>
      <c r="AD84" s="392"/>
      <c r="AE84" s="392"/>
      <c r="AF84" s="394"/>
      <c r="AG84" s="394"/>
      <c r="AH84" s="394"/>
      <c r="AI84" s="394"/>
      <c r="AJ84" s="394"/>
      <c r="AK84" s="394"/>
      <c r="AL84" s="394"/>
      <c r="AM84" s="394"/>
      <c r="AN84" s="394"/>
      <c r="AO84" s="394"/>
      <c r="AP84" s="394"/>
      <c r="AQ84" s="394"/>
      <c r="AR84" s="394"/>
      <c r="AS84" s="394"/>
      <c r="AT84" s="394"/>
      <c r="AU84" s="394"/>
      <c r="AV84" s="394"/>
      <c r="AW84" s="394"/>
      <c r="AX84" s="394"/>
      <c r="AY84" s="394"/>
      <c r="AZ84" s="394"/>
    </row>
    <row r="85" spans="1:52" ht="27.95" customHeight="1">
      <c r="A85" s="448"/>
      <c r="B85" s="438"/>
      <c r="C85" s="450"/>
      <c r="E85" s="386"/>
      <c r="Z85" s="389"/>
      <c r="AA85" s="389"/>
      <c r="AB85" s="390"/>
      <c r="AC85" s="391"/>
      <c r="AD85" s="392"/>
      <c r="AE85" s="392"/>
      <c r="AF85" s="394"/>
      <c r="AG85" s="394"/>
      <c r="AH85" s="394"/>
      <c r="AI85" s="394"/>
      <c r="AJ85" s="394"/>
      <c r="AK85" s="394"/>
      <c r="AL85" s="394"/>
      <c r="AM85" s="394"/>
      <c r="AN85" s="394"/>
      <c r="AO85" s="394"/>
      <c r="AP85" s="394"/>
      <c r="AQ85" s="394"/>
      <c r="AR85" s="394"/>
      <c r="AS85" s="394"/>
      <c r="AT85" s="394"/>
      <c r="AU85" s="394"/>
      <c r="AV85" s="394"/>
      <c r="AW85" s="394"/>
      <c r="AX85" s="394"/>
      <c r="AY85" s="394"/>
      <c r="AZ85" s="394"/>
    </row>
    <row r="86" spans="1:52" ht="33" customHeight="1">
      <c r="A86" s="440" t="s">
        <v>291</v>
      </c>
      <c r="B86" s="438"/>
      <c r="C86" s="450"/>
      <c r="E86" s="446"/>
      <c r="F86" s="451"/>
      <c r="Z86" s="389"/>
      <c r="AA86" s="389"/>
      <c r="AB86" s="390"/>
      <c r="AC86" s="391"/>
      <c r="AD86" s="392"/>
      <c r="AE86" s="392"/>
      <c r="AF86" s="394"/>
      <c r="AG86" s="394"/>
      <c r="AH86" s="394"/>
      <c r="AI86" s="394"/>
      <c r="AJ86" s="394"/>
      <c r="AK86" s="394"/>
      <c r="AL86" s="394"/>
      <c r="AM86" s="394"/>
      <c r="AN86" s="394"/>
      <c r="AO86" s="394"/>
      <c r="AP86" s="394"/>
      <c r="AQ86" s="394"/>
      <c r="AR86" s="394"/>
      <c r="AS86" s="394"/>
      <c r="AT86" s="394"/>
      <c r="AU86" s="394"/>
      <c r="AV86" s="394"/>
      <c r="AW86" s="394"/>
      <c r="AX86" s="394"/>
      <c r="AY86" s="394"/>
      <c r="AZ86" s="394"/>
    </row>
    <row r="87" spans="1:52" s="388" customFormat="1" ht="21" customHeight="1">
      <c r="A87" s="664" t="s">
        <v>341</v>
      </c>
      <c r="B87" s="664"/>
      <c r="C87" s="664"/>
      <c r="D87" s="663"/>
      <c r="E87" s="663"/>
      <c r="F87" s="663"/>
      <c r="G87" s="398"/>
      <c r="H87" s="398"/>
      <c r="I87" s="387"/>
      <c r="Z87" s="389"/>
      <c r="AA87" s="389"/>
      <c r="AB87" s="390"/>
      <c r="AC87" s="390"/>
      <c r="AD87" s="393"/>
      <c r="AE87" s="393"/>
      <c r="AF87" s="389"/>
      <c r="AG87" s="389"/>
      <c r="AH87" s="389"/>
      <c r="AI87" s="389"/>
      <c r="AJ87" s="389"/>
      <c r="AK87" s="389"/>
      <c r="AL87" s="389"/>
      <c r="AM87" s="389"/>
      <c r="AN87" s="389"/>
      <c r="AO87" s="389"/>
      <c r="AP87" s="389"/>
      <c r="AQ87" s="389"/>
      <c r="AR87" s="389"/>
      <c r="AS87" s="389"/>
      <c r="AT87" s="389"/>
      <c r="AU87" s="389"/>
      <c r="AV87" s="389"/>
      <c r="AW87" s="389"/>
      <c r="AX87" s="389"/>
      <c r="AY87" s="389"/>
      <c r="AZ87" s="389"/>
    </row>
    <row r="88" spans="1:52" s="388" customFormat="1" ht="21" customHeight="1">
      <c r="A88" s="665"/>
      <c r="B88" s="665"/>
      <c r="C88" s="665"/>
      <c r="D88" s="452"/>
      <c r="E88" s="452"/>
      <c r="F88" s="452"/>
      <c r="G88" s="398"/>
      <c r="H88" s="398"/>
      <c r="I88" s="387"/>
      <c r="Z88" s="389"/>
      <c r="AA88" s="389"/>
      <c r="AB88" s="390"/>
      <c r="AC88" s="390"/>
      <c r="AD88" s="393"/>
      <c r="AE88" s="393"/>
      <c r="AF88" s="389"/>
      <c r="AG88" s="389"/>
      <c r="AH88" s="389"/>
      <c r="AI88" s="389"/>
      <c r="AJ88" s="389"/>
      <c r="AK88" s="389"/>
      <c r="AL88" s="389"/>
      <c r="AM88" s="389"/>
      <c r="AN88" s="389"/>
      <c r="AO88" s="389"/>
      <c r="AP88" s="389"/>
      <c r="AQ88" s="389"/>
      <c r="AR88" s="389"/>
      <c r="AS88" s="389"/>
      <c r="AT88" s="389"/>
      <c r="AU88" s="389"/>
      <c r="AV88" s="389"/>
      <c r="AW88" s="389"/>
      <c r="AX88" s="389"/>
      <c r="AY88" s="389"/>
      <c r="AZ88" s="389"/>
    </row>
    <row r="89" spans="1:52" s="388" customFormat="1" ht="21" customHeight="1">
      <c r="A89" s="666"/>
      <c r="B89" s="666"/>
      <c r="C89" s="666"/>
      <c r="D89" s="452"/>
      <c r="E89" s="452"/>
      <c r="F89" s="452"/>
      <c r="G89" s="398"/>
      <c r="H89" s="398"/>
      <c r="I89" s="387"/>
      <c r="Z89" s="389"/>
      <c r="AA89" s="389"/>
      <c r="AB89" s="390"/>
      <c r="AC89" s="390"/>
      <c r="AD89" s="393"/>
      <c r="AE89" s="393"/>
      <c r="AF89" s="389"/>
      <c r="AG89" s="389"/>
      <c r="AH89" s="389"/>
      <c r="AI89" s="389"/>
      <c r="AJ89" s="389"/>
      <c r="AK89" s="389"/>
      <c r="AL89" s="389"/>
      <c r="AM89" s="389"/>
      <c r="AN89" s="389"/>
      <c r="AO89" s="389"/>
      <c r="AP89" s="389"/>
      <c r="AQ89" s="389"/>
      <c r="AR89" s="389"/>
      <c r="AS89" s="389"/>
      <c r="AT89" s="389"/>
      <c r="AU89" s="389"/>
      <c r="AV89" s="389"/>
      <c r="AW89" s="389"/>
      <c r="AX89" s="389"/>
      <c r="AY89" s="389"/>
      <c r="AZ89" s="389"/>
    </row>
    <row r="90" spans="1:52" s="388" customFormat="1" ht="21" customHeight="1">
      <c r="A90" s="662" t="s">
        <v>342</v>
      </c>
      <c r="B90" s="662"/>
      <c r="C90" s="662"/>
      <c r="D90" s="663"/>
      <c r="E90" s="663"/>
      <c r="F90" s="663"/>
      <c r="G90" s="398"/>
      <c r="H90" s="398"/>
      <c r="I90" s="387"/>
      <c r="Z90" s="389"/>
      <c r="AA90" s="389"/>
      <c r="AB90" s="390"/>
      <c r="AC90" s="390"/>
      <c r="AD90" s="393"/>
      <c r="AE90" s="393"/>
      <c r="AF90" s="389"/>
      <c r="AG90" s="389"/>
      <c r="AH90" s="389"/>
      <c r="AI90" s="389"/>
      <c r="AJ90" s="389"/>
      <c r="AK90" s="389"/>
      <c r="AL90" s="389"/>
      <c r="AM90" s="389"/>
      <c r="AN90" s="389"/>
      <c r="AO90" s="389"/>
      <c r="AP90" s="389"/>
      <c r="AQ90" s="389"/>
      <c r="AR90" s="389"/>
      <c r="AS90" s="389"/>
      <c r="AT90" s="389"/>
      <c r="AU90" s="389"/>
      <c r="AV90" s="389"/>
      <c r="AW90" s="389"/>
      <c r="AX90" s="389"/>
      <c r="AY90" s="389"/>
      <c r="AZ90" s="389"/>
    </row>
    <row r="91" spans="1:52" s="388" customFormat="1" ht="21" customHeight="1">
      <c r="A91" s="662" t="s">
        <v>343</v>
      </c>
      <c r="B91" s="662"/>
      <c r="C91" s="662"/>
      <c r="D91" s="663"/>
      <c r="E91" s="663"/>
      <c r="F91" s="663"/>
      <c r="G91" s="398"/>
      <c r="H91" s="398"/>
      <c r="I91" s="387"/>
      <c r="Z91" s="389"/>
      <c r="AA91" s="389"/>
      <c r="AB91" s="390"/>
      <c r="AC91" s="390"/>
      <c r="AD91" s="393"/>
      <c r="AE91" s="393"/>
      <c r="AF91" s="389"/>
      <c r="AG91" s="389"/>
      <c r="AH91" s="389"/>
      <c r="AI91" s="389"/>
      <c r="AJ91" s="389"/>
      <c r="AK91" s="389"/>
      <c r="AL91" s="389"/>
      <c r="AM91" s="389"/>
      <c r="AN91" s="389"/>
      <c r="AO91" s="389"/>
      <c r="AP91" s="389"/>
      <c r="AQ91" s="389"/>
      <c r="AR91" s="389"/>
      <c r="AS91" s="389"/>
      <c r="AT91" s="389"/>
      <c r="AU91" s="389"/>
      <c r="AV91" s="389"/>
      <c r="AW91" s="389"/>
      <c r="AX91" s="389"/>
      <c r="AY91" s="389"/>
      <c r="AZ91" s="389"/>
    </row>
    <row r="92" spans="1:52" s="388" customFormat="1" ht="52.5" customHeight="1">
      <c r="A92" s="662" t="s">
        <v>344</v>
      </c>
      <c r="B92" s="662"/>
      <c r="C92" s="662"/>
      <c r="D92" s="663"/>
      <c r="E92" s="663"/>
      <c r="F92" s="663"/>
      <c r="G92" s="453"/>
      <c r="H92" s="453"/>
      <c r="I92" s="387"/>
      <c r="Z92" s="389"/>
      <c r="AA92" s="389"/>
      <c r="AB92" s="390"/>
      <c r="AC92" s="390"/>
      <c r="AD92" s="393"/>
      <c r="AE92" s="393"/>
      <c r="AF92" s="389"/>
      <c r="AG92" s="389"/>
      <c r="AH92" s="389"/>
      <c r="AI92" s="389"/>
      <c r="AJ92" s="389"/>
      <c r="AK92" s="389"/>
      <c r="AL92" s="389"/>
      <c r="AM92" s="389"/>
      <c r="AN92" s="389"/>
      <c r="AO92" s="389"/>
      <c r="AP92" s="389"/>
      <c r="AQ92" s="389"/>
      <c r="AR92" s="389"/>
      <c r="AS92" s="389"/>
      <c r="AT92" s="389"/>
      <c r="AU92" s="389"/>
      <c r="AV92" s="389"/>
      <c r="AW92" s="389"/>
      <c r="AX92" s="389"/>
      <c r="AY92" s="389"/>
      <c r="AZ92" s="389"/>
    </row>
    <row r="93" spans="1:52" s="388" customFormat="1" ht="21" customHeight="1">
      <c r="A93" s="664" t="s">
        <v>345</v>
      </c>
      <c r="B93" s="664"/>
      <c r="C93" s="664"/>
      <c r="D93" s="452"/>
      <c r="E93" s="452"/>
      <c r="F93" s="452"/>
      <c r="G93" s="398"/>
      <c r="H93" s="398"/>
      <c r="I93" s="387"/>
      <c r="AB93" s="454"/>
      <c r="AC93" s="454"/>
      <c r="AD93" s="421"/>
      <c r="AE93" s="421"/>
    </row>
    <row r="94" spans="1:52" s="388" customFormat="1" ht="21" customHeight="1">
      <c r="A94" s="665"/>
      <c r="B94" s="665"/>
      <c r="C94" s="665"/>
      <c r="D94" s="452"/>
      <c r="E94" s="452"/>
      <c r="F94" s="452"/>
      <c r="G94" s="398"/>
      <c r="H94" s="398"/>
      <c r="I94" s="387"/>
      <c r="AB94" s="454"/>
      <c r="AC94" s="454"/>
      <c r="AD94" s="421"/>
      <c r="AE94" s="421"/>
    </row>
    <row r="95" spans="1:52">
      <c r="A95" s="666"/>
      <c r="B95" s="666"/>
      <c r="C95" s="666"/>
      <c r="D95" s="663"/>
      <c r="E95" s="663"/>
      <c r="F95" s="663"/>
    </row>
    <row r="96" spans="1:52">
      <c r="A96" s="440"/>
      <c r="B96" s="440"/>
      <c r="C96" s="440"/>
      <c r="D96" s="457"/>
      <c r="E96" s="457"/>
      <c r="F96" s="45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algorithmName="SHA-512" hashValue="pa8XT3nLIIkXnFPxVzV4sLBvMBTVUwipqMiuGLHIAW0p4OiXCj57Cpbv5ML0S6HF7spVU17lZVLUC8Napkr4NA==" saltValue="EeviMnd31BBCkKOd3bUtrg==" spinCount="100000" sheet="1"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Footer>&amp;R&amp;"Book Antiqua,Bold"&amp;8 Page &amp;P of &amp;N</oddFooter>
  </headerFooter>
  <rowBreaks count="1" manualBreakCount="1">
    <brk id="84" max="9"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SR-I/C&amp;M/WC-3823-F(R)/2024/Rfx-5002004139</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f>'Bid Form 1st Envelope'!H20</f>
        <v>0</v>
      </c>
      <c r="K43" s="719">
        <f>'Bid Form 1st Envelope'!I20</f>
        <v>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 xml:space="preserve">Rs. Zero Only </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0</v>
      </c>
      <c r="B8" s="226" t="str">
        <f t="shared" si="0"/>
        <v/>
      </c>
      <c r="D8" s="169" t="str">
        <f>IF((B8=""),IF(C8="",""," Thousand ")," Thousand ")</f>
        <v/>
      </c>
    </row>
    <row r="9" spans="1:4">
      <c r="A9" s="228">
        <f>-INT(A1/10000000)*100+INT(A1/100000)</f>
        <v>0</v>
      </c>
      <c r="B9" s="226" t="str">
        <f t="shared" si="0"/>
        <v/>
      </c>
      <c r="D9" s="169" t="str">
        <f>IF((B9=""),IF(C9="",""," Lac ")," Lac ")</f>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18" sqref="D18"/>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SR-I/C&amp;M/WC-3823-F(R)/2024/Rfx-5002004139</v>
      </c>
      <c r="C2" s="503"/>
      <c r="D2" s="503"/>
      <c r="E2" s="246"/>
      <c r="F2" s="247"/>
      <c r="G2" s="247"/>
      <c r="H2" s="247"/>
      <c r="I2" s="247"/>
      <c r="J2" s="247"/>
      <c r="K2" s="247"/>
      <c r="L2" s="247"/>
      <c r="M2" s="247"/>
      <c r="N2" s="247"/>
      <c r="O2" s="247"/>
      <c r="P2" s="247"/>
      <c r="Q2" s="247"/>
      <c r="R2" s="247"/>
      <c r="S2" s="247"/>
      <c r="T2" s="247"/>
      <c r="U2" s="247"/>
      <c r="V2" s="247"/>
      <c r="W2" s="247"/>
      <c r="X2" s="247"/>
      <c r="Y2" s="247"/>
      <c r="AA2" s="322"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2"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2"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2"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9"/>
    </row>
    <row r="9" spans="2:29">
      <c r="B9" s="261" t="s">
        <v>146</v>
      </c>
      <c r="C9" s="262"/>
      <c r="D9" s="473"/>
    </row>
    <row r="10" spans="2:29">
      <c r="B10" s="263"/>
      <c r="C10" s="264"/>
      <c r="D10" s="473"/>
    </row>
    <row r="11" spans="2:29">
      <c r="B11" s="265"/>
      <c r="C11" s="266"/>
      <c r="D11" s="473"/>
    </row>
    <row r="12" spans="2:29" ht="20.100000000000001" customHeight="1">
      <c r="D12" s="257"/>
    </row>
    <row r="13" spans="2:29" hidden="1">
      <c r="B13" s="259" t="str">
        <f>IF(D6="Orignal Equipment Manufacturer","",IF(D6="Licensee of a Manufacturer","Name of Manufacturer [Licenser]","Name of Manufacturer"))</f>
        <v>Name of Manufacturer</v>
      </c>
      <c r="C13" s="260"/>
      <c r="D13" s="289"/>
    </row>
    <row r="14" spans="2:29" hidden="1">
      <c r="B14" s="261" t="s">
        <v>10</v>
      </c>
      <c r="C14" s="262"/>
      <c r="D14" s="289"/>
    </row>
    <row r="15" spans="2:29" hidden="1">
      <c r="B15" s="263"/>
      <c r="C15" s="264"/>
      <c r="D15" s="289"/>
    </row>
    <row r="16" spans="2:29" hidden="1">
      <c r="B16" s="265"/>
      <c r="C16" s="266"/>
      <c r="D16" s="289"/>
    </row>
    <row r="17" spans="2:28" ht="20.100000000000001" customHeight="1">
      <c r="D17" s="257"/>
      <c r="AB17" s="282"/>
    </row>
    <row r="18" spans="2:28">
      <c r="B18" s="267" t="s">
        <v>337</v>
      </c>
      <c r="C18" s="268"/>
      <c r="D18" s="289"/>
      <c r="AB18" s="282"/>
    </row>
    <row r="19" spans="2:28">
      <c r="B19" s="267" t="s">
        <v>338</v>
      </c>
      <c r="C19" s="268"/>
      <c r="D19" s="289"/>
    </row>
    <row r="20" spans="2:28" ht="21" customHeight="1">
      <c r="B20" s="269"/>
      <c r="C20" s="269"/>
      <c r="D20" s="269"/>
    </row>
    <row r="21" spans="2:28" ht="21" customHeight="1">
      <c r="B21" s="267" t="s">
        <v>11</v>
      </c>
      <c r="C21" s="268"/>
      <c r="D21" s="382"/>
      <c r="E21" s="258"/>
    </row>
    <row r="22" spans="2:28" ht="21" customHeight="1">
      <c r="B22" s="267" t="s">
        <v>12</v>
      </c>
      <c r="C22" s="268"/>
      <c r="D22" s="289"/>
      <c r="E22" s="258"/>
    </row>
    <row r="23" spans="2:28">
      <c r="E23" s="258"/>
    </row>
  </sheetData>
  <sheetProtection algorithmName="SHA-512" hashValue="J6ofKH4dhvljgmlr5wmzi3FIKix0V0zHUSDIPRw7UT9AZL/RxFwXQ1crvOQo6C1tB63oyhqO9bryHT1tQeHMqQ==" saltValue="SgM8jOhgnGvJUrqQvaXcNg=="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:SR-I/C&amp;M/WC-3823-F(R)/2024/Rfx-5002004139</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10</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"Attachment-3(QR) "</f>
        <v xml:space="preserve">Attachment-3(QR) </v>
      </c>
    </row>
    <row r="3" spans="1:9" ht="63"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KjwI89XRoZK/pvhX793LxvW05Ro8sqhuOY7NOL8rhl3Cz9GKdTq6jA7PEu2+W8V11zDyyE0bLJEl8MjpdmDz/g==" saltValue="p3qCOdGHKk1V6d2XSXIXsA=="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:SR-I/C&amp;M/WC-3823-F(R)/2024/Rfx-5002004139</v>
      </c>
      <c r="B1" s="24"/>
      <c r="C1" s="24"/>
      <c r="D1" s="24"/>
      <c r="E1" s="25" t="str">
        <f>"Attachment-4 "</f>
        <v xml:space="preserve">Attachment-4 </v>
      </c>
    </row>
    <row r="3" spans="1:8" ht="83.2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4"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4"/>
      <c r="C18" s="474"/>
      <c r="D18" s="474"/>
      <c r="E18" s="474"/>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RncPxI9jt469OTM+YYzu8PvhnP8NOjMlFK49cCjZF//bouHS3tmaiEXYUMJcPsK1kNWCpGQEyDfkNhxwHrK7kQ==" saltValue="D4FVlhmSBeBSNbd/dr0hSA=="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80" orientation="portrait" r:id="rId11"/>
  <headerFooter alignWithMargins="0">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:SR-I/C&amp;M/WC-3823-F(R)/2024/Rfx-5002004139</v>
      </c>
      <c r="B1" s="24"/>
      <c r="C1" s="24"/>
      <c r="D1" s="24"/>
      <c r="E1" s="43" t="str">
        <f>"Attachment-4(A) "</f>
        <v xml:space="preserve">Attachment-4(A) </v>
      </c>
    </row>
    <row r="2" spans="1:9" ht="11.1" customHeight="1"/>
    <row r="3" spans="1:9" ht="48"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:SR-I/C&amp;M/WC-3823-F(R)/2024/Rfx-5002004139</v>
      </c>
      <c r="B1" s="24"/>
      <c r="C1" s="24"/>
      <c r="D1" s="24"/>
      <c r="E1" s="25" t="str">
        <f>"Attachment-4(B) "&amp; 'Attach 3(JV)'!AT1</f>
        <v>Attachment-4(B) 0</v>
      </c>
    </row>
    <row r="3" spans="1:9" ht="48"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:SR-I/C&amp;M/WC-3823-F(R)/2024/Rfx-5002004139</v>
      </c>
      <c r="B1" s="24"/>
      <c r="C1" s="24"/>
      <c r="D1" s="24"/>
      <c r="E1" s="25" t="str">
        <f>"Attachment-5 "</f>
        <v xml:space="preserve">Attachment-5 </v>
      </c>
    </row>
    <row r="2" spans="1:9" ht="8.1" customHeight="1"/>
    <row r="3" spans="1:9" ht="76.5" customHeight="1">
      <c r="A3" s="505" t="str">
        <f>'Attach 3(JV)'!A3</f>
        <v>Diversion of Package-F- 400 KV DC Quad Nellore PS -Gooty SS from AP123-AP124 to facilitate the construction of Nadikudi-Srikalahasti Railway BG line by South Central Railway (SCR), at Kanigiri, Pamuru, Obulayapalli and Venkatapuram in Praksam and Nellore Districts of AP under Nellore TLM section in SR-1 (Deposit work On Behalf of SCR)</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:SR-I/C&amp;M/WC-3823-F(R)/2024/Rfx-5002004139</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lZvhXeIE1NIlusIpf7yNxxeJkHQGCzFoXt06Qq50BS61e4T0gT8Bc04ubHGztSUaAlTPVD/yAJ4MGaBUw4TuAw==" saltValue="68W9vZI9hlHA3e0NdCUN1w=="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2025-01-06T10:30:35Z</dcterms:modified>
</cp:coreProperties>
</file>