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7.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259.xml" ContentType="application/vnd.ms-excel.controlproperties+xml"/>
  <Override PartName="/xl/drawings/drawing12.xml" ContentType="application/vnd.openxmlformats-officedocument.drawing+xml"/>
  <Override PartName="/xl/ctrlProps/ctrlProp260.xml" ContentType="application/vnd.ms-excel.controlproperties+xml"/>
  <Override PartName="/xl/drawings/drawing13.xml" ContentType="application/vnd.openxmlformats-officedocument.drawing+xml"/>
  <Override PartName="/xl/ctrlProps/ctrlProp261.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262.xml" ContentType="application/vnd.ms-excel.controlproperties+xml"/>
  <Override PartName="/xl/ctrlProps/ctrlProp263.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updateLinks="never" codeName="ThisWorkbook" defaultThemeVersion="124226"/>
  <mc:AlternateContent xmlns:mc="http://schemas.openxmlformats.org/markup-compatibility/2006">
    <mc:Choice Requires="x15">
      <x15ac:absPath xmlns:x15ac="http://schemas.microsoft.com/office/spreadsheetml/2010/11/ac" url="C:\Users\vikas.chandra\OneDrive - Power Grid Corporation of India Limited\Desktop\Bidding Documents 7RT19\"/>
    </mc:Choice>
  </mc:AlternateContent>
  <xr:revisionPtr revIDLastSave="0" documentId="13_ncr:1_{B1974F96-B400-4F55-8E19-FD9328C76B4E}" xr6:coauthVersionLast="47" xr6:coauthVersionMax="47" xr10:uidLastSave="{00000000-0000-0000-0000-000000000000}"/>
  <workbookProtection workbookAlgorithmName="SHA-512" workbookHashValue="ObW9+t6AMorVuvIC2UC6Dq+NbiprvKBHmowZGEIIP9kg/siuPQUGVH0RflzumPF+BLzWJUiKIJyJEqA01paCnw==" workbookSaltValue="YVsV+d7VAFITl3KOiARODw==" workbookSpinCount="100000" lockStructure="1"/>
  <bookViews>
    <workbookView xWindow="-120" yWindow="-120" windowWidth="29040" windowHeight="15720" tabRatio="883" firstSheet="17" activeTab="30"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QR)" sheetId="7" state="hidden" r:id="rId7"/>
    <sheet name="Attach-3 (QR)" sheetId="8" r:id="rId8"/>
    <sheet name="Attach 4" sheetId="9" r:id="rId9"/>
    <sheet name="Attach 4 (A)" sheetId="10" r:id="rId10"/>
    <sheet name="Attach 4 (B)" sheetId="11" r:id="rId11"/>
    <sheet name="Attach 5" sheetId="12" r:id="rId12"/>
    <sheet name="Attach 5A" sheetId="13" r:id="rId13"/>
    <sheet name="Attach 6" sheetId="14" r:id="rId14"/>
    <sheet name="Attach 7" sheetId="15" r:id="rId15"/>
    <sheet name="Attach 9" sheetId="16" r:id="rId16"/>
    <sheet name="Attach 10" sheetId="17" r:id="rId17"/>
    <sheet name="Attach 11" sheetId="18" r:id="rId18"/>
    <sheet name="Attach 12" sheetId="19" r:id="rId19"/>
    <sheet name="Attach 13" sheetId="20" r:id="rId20"/>
    <sheet name="Attach 14" sheetId="21" r:id="rId21"/>
    <sheet name="Attach 14-IP" sheetId="22" r:id="rId22"/>
    <sheet name="Attach 15" sheetId="23" r:id="rId23"/>
    <sheet name="Attach 16 " sheetId="24" r:id="rId24"/>
    <sheet name="Attach 17" sheetId="25" r:id="rId25"/>
    <sheet name="Attach 18" sheetId="26" r:id="rId26"/>
    <sheet name="Attach 18 SP" sheetId="27" r:id="rId27"/>
    <sheet name="Attach 19" sheetId="28" r:id="rId28"/>
    <sheet name="Attach 23" sheetId="29" r:id="rId29"/>
    <sheet name="Attach 24" sheetId="30" r:id="rId30"/>
    <sheet name="Attach 26" sheetId="31" r:id="rId31"/>
    <sheet name="Attach 28" sheetId="32" r:id="rId32"/>
    <sheet name="Bid Form 1st Envelope " sheetId="33" r:id="rId33"/>
    <sheet name="Sheet2" sheetId="34" state="hidden" r:id="rId34"/>
    <sheet name="N to W" sheetId="35" state="hidden" r:id="rId35"/>
    <sheet name="Sheet1" sheetId="36" state="hidden"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A" localSheetId="18">#REF!</definedName>
    <definedName name="\A" localSheetId="24">#REF!</definedName>
    <definedName name="\A" localSheetId="25">#REF!</definedName>
    <definedName name="\A" localSheetId="12">#REF!</definedName>
    <definedName name="\A" localSheetId="7">#REF!</definedName>
    <definedName name="\A" localSheetId="4">#REF!</definedName>
    <definedName name="\A" localSheetId="6">#REF!</definedName>
    <definedName name="\A" localSheetId="2">#REF!</definedName>
    <definedName name="\A">#REF!</definedName>
    <definedName name="\aa" localSheetId="18">#REF!</definedName>
    <definedName name="\aa" localSheetId="26">#REF!</definedName>
    <definedName name="\aa" localSheetId="12">#REF!</definedName>
    <definedName name="\aa" localSheetId="2">#REF!</definedName>
    <definedName name="\aa">#REF!</definedName>
    <definedName name="\B" localSheetId="18">#REF!</definedName>
    <definedName name="\B" localSheetId="24">#REF!</definedName>
    <definedName name="\B" localSheetId="25">#REF!</definedName>
    <definedName name="\B" localSheetId="12">#REF!</definedName>
    <definedName name="\B" localSheetId="7">#REF!</definedName>
    <definedName name="\B" localSheetId="4">#REF!</definedName>
    <definedName name="\B" localSheetId="6">#REF!</definedName>
    <definedName name="\B" localSheetId="2">#REF!</definedName>
    <definedName name="\B">#REF!</definedName>
    <definedName name="\C" localSheetId="18">#REF!</definedName>
    <definedName name="\C" localSheetId="24">#REF!</definedName>
    <definedName name="\C" localSheetId="25">#REF!</definedName>
    <definedName name="\C" localSheetId="12">#REF!</definedName>
    <definedName name="\C" localSheetId="7">#REF!</definedName>
    <definedName name="\C" localSheetId="4">#REF!</definedName>
    <definedName name="\C" localSheetId="6">#REF!</definedName>
    <definedName name="\C" localSheetId="2">#REF!</definedName>
    <definedName name="\C">#REF!</definedName>
    <definedName name="\M" localSheetId="18">#REF!</definedName>
    <definedName name="\M" localSheetId="25">#REF!</definedName>
    <definedName name="\M" localSheetId="12">#REF!</definedName>
    <definedName name="\M" localSheetId="7">#REF!</definedName>
    <definedName name="\M" localSheetId="4">#REF!</definedName>
    <definedName name="\M" localSheetId="6">#REF!</definedName>
    <definedName name="\M" localSheetId="2">#REF!</definedName>
    <definedName name="\M">#REF!</definedName>
    <definedName name="\N" localSheetId="18">#REF!</definedName>
    <definedName name="\N" localSheetId="25">#REF!</definedName>
    <definedName name="\N" localSheetId="12">#REF!</definedName>
    <definedName name="\N" localSheetId="7">#REF!</definedName>
    <definedName name="\N" localSheetId="4">#REF!</definedName>
    <definedName name="\N" localSheetId="6">#REF!</definedName>
    <definedName name="\N" localSheetId="2">#REF!</definedName>
    <definedName name="\N">#REF!</definedName>
    <definedName name="\P" localSheetId="18">#REF!</definedName>
    <definedName name="\P" localSheetId="25">#REF!</definedName>
    <definedName name="\P" localSheetId="12">#REF!</definedName>
    <definedName name="\P" localSheetId="7">#REF!</definedName>
    <definedName name="\P" localSheetId="4">#REF!</definedName>
    <definedName name="\P" localSheetId="6">#REF!</definedName>
    <definedName name="\P" localSheetId="2">#REF!</definedName>
    <definedName name="\P">#REF!</definedName>
    <definedName name="\R" localSheetId="18">#REF!</definedName>
    <definedName name="\R" localSheetId="25">#REF!</definedName>
    <definedName name="\R" localSheetId="12">#REF!</definedName>
    <definedName name="\R" localSheetId="7">#REF!</definedName>
    <definedName name="\R" localSheetId="4">#REF!</definedName>
    <definedName name="\R" localSheetId="6">#REF!</definedName>
    <definedName name="\R" localSheetId="2">#REF!</definedName>
    <definedName name="\R">#REF!</definedName>
    <definedName name="\U" localSheetId="18">#REF!</definedName>
    <definedName name="\U" localSheetId="25">#REF!</definedName>
    <definedName name="\U" localSheetId="12">#REF!</definedName>
    <definedName name="\U" localSheetId="7">#REF!</definedName>
    <definedName name="\U" localSheetId="4">#REF!</definedName>
    <definedName name="\U" localSheetId="6">#REF!</definedName>
    <definedName name="\U" localSheetId="2">#REF!</definedName>
    <definedName name="\U">#REF!</definedName>
    <definedName name="\V" localSheetId="18">#REF!</definedName>
    <definedName name="\V" localSheetId="25">#REF!</definedName>
    <definedName name="\V" localSheetId="12">#REF!</definedName>
    <definedName name="\V" localSheetId="7">#REF!</definedName>
    <definedName name="\V" localSheetId="4">#REF!</definedName>
    <definedName name="\V" localSheetId="6">#REF!</definedName>
    <definedName name="\V" localSheetId="2">#REF!</definedName>
    <definedName name="\V">#REF!</definedName>
    <definedName name="\x" localSheetId="18">#REF!</definedName>
    <definedName name="\x" localSheetId="26">#REF!</definedName>
    <definedName name="\x" localSheetId="12">#REF!</definedName>
    <definedName name="\x" localSheetId="2">#REF!</definedName>
    <definedName name="\x">#REF!</definedName>
    <definedName name="_xlnm._FilterDatabase" localSheetId="2" hidden="1">'Names of Bidder'!$B$6:$G$19</definedName>
    <definedName name="ab" localSheetId="18">#REF!</definedName>
    <definedName name="ab" localSheetId="25">#REF!</definedName>
    <definedName name="ab" localSheetId="12">#REF!</definedName>
    <definedName name="ab" localSheetId="7">#REF!</definedName>
    <definedName name="ab" localSheetId="4">#REF!</definedName>
    <definedName name="ab" localSheetId="6">#REF!</definedName>
    <definedName name="ab" localSheetId="2">#REF!</definedName>
    <definedName name="ab">#REF!</definedName>
    <definedName name="abc" localSheetId="2">#REF!</definedName>
    <definedName name="abc">#REF!</definedName>
    <definedName name="biddername" localSheetId="18">#REF!</definedName>
    <definedName name="biddername" localSheetId="26">#REF!</definedName>
    <definedName name="biddername" localSheetId="12">#REF!</definedName>
    <definedName name="biddername" localSheetId="2">#REF!</definedName>
    <definedName name="biddername">#REF!</definedName>
    <definedName name="BL2A" localSheetId="26">#REF!</definedName>
    <definedName name="BL2A" localSheetId="12">'[1]Attach-3 (QR)'!#REF!</definedName>
    <definedName name="BL2A" localSheetId="7">'Attach-3 (QR)'!$I$420</definedName>
    <definedName name="BL2A" localSheetId="4">'Attach-3 (QR)_old'!$I$398</definedName>
    <definedName name="BL2A" localSheetId="6">'Attach-QR)'!$I$369</definedName>
    <definedName name="BL2A">#REF!</definedName>
    <definedName name="BL2A2" localSheetId="18">'[2]Attach-3 (QR)'!#REF!</definedName>
    <definedName name="BL2A2" localSheetId="26">'[3]Attach-3 (QR)'!#REF!</definedName>
    <definedName name="BL2A2" localSheetId="12">'[4]Attach-3 (QR)'!#REF!</definedName>
    <definedName name="BL2A2" localSheetId="7">'Attach-3 (QR)'!#REF!</definedName>
    <definedName name="BL2A2" localSheetId="4">'Attach-3 (QR)_old'!#REF!</definedName>
    <definedName name="BL2A2" localSheetId="6">'Attach-QR)'!#REF!</definedName>
    <definedName name="BL2A2" localSheetId="2">'[2]Attach-3 (QR)'!#REF!</definedName>
    <definedName name="BL2A2">#REF!</definedName>
    <definedName name="BL2AA" localSheetId="26">#REF!</definedName>
    <definedName name="BL2AA" localSheetId="12">'[1]Attach-3 (QR)'!#REF!</definedName>
    <definedName name="BL2AA" localSheetId="7">'Attach-3 (QR)'!$I$420</definedName>
    <definedName name="BL2AA" localSheetId="4">'Attach-3 (QR)_old'!$I$398</definedName>
    <definedName name="BL2AA" localSheetId="6">'Attach-QR)'!$I$369</definedName>
    <definedName name="BL2AA">#REF!</definedName>
    <definedName name="BL2AAA" localSheetId="18">'[2]Attach-3 (QR)'!#REF!</definedName>
    <definedName name="BL2AAA" localSheetId="23">#REF!</definedName>
    <definedName name="BL2AAA" localSheetId="24">'[5]Attach QR'!$J$785</definedName>
    <definedName name="BL2AAA" localSheetId="26">'[3]Attach-3 (QR)'!#REF!</definedName>
    <definedName name="BL2AAA" localSheetId="12">'[4]Attach-3 (QR)'!#REF!</definedName>
    <definedName name="BL2AAA" localSheetId="7">'Attach-3 (QR)'!#REF!</definedName>
    <definedName name="BL2AAA" localSheetId="4">'Attach-3 (QR)_old'!#REF!</definedName>
    <definedName name="BL2AAA" localSheetId="6">'Attach-QR)'!#REF!</definedName>
    <definedName name="BL2AAA" localSheetId="2">'[2]Attach-3 (QR)'!#REF!</definedName>
    <definedName name="BL2AAA">#REF!</definedName>
    <definedName name="BL2B" localSheetId="26">#REF!</definedName>
    <definedName name="BL2B" localSheetId="12">'[1]Attach-3 (QR)'!#REF!</definedName>
    <definedName name="BL2B" localSheetId="7">'Attach-3 (QR)'!$J$420</definedName>
    <definedName name="BL2B" localSheetId="4">'Attach-3 (QR)_old'!$J$398</definedName>
    <definedName name="BL2B" localSheetId="6">'Attach-QR)'!$J$369</definedName>
    <definedName name="BL2B">#REF!</definedName>
    <definedName name="BL2BB" localSheetId="18">'[2]Attach-3 (QR)'!#REF!</definedName>
    <definedName name="BL2BB" localSheetId="26">'[3]Attach-3 (QR)'!#REF!</definedName>
    <definedName name="BL2BB" localSheetId="12">'[4]Attach-3 (QR)'!#REF!</definedName>
    <definedName name="BL2BB" localSheetId="7">'Attach-3 (QR)'!#REF!</definedName>
    <definedName name="BL2BB" localSheetId="4">'Attach-3 (QR)_old'!#REF!</definedName>
    <definedName name="BL2BB" localSheetId="6">'Attach-QR)'!#REF!</definedName>
    <definedName name="BL2BB" localSheetId="2">'[2]Attach-3 (QR)'!#REF!</definedName>
    <definedName name="BL2BB">#REF!</definedName>
    <definedName name="BL2BBB" localSheetId="18">'[2]Attach-3 (QR)'!#REF!</definedName>
    <definedName name="BL2BBB" localSheetId="23">#REF!</definedName>
    <definedName name="BL2BBB" localSheetId="24">'[5]Attach QR'!$K$785</definedName>
    <definedName name="BL2BBB" localSheetId="26">'[3]Attach-3 (QR)'!#REF!</definedName>
    <definedName name="BL2BBB" localSheetId="12">'[4]Attach-3 (QR)'!#REF!</definedName>
    <definedName name="BL2BBB" localSheetId="7">'Attach-3 (QR)'!#REF!</definedName>
    <definedName name="BL2BBB" localSheetId="4">'Attach-3 (QR)_old'!#REF!</definedName>
    <definedName name="BL2BBB" localSheetId="6">'Attach-QR)'!#REF!</definedName>
    <definedName name="BL2BBB" localSheetId="2">'[2]Attach-3 (QR)'!#REF!</definedName>
    <definedName name="BL2BBB">#REF!</definedName>
    <definedName name="BL2C" localSheetId="26">#REF!</definedName>
    <definedName name="BL2C" localSheetId="12">'[1]Attach-3 (QR)'!#REF!</definedName>
    <definedName name="BL2C" localSheetId="7">'Attach-3 (QR)'!$K$420</definedName>
    <definedName name="BL2C" localSheetId="4">'Attach-3 (QR)_old'!$K$398</definedName>
    <definedName name="BL2C" localSheetId="6">'Attach-QR)'!$K$369</definedName>
    <definedName name="BL2C">#REF!</definedName>
    <definedName name="BL2CC" localSheetId="18">'[2]Attach-3 (QR)'!#REF!</definedName>
    <definedName name="BL2CC" localSheetId="26">'[3]Attach-3 (QR)'!#REF!</definedName>
    <definedName name="BL2CC" localSheetId="12">'[4]Attach-3 (QR)'!#REF!</definedName>
    <definedName name="BL2CC" localSheetId="7">'Attach-3 (QR)'!#REF!</definedName>
    <definedName name="BL2CC" localSheetId="4">'Attach-3 (QR)_old'!#REF!</definedName>
    <definedName name="BL2CC" localSheetId="6">'Attach-QR)'!#REF!</definedName>
    <definedName name="BL2CC" localSheetId="2">'[2]Attach-3 (QR)'!#REF!</definedName>
    <definedName name="BL2CC">#REF!</definedName>
    <definedName name="BL2CCC" localSheetId="18">'[2]Attach-3 (QR)'!#REF!</definedName>
    <definedName name="BL2CCC" localSheetId="23">#REF!</definedName>
    <definedName name="BL2CCC" localSheetId="24">'[5]Attach QR'!$L$785</definedName>
    <definedName name="BL2CCC" localSheetId="26">'[3]Attach-3 (QR)'!#REF!</definedName>
    <definedName name="BL2CCC" localSheetId="12">'[4]Attach-3 (QR)'!#REF!</definedName>
    <definedName name="BL2CCC" localSheetId="7">'Attach-3 (QR)'!#REF!</definedName>
    <definedName name="BL2CCC" localSheetId="4">'Attach-3 (QR)_old'!#REF!</definedName>
    <definedName name="BL2CCC" localSheetId="6">'Attach-QR)'!#REF!</definedName>
    <definedName name="BL2CCC" localSheetId="2">'[2]Attach-3 (QR)'!#REF!</definedName>
    <definedName name="BL2CCC">#REF!</definedName>
    <definedName name="BL3A" localSheetId="26">#REF!</definedName>
    <definedName name="BL3A" localSheetId="12">'[1]Attach-3 (QR)'!#REF!</definedName>
    <definedName name="BL3A" localSheetId="7">'Attach-3 (QR)'!$I$421</definedName>
    <definedName name="BL3A" localSheetId="4">'Attach-3 (QR)_old'!$I$399</definedName>
    <definedName name="BL3A" localSheetId="6">'Attach-QR)'!$I$370</definedName>
    <definedName name="BL3A">#REF!</definedName>
    <definedName name="BL3AA" localSheetId="18">'[2]Attach-3 (QR)'!#REF!</definedName>
    <definedName name="BL3AA" localSheetId="26">'[3]Attach-3 (QR)'!#REF!</definedName>
    <definedName name="BL3AA" localSheetId="12">'[4]Attach-3 (QR)'!#REF!</definedName>
    <definedName name="BL3AA" localSheetId="7">'Attach-3 (QR)'!#REF!</definedName>
    <definedName name="BL3AA" localSheetId="4">'Attach-3 (QR)_old'!#REF!</definedName>
    <definedName name="BL3AA" localSheetId="6">'Attach-QR)'!#REF!</definedName>
    <definedName name="BL3AA" localSheetId="2">'[2]Attach-3 (QR)'!#REF!</definedName>
    <definedName name="BL3AA">#REF!</definedName>
    <definedName name="BL3AAA" localSheetId="18">'[2]Attach-3 (QR)'!#REF!</definedName>
    <definedName name="BL3AAA" localSheetId="23">#REF!</definedName>
    <definedName name="BL3AAA" localSheetId="24">'[5]Attach QR'!$J$788</definedName>
    <definedName name="BL3AAA" localSheetId="26">'[3]Attach-3 (QR)'!#REF!</definedName>
    <definedName name="BL3AAA" localSheetId="12">'[4]Attach-3 (QR)'!#REF!</definedName>
    <definedName name="BL3AAA" localSheetId="7">'Attach-3 (QR)'!#REF!</definedName>
    <definedName name="BL3AAA" localSheetId="4">'Attach-3 (QR)_old'!#REF!</definedName>
    <definedName name="BL3AAA" localSheetId="6">'Attach-QR)'!#REF!</definedName>
    <definedName name="BL3AAA" localSheetId="2">'[2]Attach-3 (QR)'!#REF!</definedName>
    <definedName name="BL3AAA">#REF!</definedName>
    <definedName name="BL3B" localSheetId="26">#REF!</definedName>
    <definedName name="BL3B" localSheetId="12">'[1]Attach-3 (QR)'!#REF!</definedName>
    <definedName name="BL3B" localSheetId="7">'Attach-3 (QR)'!$J$421</definedName>
    <definedName name="BL3B" localSheetId="4">'Attach-3 (QR)_old'!$J$399</definedName>
    <definedName name="BL3B" localSheetId="6">'Attach-QR)'!$J$370</definedName>
    <definedName name="BL3B">#REF!</definedName>
    <definedName name="BL3BB" localSheetId="18">'[2]Attach-3 (QR)'!#REF!</definedName>
    <definedName name="BL3BB" localSheetId="26">'[3]Attach-3 (QR)'!#REF!</definedName>
    <definedName name="BL3BB" localSheetId="12">'[4]Attach-3 (QR)'!#REF!</definedName>
    <definedName name="BL3BB" localSheetId="7">'Attach-3 (QR)'!#REF!</definedName>
    <definedName name="BL3BB" localSheetId="4">'Attach-3 (QR)_old'!#REF!</definedName>
    <definedName name="BL3BB" localSheetId="6">'Attach-QR)'!#REF!</definedName>
    <definedName name="BL3BB" localSheetId="2">'[2]Attach-3 (QR)'!#REF!</definedName>
    <definedName name="BL3BB">#REF!</definedName>
    <definedName name="BL3BBB" localSheetId="18">'[2]Attach-3 (QR)'!#REF!</definedName>
    <definedName name="BL3BBB" localSheetId="23">#REF!</definedName>
    <definedName name="BL3BBB" localSheetId="24">'[5]Attach QR'!$K$788</definedName>
    <definedName name="BL3BBB" localSheetId="26">'[3]Attach-3 (QR)'!#REF!</definedName>
    <definedName name="BL3BBB" localSheetId="12">'[4]Attach-3 (QR)'!#REF!</definedName>
    <definedName name="BL3BBB" localSheetId="7">'Attach-3 (QR)'!#REF!</definedName>
    <definedName name="BL3BBB" localSheetId="4">'Attach-3 (QR)_old'!#REF!</definedName>
    <definedName name="BL3BBB" localSheetId="6">'Attach-QR)'!#REF!</definedName>
    <definedName name="BL3BBB" localSheetId="2">'[2]Attach-3 (QR)'!#REF!</definedName>
    <definedName name="BL3BBB">#REF!</definedName>
    <definedName name="BL3C" localSheetId="26">#REF!</definedName>
    <definedName name="BL3C" localSheetId="12">'[1]Attach-3 (QR)'!#REF!</definedName>
    <definedName name="BL3C" localSheetId="7">'Attach-3 (QR)'!$K$421</definedName>
    <definedName name="BL3C" localSheetId="4">'Attach-3 (QR)_old'!$K$399</definedName>
    <definedName name="BL3C" localSheetId="6">'Attach-QR)'!$K$370</definedName>
    <definedName name="BL3C">#REF!</definedName>
    <definedName name="BL3CC" localSheetId="18">'[2]Attach-3 (QR)'!#REF!</definedName>
    <definedName name="BL3CC" localSheetId="26">'[3]Attach-3 (QR)'!#REF!</definedName>
    <definedName name="BL3CC" localSheetId="12">'[4]Attach-3 (QR)'!#REF!</definedName>
    <definedName name="BL3CC" localSheetId="7">'Attach-3 (QR)'!#REF!</definedName>
    <definedName name="BL3CC" localSheetId="4">'Attach-3 (QR)_old'!#REF!</definedName>
    <definedName name="BL3CC" localSheetId="6">'Attach-QR)'!#REF!</definedName>
    <definedName name="BL3CC" localSheetId="2">'[2]Attach-3 (QR)'!#REF!</definedName>
    <definedName name="BL3CC">#REF!</definedName>
    <definedName name="BL3CCC" localSheetId="18">'[2]Attach-3 (QR)'!#REF!</definedName>
    <definedName name="BL3CCC" localSheetId="23">#REF!</definedName>
    <definedName name="BL3CCC" localSheetId="24">'[5]Attach QR'!$L$788</definedName>
    <definedName name="BL3CCC" localSheetId="26">'[3]Attach-3 (QR)'!#REF!</definedName>
    <definedName name="BL3CCC" localSheetId="12">'[4]Attach-3 (QR)'!#REF!</definedName>
    <definedName name="BL3CCC" localSheetId="7">'Attach-3 (QR)'!#REF!</definedName>
    <definedName name="BL3CCC" localSheetId="4">'Attach-3 (QR)_old'!#REF!</definedName>
    <definedName name="BL3CCC" localSheetId="6">'Attach-QR)'!#REF!</definedName>
    <definedName name="BL3CCC" localSheetId="2">'[2]Attach-3 (QR)'!#REF!</definedName>
    <definedName name="BL3CCC">#REF!</definedName>
    <definedName name="BL4A" localSheetId="26">#REF!</definedName>
    <definedName name="BL4A" localSheetId="12">'[1]Attach-3 (QR)'!#REF!</definedName>
    <definedName name="BL4A" localSheetId="7">'Attach-3 (QR)'!$I$422</definedName>
    <definedName name="BL4A" localSheetId="4">'Attach-3 (QR)_old'!$I$400</definedName>
    <definedName name="BL4A" localSheetId="6">'Attach-QR)'!$I$371</definedName>
    <definedName name="BL4A">#REF!</definedName>
    <definedName name="BL4AA" localSheetId="18">'[2]Attach-3 (QR)'!#REF!</definedName>
    <definedName name="BL4AA" localSheetId="26">'[3]Attach-3 (QR)'!#REF!</definedName>
    <definedName name="BL4AA" localSheetId="12">'[4]Attach-3 (QR)'!#REF!</definedName>
    <definedName name="BL4AA" localSheetId="7">'Attach-3 (QR)'!#REF!</definedName>
    <definedName name="BL4AA" localSheetId="4">'Attach-3 (QR)_old'!#REF!</definedName>
    <definedName name="BL4AA" localSheetId="6">'Attach-QR)'!#REF!</definedName>
    <definedName name="BL4AA" localSheetId="2">'[2]Attach-3 (QR)'!#REF!</definedName>
    <definedName name="BL4AA">#REF!</definedName>
    <definedName name="BL4AAA" localSheetId="18">'[2]Attach-3 (QR)'!#REF!</definedName>
    <definedName name="BL4AAA" localSheetId="23">#REF!</definedName>
    <definedName name="BL4AAA" localSheetId="24">'[5]Attach QR'!$J$791</definedName>
    <definedName name="BL4AAA" localSheetId="26">'[3]Attach-3 (QR)'!#REF!</definedName>
    <definedName name="BL4AAA" localSheetId="12">'[4]Attach-3 (QR)'!#REF!</definedName>
    <definedName name="BL4AAA" localSheetId="7">'Attach-3 (QR)'!#REF!</definedName>
    <definedName name="BL4AAA" localSheetId="4">'Attach-3 (QR)_old'!#REF!</definedName>
    <definedName name="BL4AAA" localSheetId="6">'Attach-QR)'!#REF!</definedName>
    <definedName name="BL4AAA" localSheetId="2">'[2]Attach-3 (QR)'!#REF!</definedName>
    <definedName name="BL4AAA">#REF!</definedName>
    <definedName name="BL4B" localSheetId="26">#REF!</definedName>
    <definedName name="BL4B" localSheetId="12">'[1]Attach-3 (QR)'!#REF!</definedName>
    <definedName name="BL4B" localSheetId="7">'Attach-3 (QR)'!$J$422</definedName>
    <definedName name="BL4B" localSheetId="4">'Attach-3 (QR)_old'!$J$400</definedName>
    <definedName name="BL4B" localSheetId="6">'Attach-QR)'!$J$371</definedName>
    <definedName name="BL4B">#REF!</definedName>
    <definedName name="BL4BB" localSheetId="18">'[2]Attach-3 (QR)'!#REF!</definedName>
    <definedName name="BL4BB" localSheetId="26">'[3]Attach-3 (QR)'!#REF!</definedName>
    <definedName name="BL4BB" localSheetId="12">'[4]Attach-3 (QR)'!#REF!</definedName>
    <definedName name="BL4BB" localSheetId="7">'Attach-3 (QR)'!#REF!</definedName>
    <definedName name="BL4BB" localSheetId="4">'Attach-3 (QR)_old'!#REF!</definedName>
    <definedName name="BL4BB" localSheetId="6">'Attach-QR)'!#REF!</definedName>
    <definedName name="BL4BB" localSheetId="2">'[2]Attach-3 (QR)'!#REF!</definedName>
    <definedName name="BL4BB">#REF!</definedName>
    <definedName name="BL4BBB" localSheetId="18">'[2]Attach-3 (QR)'!#REF!</definedName>
    <definedName name="BL4BBB" localSheetId="23">#REF!</definedName>
    <definedName name="BL4BBB" localSheetId="24">'[5]Attach QR'!$K$791</definedName>
    <definedName name="BL4BBB" localSheetId="26">'[3]Attach-3 (QR)'!#REF!</definedName>
    <definedName name="BL4BBB" localSheetId="12">'[4]Attach-3 (QR)'!#REF!</definedName>
    <definedName name="BL4BBB" localSheetId="7">'Attach-3 (QR)'!#REF!</definedName>
    <definedName name="BL4BBB" localSheetId="4">'Attach-3 (QR)_old'!#REF!</definedName>
    <definedName name="BL4BBB" localSheetId="6">'Attach-QR)'!#REF!</definedName>
    <definedName name="BL4BBB" localSheetId="2">'[2]Attach-3 (QR)'!#REF!</definedName>
    <definedName name="BL4BBB">#REF!</definedName>
    <definedName name="BL4C" localSheetId="26">#REF!</definedName>
    <definedName name="BL4C" localSheetId="12">'[1]Attach-3 (QR)'!#REF!</definedName>
    <definedName name="BL4C" localSheetId="7">'Attach-3 (QR)'!$K$422</definedName>
    <definedName name="BL4C" localSheetId="4">'Attach-3 (QR)_old'!$K$400</definedName>
    <definedName name="BL4C" localSheetId="6">'Attach-QR)'!$K$371</definedName>
    <definedName name="BL4C">#REF!</definedName>
    <definedName name="BL4CC" localSheetId="18">'[2]Attach-3 (QR)'!#REF!</definedName>
    <definedName name="BL4CC" localSheetId="26">'[3]Attach-3 (QR)'!#REF!</definedName>
    <definedName name="BL4CC" localSheetId="12">'[4]Attach-3 (QR)'!#REF!</definedName>
    <definedName name="BL4CC" localSheetId="7">'Attach-3 (QR)'!#REF!</definedName>
    <definedName name="BL4CC" localSheetId="4">'Attach-3 (QR)_old'!#REF!</definedName>
    <definedName name="BL4CC" localSheetId="6">'Attach-QR)'!#REF!</definedName>
    <definedName name="BL4CC" localSheetId="2">'[2]Attach-3 (QR)'!#REF!</definedName>
    <definedName name="BL4CC">#REF!</definedName>
    <definedName name="BL4CCC" localSheetId="18">'[2]Attach-3 (QR)'!#REF!</definedName>
    <definedName name="BL4CCC" localSheetId="23">#REF!</definedName>
    <definedName name="BL4CCC" localSheetId="24">'[5]Attach QR'!$L$791</definedName>
    <definedName name="BL4CCC" localSheetId="26">'[3]Attach-3 (QR)'!#REF!</definedName>
    <definedName name="BL4CCC" localSheetId="12">'[4]Attach-3 (QR)'!#REF!</definedName>
    <definedName name="BL4CCC" localSheetId="7">'Attach-3 (QR)'!#REF!</definedName>
    <definedName name="BL4CCC" localSheetId="4">'Attach-3 (QR)_old'!#REF!</definedName>
    <definedName name="BL4CCC" localSheetId="6">'Attach-QR)'!#REF!</definedName>
    <definedName name="BL4CCC" localSheetId="2">'[2]Attach-3 (QR)'!#REF!</definedName>
    <definedName name="BL4CCC">#REF!</definedName>
    <definedName name="BL5A" localSheetId="26">#REF!</definedName>
    <definedName name="BL5A" localSheetId="12">'[1]Attach-3 (QR)'!#REF!</definedName>
    <definedName name="BL5A" localSheetId="7">'Attach-3 (QR)'!$I$423</definedName>
    <definedName name="BL5A" localSheetId="4">'Attach-3 (QR)_old'!$I$401</definedName>
    <definedName name="BL5A" localSheetId="6">'Attach-QR)'!$I$372</definedName>
    <definedName name="BL5A">#REF!</definedName>
    <definedName name="BL5AA" localSheetId="18">'[2]Attach-3 (QR)'!#REF!</definedName>
    <definedName name="BL5AA" localSheetId="26">'[3]Attach-3 (QR)'!#REF!</definedName>
    <definedName name="BL5AA" localSheetId="12">'[4]Attach-3 (QR)'!#REF!</definedName>
    <definedName name="BL5AA" localSheetId="7">'Attach-3 (QR)'!#REF!</definedName>
    <definedName name="BL5AA" localSheetId="4">'Attach-3 (QR)_old'!#REF!</definedName>
    <definedName name="BL5AA" localSheetId="6">'Attach-QR)'!#REF!</definedName>
    <definedName name="BL5AA" localSheetId="2">'[2]Attach-3 (QR)'!#REF!</definedName>
    <definedName name="BL5AA">#REF!</definedName>
    <definedName name="BL5AAA" localSheetId="18">'[2]Attach-3 (QR)'!#REF!</definedName>
    <definedName name="BL5AAA" localSheetId="23">#REF!</definedName>
    <definedName name="BL5AAA" localSheetId="24">'[5]Attach QR'!$J$794</definedName>
    <definedName name="BL5AAA" localSheetId="26">'[3]Attach-3 (QR)'!#REF!</definedName>
    <definedName name="BL5AAA" localSheetId="12">'[4]Attach-3 (QR)'!#REF!</definedName>
    <definedName name="BL5AAA" localSheetId="7">'Attach-3 (QR)'!#REF!</definedName>
    <definedName name="BL5AAA" localSheetId="4">'Attach-3 (QR)_old'!#REF!</definedName>
    <definedName name="BL5AAA" localSheetId="6">'Attach-QR)'!#REF!</definedName>
    <definedName name="BL5AAA" localSheetId="2">'[2]Attach-3 (QR)'!#REF!</definedName>
    <definedName name="BL5AAA">#REF!</definedName>
    <definedName name="BL5B" localSheetId="26">#REF!</definedName>
    <definedName name="BL5B" localSheetId="12">'[1]Attach-3 (QR)'!#REF!</definedName>
    <definedName name="BL5B" localSheetId="7">'Attach-3 (QR)'!$J$423</definedName>
    <definedName name="BL5B" localSheetId="4">'Attach-3 (QR)_old'!$J$401</definedName>
    <definedName name="BL5B" localSheetId="6">'Attach-QR)'!$J$372</definedName>
    <definedName name="BL5B">#REF!</definedName>
    <definedName name="BL5BB" localSheetId="18">'[2]Attach-3 (QR)'!#REF!</definedName>
    <definedName name="BL5BB" localSheetId="26">'[3]Attach-3 (QR)'!#REF!</definedName>
    <definedName name="BL5BB" localSheetId="12">'[4]Attach-3 (QR)'!#REF!</definedName>
    <definedName name="BL5BB" localSheetId="7">'Attach-3 (QR)'!#REF!</definedName>
    <definedName name="BL5BB" localSheetId="4">'Attach-3 (QR)_old'!#REF!</definedName>
    <definedName name="BL5BB" localSheetId="6">'Attach-QR)'!#REF!</definedName>
    <definedName name="BL5BB" localSheetId="2">'[2]Attach-3 (QR)'!#REF!</definedName>
    <definedName name="BL5BB">#REF!</definedName>
    <definedName name="BL5BBB" localSheetId="18">'[2]Attach-3 (QR)'!#REF!</definedName>
    <definedName name="BL5BBB" localSheetId="23">#REF!</definedName>
    <definedName name="BL5BBB" localSheetId="24">'[5]Attach QR'!$K$794</definedName>
    <definedName name="BL5BBB" localSheetId="26">'[3]Attach-3 (QR)'!#REF!</definedName>
    <definedName name="BL5BBB" localSheetId="12">'[4]Attach-3 (QR)'!#REF!</definedName>
    <definedName name="BL5BBB" localSheetId="7">'Attach-3 (QR)'!#REF!</definedName>
    <definedName name="BL5BBB" localSheetId="4">'Attach-3 (QR)_old'!#REF!</definedName>
    <definedName name="BL5BBB" localSheetId="6">'Attach-QR)'!#REF!</definedName>
    <definedName name="BL5BBB" localSheetId="2">'[2]Attach-3 (QR)'!#REF!</definedName>
    <definedName name="BL5BBB">#REF!</definedName>
    <definedName name="BL5C" localSheetId="26">#REF!</definedName>
    <definedName name="BL5C" localSheetId="12">'[1]Attach-3 (QR)'!#REF!</definedName>
    <definedName name="BL5C" localSheetId="7">'Attach-3 (QR)'!$K$423</definedName>
    <definedName name="BL5C" localSheetId="4">'Attach-3 (QR)_old'!$K$401</definedName>
    <definedName name="BL5C" localSheetId="6">'Attach-QR)'!$K$372</definedName>
    <definedName name="BL5C">#REF!</definedName>
    <definedName name="BL5CC" localSheetId="18">'[2]Attach-3 (QR)'!#REF!</definedName>
    <definedName name="BL5CC" localSheetId="26">'[3]Attach-3 (QR)'!#REF!</definedName>
    <definedName name="BL5CC" localSheetId="12">'[4]Attach-3 (QR)'!#REF!</definedName>
    <definedName name="BL5CC" localSheetId="7">'Attach-3 (QR)'!#REF!</definedName>
    <definedName name="BL5CC" localSheetId="4">'Attach-3 (QR)_old'!#REF!</definedName>
    <definedName name="BL5CC" localSheetId="6">'Attach-QR)'!#REF!</definedName>
    <definedName name="BL5CC" localSheetId="2">'[2]Attach-3 (QR)'!#REF!</definedName>
    <definedName name="BL5CC">#REF!</definedName>
    <definedName name="BL5CCC" localSheetId="18">'[2]Attach-3 (QR)'!#REF!</definedName>
    <definedName name="BL5CCC" localSheetId="23">#REF!</definedName>
    <definedName name="BL5CCC" localSheetId="24">'[5]Attach QR'!$L$794</definedName>
    <definedName name="BL5CCC" localSheetId="26">'[3]Attach-3 (QR)'!#REF!</definedName>
    <definedName name="BL5CCC" localSheetId="12">'[4]Attach-3 (QR)'!#REF!</definedName>
    <definedName name="BL5CCC" localSheetId="7">'Attach-3 (QR)'!#REF!</definedName>
    <definedName name="BL5CCC" localSheetId="4">'Attach-3 (QR)_old'!#REF!</definedName>
    <definedName name="BL5CCC" localSheetId="6">'Attach-QR)'!#REF!</definedName>
    <definedName name="BL5CCC" localSheetId="2">'[2]Attach-3 (QR)'!#REF!</definedName>
    <definedName name="BL5CCC">#REF!</definedName>
    <definedName name="CAPA1" localSheetId="18">'[2]Attach-3 (QR)'!#REF!</definedName>
    <definedName name="CAPA1" localSheetId="26">'[3]Attach-3 (QR)'!#REF!</definedName>
    <definedName name="CAPA1" localSheetId="12">'[4]Attach-3 (QR)'!#REF!</definedName>
    <definedName name="CAPA1" localSheetId="7">'Attach-3 (QR)'!#REF!</definedName>
    <definedName name="CAPA1" localSheetId="4">'Attach-3 (QR)_old'!#REF!</definedName>
    <definedName name="CAPA1" localSheetId="6">'Attach-QR)'!#REF!</definedName>
    <definedName name="CAPA1" localSheetId="2">'[2]Attach-3 (QR)'!#REF!</definedName>
    <definedName name="CAPA1">#REF!</definedName>
    <definedName name="CAPA11" localSheetId="18">'[2]Attach-3 (QR)'!#REF!</definedName>
    <definedName name="CAPA11" localSheetId="26">'[3]Attach-3 (QR)'!#REF!</definedName>
    <definedName name="CAPA11" localSheetId="12">'[4]Attach-3 (QR)'!#REF!</definedName>
    <definedName name="CAPA11" localSheetId="7">'Attach-3 (QR)'!#REF!</definedName>
    <definedName name="CAPA11" localSheetId="4">'Attach-3 (QR)_old'!#REF!</definedName>
    <definedName name="CAPA11" localSheetId="6">'Attach-QR)'!#REF!</definedName>
    <definedName name="CAPA11" localSheetId="2">'[2]Attach-3 (QR)'!#REF!</definedName>
    <definedName name="CAPA11">#REF!</definedName>
    <definedName name="CAPA111" localSheetId="18">'[2]Attach-3 (QR)'!#REF!</definedName>
    <definedName name="CAPA111" localSheetId="23">#REF!</definedName>
    <definedName name="CAPA111" localSheetId="24">'[5]Attach QR'!$F$505</definedName>
    <definedName name="CAPA111" localSheetId="26">'[3]Attach-3 (QR)'!#REF!</definedName>
    <definedName name="CAPA111" localSheetId="12">'[4]Attach-3 (QR)'!#REF!</definedName>
    <definedName name="CAPA111" localSheetId="7">'Attach-3 (QR)'!#REF!</definedName>
    <definedName name="CAPA111" localSheetId="4">'Attach-3 (QR)_old'!#REF!</definedName>
    <definedName name="CAPA111" localSheetId="6">'Attach-QR)'!#REF!</definedName>
    <definedName name="CAPA111" localSheetId="2">'[2]Attach-3 (QR)'!#REF!</definedName>
    <definedName name="CAPA111">#REF!</definedName>
    <definedName name="CAPA2" localSheetId="18">'[2]Attach-3 (QR)'!#REF!</definedName>
    <definedName name="CAPA2" localSheetId="26">'[3]Attach-3 (QR)'!#REF!</definedName>
    <definedName name="CAPA2" localSheetId="12">'[4]Attach-3 (QR)'!#REF!</definedName>
    <definedName name="CAPA2" localSheetId="7">'Attach-3 (QR)'!#REF!</definedName>
    <definedName name="CAPA2" localSheetId="4">'Attach-3 (QR)_old'!#REF!</definedName>
    <definedName name="CAPA2" localSheetId="6">'Attach-QR)'!#REF!</definedName>
    <definedName name="CAPA2" localSheetId="2">'[2]Attach-3 (QR)'!#REF!</definedName>
    <definedName name="CAPA2">#REF!</definedName>
    <definedName name="CAPA22" localSheetId="18">'[2]Attach-3 (QR)'!#REF!</definedName>
    <definedName name="CAPA22" localSheetId="26">'[3]Attach-3 (QR)'!#REF!</definedName>
    <definedName name="CAPA22" localSheetId="12">'[4]Attach-3 (QR)'!#REF!</definedName>
    <definedName name="CAPA22" localSheetId="7">'Attach-3 (QR)'!#REF!</definedName>
    <definedName name="CAPA22" localSheetId="4">'Attach-3 (QR)_old'!#REF!</definedName>
    <definedName name="CAPA22" localSheetId="6">'Attach-QR)'!#REF!</definedName>
    <definedName name="CAPA22" localSheetId="2">'[2]Attach-3 (QR)'!#REF!</definedName>
    <definedName name="CAPA22">#REF!</definedName>
    <definedName name="CAPA222" localSheetId="18">'[2]Attach-3 (QR)'!#REF!</definedName>
    <definedName name="CAPA222" localSheetId="23">#REF!</definedName>
    <definedName name="CAPA222" localSheetId="24">'[5]Attach QR'!$I$505</definedName>
    <definedName name="CAPA222" localSheetId="26">'[3]Attach-3 (QR)'!#REF!</definedName>
    <definedName name="CAPA222" localSheetId="12">'[4]Attach-3 (QR)'!#REF!</definedName>
    <definedName name="CAPA222" localSheetId="7">'Attach-3 (QR)'!#REF!</definedName>
    <definedName name="CAPA222" localSheetId="4">'Attach-3 (QR)_old'!#REF!</definedName>
    <definedName name="CAPA222" localSheetId="6">'Attach-QR)'!#REF!</definedName>
    <definedName name="CAPA222" localSheetId="2">'[2]Attach-3 (QR)'!#REF!</definedName>
    <definedName name="CAPA222">#REF!</definedName>
    <definedName name="CAPA3" localSheetId="18">'[2]Attach-3 (QR)'!#REF!</definedName>
    <definedName name="CAPA3" localSheetId="26">'[3]Attach-3 (QR)'!#REF!</definedName>
    <definedName name="CAPA3" localSheetId="12">'[4]Attach-3 (QR)'!#REF!</definedName>
    <definedName name="CAPA3" localSheetId="7">'Attach-3 (QR)'!#REF!</definedName>
    <definedName name="CAPA3" localSheetId="4">'Attach-3 (QR)_old'!#REF!</definedName>
    <definedName name="CAPA3" localSheetId="6">'Attach-QR)'!#REF!</definedName>
    <definedName name="CAPA3" localSheetId="2">'[2]Attach-3 (QR)'!#REF!</definedName>
    <definedName name="CAPA3">#REF!</definedName>
    <definedName name="CAPA33" localSheetId="18">'[2]Attach-3 (QR)'!#REF!</definedName>
    <definedName name="CAPA33" localSheetId="26">'[3]Attach-3 (QR)'!#REF!</definedName>
    <definedName name="CAPA33" localSheetId="12">'[4]Attach-3 (QR)'!#REF!</definedName>
    <definedName name="CAPA33" localSheetId="7">'Attach-3 (QR)'!#REF!</definedName>
    <definedName name="CAPA33" localSheetId="4">'Attach-3 (QR)_old'!#REF!</definedName>
    <definedName name="CAPA33" localSheetId="6">'Attach-QR)'!#REF!</definedName>
    <definedName name="CAPA33" localSheetId="2">'[2]Attach-3 (QR)'!#REF!</definedName>
    <definedName name="CAPA33">#REF!</definedName>
    <definedName name="CAPA333" localSheetId="18">'[2]Attach-3 (QR)'!#REF!</definedName>
    <definedName name="CAPA333" localSheetId="23">#REF!</definedName>
    <definedName name="CAPA333" localSheetId="24">'[5]Attach QR'!$G$651</definedName>
    <definedName name="CAPA333" localSheetId="26">'[3]Attach-3 (QR)'!#REF!</definedName>
    <definedName name="CAPA333" localSheetId="12">'[4]Attach-3 (QR)'!#REF!</definedName>
    <definedName name="CAPA333" localSheetId="7">'Attach-3 (QR)'!#REF!</definedName>
    <definedName name="CAPA333" localSheetId="4">'Attach-3 (QR)_old'!#REF!</definedName>
    <definedName name="CAPA333" localSheetId="6">'Attach-QR)'!#REF!</definedName>
    <definedName name="CAPA333" localSheetId="2">'[2]Attach-3 (QR)'!#REF!</definedName>
    <definedName name="CAPA333">#REF!</definedName>
    <definedName name="CAPA4" localSheetId="18">'[2]Attach-3 (QR)'!#REF!</definedName>
    <definedName name="CAPA4" localSheetId="26">'[3]Attach-3 (QR)'!#REF!</definedName>
    <definedName name="CAPA4" localSheetId="12">'[4]Attach-3 (QR)'!#REF!</definedName>
    <definedName name="CAPA4" localSheetId="7">'Attach-3 (QR)'!#REF!</definedName>
    <definedName name="CAPA4" localSheetId="4">'Attach-3 (QR)_old'!#REF!</definedName>
    <definedName name="CAPA4" localSheetId="6">'Attach-QR)'!#REF!</definedName>
    <definedName name="CAPA4" localSheetId="2">'[2]Attach-3 (QR)'!#REF!</definedName>
    <definedName name="CAPA4">#REF!</definedName>
    <definedName name="CAPA44" localSheetId="18">'[2]Attach-3 (QR)'!#REF!</definedName>
    <definedName name="CAPA44" localSheetId="26">'[3]Attach-3 (QR)'!#REF!</definedName>
    <definedName name="CAPA44" localSheetId="12">'[4]Attach-3 (QR)'!#REF!</definedName>
    <definedName name="CAPA44" localSheetId="7">'Attach-3 (QR)'!#REF!</definedName>
    <definedName name="CAPA44" localSheetId="4">'Attach-3 (QR)_old'!#REF!</definedName>
    <definedName name="CAPA44" localSheetId="6">'Attach-QR)'!#REF!</definedName>
    <definedName name="CAPA44" localSheetId="2">'[2]Attach-3 (QR)'!#REF!</definedName>
    <definedName name="CAPA44">#REF!</definedName>
    <definedName name="CAPA444" localSheetId="18">'[2]Attach-3 (QR)'!#REF!</definedName>
    <definedName name="CAPA444" localSheetId="23">#REF!</definedName>
    <definedName name="CAPA444" localSheetId="24">'[5]Attach QR'!$I$651</definedName>
    <definedName name="CAPA444" localSheetId="26">'[3]Attach-3 (QR)'!#REF!</definedName>
    <definedName name="CAPA444" localSheetId="12">'[4]Attach-3 (QR)'!#REF!</definedName>
    <definedName name="CAPA444" localSheetId="7">'Attach-3 (QR)'!#REF!</definedName>
    <definedName name="CAPA444" localSheetId="4">'Attach-3 (QR)_old'!#REF!</definedName>
    <definedName name="CAPA444" localSheetId="6">'Attach-QR)'!#REF!</definedName>
    <definedName name="CAPA444" localSheetId="2">'[2]Attach-3 (QR)'!#REF!</definedName>
    <definedName name="CAPA444">#REF!</definedName>
    <definedName name="CAPA7" localSheetId="18">'[2]Attach-3 (QR)'!#REF!</definedName>
    <definedName name="CAPA7" localSheetId="26">'[3]Attach-3 (QR)'!#REF!</definedName>
    <definedName name="CAPA7" localSheetId="12">'[4]Attach-3 (QR)'!#REF!</definedName>
    <definedName name="CAPA7" localSheetId="7">'Attach-3 (QR)'!#REF!</definedName>
    <definedName name="CAPA7" localSheetId="4">'Attach-3 (QR)_old'!#REF!</definedName>
    <definedName name="CAPA7" localSheetId="6">'Attach-QR)'!#REF!</definedName>
    <definedName name="CAPA7" localSheetId="2">'[2]Attach-3 (QR)'!#REF!</definedName>
    <definedName name="CAPA7">#REF!</definedName>
    <definedName name="CAPA77" localSheetId="18">'[2]Attach-3 (QR)'!#REF!</definedName>
    <definedName name="CAPA77" localSheetId="26">'[3]Attach-3 (QR)'!#REF!</definedName>
    <definedName name="CAPA77" localSheetId="12">'[4]Attach-3 (QR)'!#REF!</definedName>
    <definedName name="CAPA77" localSheetId="7">'Attach-3 (QR)'!#REF!</definedName>
    <definedName name="CAPA77" localSheetId="4">'Attach-3 (QR)_old'!#REF!</definedName>
    <definedName name="CAPA77" localSheetId="6">'Attach-QR)'!#REF!</definedName>
    <definedName name="CAPA77" localSheetId="2">'[2]Attach-3 (QR)'!#REF!</definedName>
    <definedName name="CAPA77">#REF!</definedName>
    <definedName name="CAPA777" localSheetId="18">'[2]Attach-3 (QR)'!#REF!</definedName>
    <definedName name="CAPA777" localSheetId="23">#REF!</definedName>
    <definedName name="CAPA777" localSheetId="24">'[5]Attach QR'!$D$505</definedName>
    <definedName name="CAPA777" localSheetId="26">'[3]Attach-3 (QR)'!#REF!</definedName>
    <definedName name="CAPA777" localSheetId="12">'[4]Attach-3 (QR)'!#REF!</definedName>
    <definedName name="CAPA777" localSheetId="7">'Attach-3 (QR)'!#REF!</definedName>
    <definedName name="CAPA777" localSheetId="4">'Attach-3 (QR)_old'!#REF!</definedName>
    <definedName name="CAPA777" localSheetId="6">'Attach-QR)'!#REF!</definedName>
    <definedName name="CAPA777" localSheetId="2">'[2]Attach-3 (QR)'!#REF!</definedName>
    <definedName name="CAPA777">#REF!</definedName>
    <definedName name="COO" localSheetId="26">'[6]Sch-1a'!#REF!</definedName>
    <definedName name="COO" localSheetId="12">'[7]Sch-1a'!#REF!</definedName>
    <definedName name="COO" localSheetId="7">'[6]Sch-1a'!#REF!</definedName>
    <definedName name="COO" localSheetId="4">'[7]Sch-1a'!#REF!</definedName>
    <definedName name="COO" localSheetId="6">'[6]Sch-1a'!#REF!</definedName>
    <definedName name="COO" localSheetId="2">'[7]Sch-1a'!#REF!</definedName>
    <definedName name="COO">'[7]Sch-1a'!#REF!</definedName>
    <definedName name="date" localSheetId="18">#REF!</definedName>
    <definedName name="date" localSheetId="26">#REF!</definedName>
    <definedName name="date" localSheetId="12">#REF!</definedName>
    <definedName name="date" localSheetId="7">#REF!</definedName>
    <definedName name="date" localSheetId="4">#REF!</definedName>
    <definedName name="date" localSheetId="6">#REF!</definedName>
    <definedName name="date" localSheetId="2">#REF!</definedName>
    <definedName name="date">#REF!</definedName>
    <definedName name="iii" localSheetId="18">#REF!</definedName>
    <definedName name="iii" localSheetId="26">#REF!</definedName>
    <definedName name="iii" localSheetId="12">#REF!</definedName>
    <definedName name="iii" localSheetId="2">#REF!</definedName>
    <definedName name="iii">#REF!</definedName>
    <definedName name="LA">#REF!</definedName>
    <definedName name="logo1">"Picture 7"</definedName>
    <definedName name="MANU1" localSheetId="18">'[2]Attach-3 (QR)'!#REF!</definedName>
    <definedName name="MANU1" localSheetId="23">#REF!</definedName>
    <definedName name="MANU1" localSheetId="26">'[3]Attach-3 (QR)'!#REF!</definedName>
    <definedName name="MANU1" localSheetId="12">'[4]Attach-3 (QR)'!#REF!</definedName>
    <definedName name="MANU1" localSheetId="7">'Attach-3 (QR)'!#REF!</definedName>
    <definedName name="MANU1" localSheetId="4">'Attach-3 (QR)_old'!#REF!</definedName>
    <definedName name="MANU1" localSheetId="6">'Attach-QR)'!#REF!</definedName>
    <definedName name="MANU1" localSheetId="2">'[2]Attach-3 (QR)'!#REF!</definedName>
    <definedName name="MANU1">#REF!</definedName>
    <definedName name="MANU11" localSheetId="18">'[2]Attach-3 (QR)'!#REF!</definedName>
    <definedName name="MANU11" localSheetId="26">'[3]Attach-3 (QR)'!#REF!</definedName>
    <definedName name="MANU11" localSheetId="12">'[4]Attach-3 (QR)'!#REF!</definedName>
    <definedName name="MANU11" localSheetId="7">'Attach-3 (QR)'!#REF!</definedName>
    <definedName name="MANU11" localSheetId="4">'Attach-3 (QR)_old'!#REF!</definedName>
    <definedName name="MANU11" localSheetId="6">'Attach-QR)'!#REF!</definedName>
    <definedName name="MANU11" localSheetId="2">'[2]Attach-3 (QR)'!#REF!</definedName>
    <definedName name="MANU11">#REF!</definedName>
    <definedName name="MANU111" localSheetId="18">'[2]Attach-3 (QR)'!#REF!</definedName>
    <definedName name="MANU111" localSheetId="23">#REF!</definedName>
    <definedName name="MANU111" localSheetId="24">'[5]Attach QR'!$H$350</definedName>
    <definedName name="MANU111" localSheetId="26">'[3]Attach-3 (QR)'!#REF!</definedName>
    <definedName name="MANU111" localSheetId="12">'[4]Attach-3 (QR)'!#REF!</definedName>
    <definedName name="MANU111" localSheetId="7">'Attach-3 (QR)'!#REF!</definedName>
    <definedName name="MANU111" localSheetId="4">'Attach-3 (QR)_old'!#REF!</definedName>
    <definedName name="MANU111" localSheetId="6">'Attach-QR)'!#REF!</definedName>
    <definedName name="MANU111" localSheetId="2">'[2]Attach-3 (QR)'!#REF!</definedName>
    <definedName name="MANU111">#REF!</definedName>
    <definedName name="MANU2" localSheetId="18">'[2]Attach-3 (QR)'!#REF!</definedName>
    <definedName name="MANU2" localSheetId="26">'[3]Attach-3 (QR)'!#REF!</definedName>
    <definedName name="MANU2" localSheetId="12">'[4]Attach-3 (QR)'!#REF!</definedName>
    <definedName name="MANU2" localSheetId="7">'Attach-3 (QR)'!#REF!</definedName>
    <definedName name="MANU2" localSheetId="4">'Attach-3 (QR)_old'!#REF!</definedName>
    <definedName name="MANU2" localSheetId="6">'Attach-QR)'!#REF!</definedName>
    <definedName name="MANU2" localSheetId="2">'[2]Attach-3 (QR)'!#REF!</definedName>
    <definedName name="MANU2">#REF!</definedName>
    <definedName name="MANU22" localSheetId="18">'[2]Attach-3 (QR)'!#REF!</definedName>
    <definedName name="MANU22" localSheetId="26">'[3]Attach-3 (QR)'!#REF!</definedName>
    <definedName name="MANU22" localSheetId="12">'[4]Attach-3 (QR)'!#REF!</definedName>
    <definedName name="MANU22" localSheetId="7">'Attach-3 (QR)'!#REF!</definedName>
    <definedName name="MANU22" localSheetId="4">'Attach-3 (QR)_old'!#REF!</definedName>
    <definedName name="MANU22" localSheetId="6">'Attach-QR)'!#REF!</definedName>
    <definedName name="MANU22" localSheetId="2">'[2]Attach-3 (QR)'!#REF!</definedName>
    <definedName name="MANU22">#REF!</definedName>
    <definedName name="MANU222" localSheetId="18">'[2]Attach-3 (QR)'!#REF!</definedName>
    <definedName name="MANU222" localSheetId="23">#REF!</definedName>
    <definedName name="MANU222" localSheetId="24">'[5]Attach QR'!$H$419</definedName>
    <definedName name="MANU222" localSheetId="26">'[3]Attach-3 (QR)'!#REF!</definedName>
    <definedName name="MANU222" localSheetId="12">'[4]Attach-3 (QR)'!#REF!</definedName>
    <definedName name="MANU222" localSheetId="7">'Attach-3 (QR)'!#REF!</definedName>
    <definedName name="MANU222" localSheetId="4">'Attach-3 (QR)_old'!#REF!</definedName>
    <definedName name="MANU222" localSheetId="6">'Attach-QR)'!#REF!</definedName>
    <definedName name="MANU222" localSheetId="2">'[2]Attach-3 (QR)'!#REF!</definedName>
    <definedName name="MANU222">#REF!</definedName>
    <definedName name="MANU3" localSheetId="18">'[2]Attach-3 (QR)'!#REF!</definedName>
    <definedName name="MANU3" localSheetId="26">'[3]Attach-3 (QR)'!#REF!</definedName>
    <definedName name="MANU3" localSheetId="12">'[4]Attach-3 (QR)'!#REF!</definedName>
    <definedName name="MANU3" localSheetId="7">'Attach-3 (QR)'!#REF!</definedName>
    <definedName name="MANU3" localSheetId="4">'Attach-3 (QR)_old'!#REF!</definedName>
    <definedName name="MANU3" localSheetId="6">'Attach-QR)'!#REF!</definedName>
    <definedName name="MANU3" localSheetId="2">'[2]Attach-3 (QR)'!#REF!</definedName>
    <definedName name="MANU3">#REF!</definedName>
    <definedName name="MANU33" localSheetId="18">'[2]Attach-3 (QR)'!#REF!</definedName>
    <definedName name="MANU33" localSheetId="26">'[3]Attach-3 (QR)'!#REF!</definedName>
    <definedName name="MANU33" localSheetId="12">'[4]Attach-3 (QR)'!#REF!</definedName>
    <definedName name="MANU33" localSheetId="7">'Attach-3 (QR)'!#REF!</definedName>
    <definedName name="MANU33" localSheetId="4">'Attach-3 (QR)_old'!#REF!</definedName>
    <definedName name="MANU33" localSheetId="6">'Attach-QR)'!#REF!</definedName>
    <definedName name="MANU33" localSheetId="2">'[2]Attach-3 (QR)'!#REF!</definedName>
    <definedName name="MANU33">#REF!</definedName>
    <definedName name="MANU333" localSheetId="18">'[2]Attach-3 (QR)'!#REF!</definedName>
    <definedName name="MANU333" localSheetId="23">#REF!</definedName>
    <definedName name="MANU333" localSheetId="24">'[5]Attach QR'!$G$560</definedName>
    <definedName name="MANU333" localSheetId="26">'[3]Attach-3 (QR)'!#REF!</definedName>
    <definedName name="MANU333" localSheetId="12">'[4]Attach-3 (QR)'!#REF!</definedName>
    <definedName name="MANU333" localSheetId="7">'Attach-3 (QR)'!#REF!</definedName>
    <definedName name="MANU333" localSheetId="4">'Attach-3 (QR)_old'!#REF!</definedName>
    <definedName name="MANU333" localSheetId="6">'Attach-QR)'!#REF!</definedName>
    <definedName name="MANU333" localSheetId="2">'[2]Attach-3 (QR)'!#REF!</definedName>
    <definedName name="MANU333">#REF!</definedName>
    <definedName name="MANU4" localSheetId="18">'[2]Attach-3 (QR)'!#REF!</definedName>
    <definedName name="MANU4" localSheetId="26">'[3]Attach-3 (QR)'!#REF!</definedName>
    <definedName name="MANU4" localSheetId="12">'[4]Attach-3 (QR)'!#REF!</definedName>
    <definedName name="MANU4" localSheetId="7">'Attach-3 (QR)'!#REF!</definedName>
    <definedName name="MANU4" localSheetId="4">'Attach-3 (QR)_old'!#REF!</definedName>
    <definedName name="MANU4" localSheetId="6">'Attach-QR)'!#REF!</definedName>
    <definedName name="MANU4" localSheetId="2">'[2]Attach-3 (QR)'!#REF!</definedName>
    <definedName name="MANU4">#REF!</definedName>
    <definedName name="MANU44" localSheetId="18">'[2]Attach-3 (QR)'!#REF!</definedName>
    <definedName name="MANU44" localSheetId="26">'[3]Attach-3 (QR)'!#REF!</definedName>
    <definedName name="MANU44" localSheetId="12">'[4]Attach-3 (QR)'!#REF!</definedName>
    <definedName name="MANU44" localSheetId="7">'Attach-3 (QR)'!#REF!</definedName>
    <definedName name="MANU44" localSheetId="4">'Attach-3 (QR)_old'!#REF!</definedName>
    <definedName name="MANU44" localSheetId="6">'Attach-QR)'!#REF!</definedName>
    <definedName name="MANU44" localSheetId="2">'[2]Attach-3 (QR)'!#REF!</definedName>
    <definedName name="MANU44">#REF!</definedName>
    <definedName name="MANU444" localSheetId="18">'[2]Attach-3 (QR)'!#REF!</definedName>
    <definedName name="MANU444" localSheetId="23">#REF!</definedName>
    <definedName name="MANU444" localSheetId="24">'[5]Attach QR'!$I$560</definedName>
    <definedName name="MANU444" localSheetId="26">'[3]Attach-3 (QR)'!#REF!</definedName>
    <definedName name="MANU444" localSheetId="12">'[4]Attach-3 (QR)'!#REF!</definedName>
    <definedName name="MANU444" localSheetId="7">'Attach-3 (QR)'!#REF!</definedName>
    <definedName name="MANU444" localSheetId="4">'Attach-3 (QR)_old'!#REF!</definedName>
    <definedName name="MANU444" localSheetId="6">'Attach-QR)'!#REF!</definedName>
    <definedName name="MANU444" localSheetId="2">'[2]Attach-3 (QR)'!#REF!</definedName>
    <definedName name="MANU444">#REF!</definedName>
    <definedName name="MANU5" localSheetId="18">'[2]Attach-3 (QR)'!#REF!</definedName>
    <definedName name="MANU5" localSheetId="26">'[3]Attach-3 (QR)'!#REF!</definedName>
    <definedName name="MANU5" localSheetId="12">'[4]Attach-3 (QR)'!#REF!</definedName>
    <definedName name="MANU5" localSheetId="7">'Attach-3 (QR)'!#REF!</definedName>
    <definedName name="MANU5" localSheetId="4">'Attach-3 (QR)_old'!#REF!</definedName>
    <definedName name="MANU5" localSheetId="6">'Attach-QR)'!#REF!</definedName>
    <definedName name="MANU5" localSheetId="2">'[2]Attach-3 (QR)'!#REF!</definedName>
    <definedName name="MANU5">#REF!</definedName>
    <definedName name="MANU55" localSheetId="18">'[2]Attach-3 (QR)'!#REF!</definedName>
    <definedName name="MANU55" localSheetId="26">'[3]Attach-3 (QR)'!#REF!</definedName>
    <definedName name="MANU55" localSheetId="12">'[4]Attach-3 (QR)'!#REF!</definedName>
    <definedName name="MANU55" localSheetId="7">'Attach-3 (QR)'!#REF!</definedName>
    <definedName name="MANU55" localSheetId="4">'Attach-3 (QR)_old'!#REF!</definedName>
    <definedName name="MANU55" localSheetId="6">'Attach-QR)'!#REF!</definedName>
    <definedName name="MANU55" localSheetId="2">'[2]Attach-3 (QR)'!#REF!</definedName>
    <definedName name="MANU55">#REF!</definedName>
    <definedName name="MANU555" localSheetId="18">'[2]Attach-3 (QR)'!#REF!</definedName>
    <definedName name="MANU555" localSheetId="23">#REF!</definedName>
    <definedName name="MANU555" localSheetId="24">'[5]Attach QR'!$E$560</definedName>
    <definedName name="MANU555" localSheetId="26">'[3]Attach-3 (QR)'!#REF!</definedName>
    <definedName name="MANU555" localSheetId="12">'[4]Attach-3 (QR)'!#REF!</definedName>
    <definedName name="MANU555" localSheetId="7">'Attach-3 (QR)'!#REF!</definedName>
    <definedName name="MANU555" localSheetId="4">'Attach-3 (QR)_old'!#REF!</definedName>
    <definedName name="MANU555" localSheetId="6">'Attach-QR)'!#REF!</definedName>
    <definedName name="MANU555" localSheetId="2">'[2]Attach-3 (QR)'!#REF!</definedName>
    <definedName name="MANU555">#REF!</definedName>
    <definedName name="PATH1" localSheetId="18">'[2]Attach-3 (QR)'!#REF!</definedName>
    <definedName name="PATH1" localSheetId="26">'[3]Attach-3 (QR)'!#REF!</definedName>
    <definedName name="PATH1" localSheetId="12">'[4]Attach-3 (QR)'!#REF!</definedName>
    <definedName name="PATH1" localSheetId="7">'Attach-3 (QR)'!#REF!</definedName>
    <definedName name="PATH1" localSheetId="4">'Attach-3 (QR)_old'!#REF!</definedName>
    <definedName name="PATH1" localSheetId="6">'Attach-QR)'!#REF!</definedName>
    <definedName name="PATH1" localSheetId="2">'[2]Attach-3 (QR)'!#REF!</definedName>
    <definedName name="PATH1">#REF!</definedName>
    <definedName name="PATH11" localSheetId="18">'[2]Attach-3 (QR)'!#REF!</definedName>
    <definedName name="PATH11" localSheetId="26">'[3]Attach-3 (QR)'!#REF!</definedName>
    <definedName name="PATH11" localSheetId="12">'[4]Attach-3 (QR)'!#REF!</definedName>
    <definedName name="PATH11" localSheetId="7">'Attach-3 (QR)'!#REF!</definedName>
    <definedName name="PATH11" localSheetId="4">'Attach-3 (QR)_old'!#REF!</definedName>
    <definedName name="PATH11" localSheetId="6">'Attach-QR)'!#REF!</definedName>
    <definedName name="PATH11" localSheetId="2">'[2]Attach-3 (QR)'!#REF!</definedName>
    <definedName name="PATH11">#REF!</definedName>
    <definedName name="PATH111" localSheetId="18">'[2]Attach-3 (QR)'!#REF!</definedName>
    <definedName name="PATH111" localSheetId="23">#REF!</definedName>
    <definedName name="PATH111" localSheetId="24">'[5]Attach QR'!$G$170</definedName>
    <definedName name="PATH111" localSheetId="26">'[3]Attach-3 (QR)'!#REF!</definedName>
    <definedName name="PATH111" localSheetId="12">'[4]Attach-3 (QR)'!#REF!</definedName>
    <definedName name="PATH111" localSheetId="7">'Attach-3 (QR)'!#REF!</definedName>
    <definedName name="PATH111" localSheetId="4">'Attach-3 (QR)_old'!#REF!</definedName>
    <definedName name="PATH111" localSheetId="6">'Attach-QR)'!#REF!</definedName>
    <definedName name="PATH111" localSheetId="2">'[2]Attach-3 (QR)'!#REF!</definedName>
    <definedName name="PATH111">#REF!</definedName>
    <definedName name="PATH2" localSheetId="18">'[2]Attach-3 (QR)'!#REF!</definedName>
    <definedName name="PATH2" localSheetId="26">'[3]Attach-3 (QR)'!#REF!</definedName>
    <definedName name="PATH2" localSheetId="12">'[4]Attach-3 (QR)'!#REF!</definedName>
    <definedName name="PATH2" localSheetId="7">'Attach-3 (QR)'!#REF!</definedName>
    <definedName name="PATH2" localSheetId="4">'Attach-3 (QR)_old'!#REF!</definedName>
    <definedName name="PATH2" localSheetId="6">'Attach-QR)'!#REF!</definedName>
    <definedName name="PATH2" localSheetId="2">'[2]Attach-3 (QR)'!#REF!</definedName>
    <definedName name="PATH2">#REF!</definedName>
    <definedName name="PATH22" localSheetId="18">'[2]Attach-3 (QR)'!#REF!</definedName>
    <definedName name="PATH22" localSheetId="26">'[3]Attach-3 (QR)'!#REF!</definedName>
    <definedName name="PATH22" localSheetId="12">'[4]Attach-3 (QR)'!#REF!</definedName>
    <definedName name="PATH22" localSheetId="7">'Attach-3 (QR)'!#REF!</definedName>
    <definedName name="PATH22" localSheetId="4">'Attach-3 (QR)_old'!#REF!</definedName>
    <definedName name="PATH22" localSheetId="6">'Attach-QR)'!#REF!</definedName>
    <definedName name="PATH22" localSheetId="2">'[2]Attach-3 (QR)'!#REF!</definedName>
    <definedName name="PATH22">#REF!</definedName>
    <definedName name="PATH222" localSheetId="18">'[2]Attach-3 (QR)'!#REF!</definedName>
    <definedName name="PATH222" localSheetId="23">#REF!</definedName>
    <definedName name="PATH222" localSheetId="24">'[5]Attach QR'!$I$170</definedName>
    <definedName name="PATH222" localSheetId="26">'[3]Attach-3 (QR)'!#REF!</definedName>
    <definedName name="PATH222" localSheetId="12">'[4]Attach-3 (QR)'!#REF!</definedName>
    <definedName name="PATH222" localSheetId="7">'Attach-3 (QR)'!#REF!</definedName>
    <definedName name="PATH222" localSheetId="4">'Attach-3 (QR)_old'!#REF!</definedName>
    <definedName name="PATH222" localSheetId="6">'Attach-QR)'!#REF!</definedName>
    <definedName name="PATH222" localSheetId="2">'[2]Attach-3 (QR)'!#REF!</definedName>
    <definedName name="PATH222">#REF!</definedName>
    <definedName name="PATH3" localSheetId="18">'[2]Attach-3 (QR)'!#REF!</definedName>
    <definedName name="PATH3" localSheetId="26">'[3]Attach-3 (QR)'!#REF!</definedName>
    <definedName name="PATH3" localSheetId="12">'[4]Attach-3 (QR)'!#REF!</definedName>
    <definedName name="PATH3" localSheetId="7">'Attach-3 (QR)'!#REF!</definedName>
    <definedName name="PATH3" localSheetId="4">'Attach-3 (QR)_old'!#REF!</definedName>
    <definedName name="PATH3" localSheetId="6">'Attach-QR)'!#REF!</definedName>
    <definedName name="PATH3" localSheetId="2">'[2]Attach-3 (QR)'!#REF!</definedName>
    <definedName name="PATH3">#REF!</definedName>
    <definedName name="PATH33" localSheetId="18">'[2]Attach-3 (QR)'!#REF!</definedName>
    <definedName name="PATH33" localSheetId="26">'[3]Attach-3 (QR)'!#REF!</definedName>
    <definedName name="PATH33" localSheetId="12">'[4]Attach-3 (QR)'!#REF!</definedName>
    <definedName name="PATH33" localSheetId="7">'Attach-3 (QR)'!#REF!</definedName>
    <definedName name="PATH33" localSheetId="4">'Attach-3 (QR)_old'!#REF!</definedName>
    <definedName name="PATH33" localSheetId="6">'Attach-QR)'!#REF!</definedName>
    <definedName name="PATH33" localSheetId="2">'[2]Attach-3 (QR)'!#REF!</definedName>
    <definedName name="PATH33">#REF!</definedName>
    <definedName name="PATH333" localSheetId="18">'[2]Attach-3 (QR)'!#REF!</definedName>
    <definedName name="PATH333" localSheetId="23">#REF!</definedName>
    <definedName name="PATH333" localSheetId="24">'[5]Attach QR'!$G$246</definedName>
    <definedName name="PATH333" localSheetId="26">'[3]Attach-3 (QR)'!#REF!</definedName>
    <definedName name="PATH333" localSheetId="12">'[4]Attach-3 (QR)'!#REF!</definedName>
    <definedName name="PATH333" localSheetId="7">'Attach-3 (QR)'!#REF!</definedName>
    <definedName name="PATH333" localSheetId="4">'Attach-3 (QR)_old'!#REF!</definedName>
    <definedName name="PATH333" localSheetId="6">'Attach-QR)'!#REF!</definedName>
    <definedName name="PATH333" localSheetId="2">'[2]Attach-3 (QR)'!#REF!</definedName>
    <definedName name="PATH333">#REF!</definedName>
    <definedName name="PATH4" localSheetId="18">'[2]Attach-3 (QR)'!#REF!</definedName>
    <definedName name="PATH4" localSheetId="26">'[3]Attach-3 (QR)'!#REF!</definedName>
    <definedName name="PATH4" localSheetId="12">'[4]Attach-3 (QR)'!#REF!</definedName>
    <definedName name="PATH4" localSheetId="7">'Attach-3 (QR)'!#REF!</definedName>
    <definedName name="PATH4" localSheetId="4">'Attach-3 (QR)_old'!#REF!</definedName>
    <definedName name="PATH4" localSheetId="6">'Attach-QR)'!#REF!</definedName>
    <definedName name="PATH4" localSheetId="2">'[2]Attach-3 (QR)'!#REF!</definedName>
    <definedName name="PATH4">#REF!</definedName>
    <definedName name="PATH44" localSheetId="18">'[2]Attach-3 (QR)'!#REF!</definedName>
    <definedName name="PATH44" localSheetId="26">'[3]Attach-3 (QR)'!#REF!</definedName>
    <definedName name="PATH44" localSheetId="12">'[4]Attach-3 (QR)'!#REF!</definedName>
    <definedName name="PATH44" localSheetId="7">'Attach-3 (QR)'!#REF!</definedName>
    <definedName name="PATH44" localSheetId="4">'Attach-3 (QR)_old'!#REF!</definedName>
    <definedName name="PATH44" localSheetId="6">'Attach-QR)'!#REF!</definedName>
    <definedName name="PATH44" localSheetId="2">'[2]Attach-3 (QR)'!#REF!</definedName>
    <definedName name="PATH44">#REF!</definedName>
    <definedName name="PATH444" localSheetId="18">'[2]Attach-3 (QR)'!#REF!</definedName>
    <definedName name="PATH444" localSheetId="23">#REF!</definedName>
    <definedName name="PATH444" localSheetId="24">'[5]Attach QR'!$I$246</definedName>
    <definedName name="PATH444" localSheetId="26">'[3]Attach-3 (QR)'!#REF!</definedName>
    <definedName name="PATH444" localSheetId="12">'[4]Attach-3 (QR)'!#REF!</definedName>
    <definedName name="PATH444" localSheetId="7">'Attach-3 (QR)'!#REF!</definedName>
    <definedName name="PATH444" localSheetId="4">'Attach-3 (QR)_old'!#REF!</definedName>
    <definedName name="PATH444" localSheetId="6">'Attach-QR)'!#REF!</definedName>
    <definedName name="PATH444" localSheetId="2">'[2]Attach-3 (QR)'!#REF!</definedName>
    <definedName name="PATH444">#REF!</definedName>
    <definedName name="PATH5" localSheetId="18">'[2]Attach-3 (QR)'!#REF!</definedName>
    <definedName name="PATH5" localSheetId="26">'[3]Attach-3 (QR)'!#REF!</definedName>
    <definedName name="PATH5" localSheetId="12">'[4]Attach-3 (QR)'!#REF!</definedName>
    <definedName name="PATH5" localSheetId="7">'Attach-3 (QR)'!#REF!</definedName>
    <definedName name="PATH5" localSheetId="4">'Attach-3 (QR)_old'!#REF!</definedName>
    <definedName name="PATH5" localSheetId="6">'Attach-QR)'!#REF!</definedName>
    <definedName name="PATH5" localSheetId="2">'[2]Attach-3 (QR)'!#REF!</definedName>
    <definedName name="PATH5">#REF!</definedName>
    <definedName name="PATH55" localSheetId="18">'[2]Attach-3 (QR)'!#REF!</definedName>
    <definedName name="PATH55" localSheetId="26">'[3]Attach-3 (QR)'!#REF!</definedName>
    <definedName name="PATH55" localSheetId="12">'[4]Attach-3 (QR)'!#REF!</definedName>
    <definedName name="PATH55" localSheetId="7">'Attach-3 (QR)'!#REF!</definedName>
    <definedName name="PATH55" localSheetId="4">'Attach-3 (QR)_old'!#REF!</definedName>
    <definedName name="PATH55" localSheetId="6">'Attach-QR)'!#REF!</definedName>
    <definedName name="PATH55" localSheetId="2">'[2]Attach-3 (QR)'!#REF!</definedName>
    <definedName name="PATH55">#REF!</definedName>
    <definedName name="PATH555" localSheetId="18">'[2]Attach-3 (QR)'!#REF!</definedName>
    <definedName name="PATH555" localSheetId="26">'[3]Attach-3 (QR)'!#REF!</definedName>
    <definedName name="PATH555" localSheetId="12">'[4]Attach-3 (QR)'!#REF!</definedName>
    <definedName name="PATH555" localSheetId="7">'Attach-3 (QR)'!#REF!</definedName>
    <definedName name="PATH555" localSheetId="4">'Attach-3 (QR)_old'!#REF!</definedName>
    <definedName name="PATH555" localSheetId="6">'Attach-QR)'!#REF!</definedName>
    <definedName name="PATH555" localSheetId="2">'[2]Attach-3 (QR)'!#REF!</definedName>
    <definedName name="PATH555">#REF!</definedName>
    <definedName name="PATHAR1" localSheetId="26">#REF!</definedName>
    <definedName name="PATHAR1" localSheetId="12">'[1]Attach-3 (QR)'!#REF!</definedName>
    <definedName name="PATHAR1" localSheetId="7">'Attach-3 (QR)'!$AN$375</definedName>
    <definedName name="PATHAR1" localSheetId="4">'Attach-3 (QR)_old'!$AN$354</definedName>
    <definedName name="PATHAR1" localSheetId="6">'Attach-QR)'!$AN$324</definedName>
    <definedName name="PATHAR1">#REF!</definedName>
    <definedName name="PATHAR2" localSheetId="26">#REF!</definedName>
    <definedName name="PATHAR2" localSheetId="12">'[1]Attach-3 (QR)'!#REF!</definedName>
    <definedName name="PATHAR2" localSheetId="7">'Attach-3 (QR)'!$AN$376</definedName>
    <definedName name="PATHAR2" localSheetId="4">'Attach-3 (QR)_old'!$AN$355</definedName>
    <definedName name="PATHAR2" localSheetId="6">'Attach-QR)'!$AN$325</definedName>
    <definedName name="PATHAR2">#REF!</definedName>
    <definedName name="PATHAR3" localSheetId="24">'[5]Attach QR'!$AO$750</definedName>
    <definedName name="PATHAR3" localSheetId="26">#REF!</definedName>
    <definedName name="PATHAR3" localSheetId="12">'[1]Attach-3 (QR)'!#REF!</definedName>
    <definedName name="PATHAR3" localSheetId="7">'Attach-3 (QR)'!$AN$377</definedName>
    <definedName name="PATHAR3" localSheetId="4">'Attach-3 (QR)_old'!$AN$356</definedName>
    <definedName name="PATHAR3" localSheetId="6">'Attach-QR)'!$AN$326</definedName>
    <definedName name="PATHAR3">#REF!</definedName>
    <definedName name="PATHJV1" localSheetId="18">'[2]Attach-3 (QR)'!#REF!</definedName>
    <definedName name="PATHJV1" localSheetId="26">'[3]Attach-3 (QR)'!#REF!</definedName>
    <definedName name="PATHJV1" localSheetId="12">'[4]Attach-3 (QR)'!#REF!</definedName>
    <definedName name="PATHJV1" localSheetId="7">'Attach-3 (QR)'!#REF!</definedName>
    <definedName name="PATHJV1" localSheetId="4">'Attach-3 (QR)_old'!#REF!</definedName>
    <definedName name="PATHJV1" localSheetId="6">'Attach-QR)'!#REF!</definedName>
    <definedName name="PATHJV1" localSheetId="2">'[2]Attach-3 (QR)'!#REF!</definedName>
    <definedName name="PATHJV1">#REF!</definedName>
    <definedName name="PATHJV11" localSheetId="18">'[2]Attach-3 (QR)'!#REF!</definedName>
    <definedName name="PATHJV11" localSheetId="26">'[3]Attach-3 (QR)'!#REF!</definedName>
    <definedName name="PATHJV11" localSheetId="12">'[4]Attach-3 (QR)'!#REF!</definedName>
    <definedName name="PATHJV11" localSheetId="7">'Attach-3 (QR)'!#REF!</definedName>
    <definedName name="PATHJV11" localSheetId="4">'Attach-3 (QR)_old'!#REF!</definedName>
    <definedName name="PATHJV11" localSheetId="6">'Attach-QR)'!#REF!</definedName>
    <definedName name="PATHJV11" localSheetId="2">'[2]Attach-3 (QR)'!#REF!</definedName>
    <definedName name="PATHJV11">#REF!</definedName>
    <definedName name="PATHJV111" localSheetId="18">'[2]Attach-3 (QR)'!#REF!</definedName>
    <definedName name="PATHJV111" localSheetId="26">'[3]Attach-3 (QR)'!#REF!</definedName>
    <definedName name="PATHJV111" localSheetId="12">'[4]Attach-3 (QR)'!#REF!</definedName>
    <definedName name="PATHJV111" localSheetId="7">'Attach-3 (QR)'!#REF!</definedName>
    <definedName name="PATHJV111" localSheetId="4">'Attach-3 (QR)_old'!#REF!</definedName>
    <definedName name="PATHJV111" localSheetId="6">'Attach-QR)'!#REF!</definedName>
    <definedName name="PATHJV111" localSheetId="2">'[2]Attach-3 (QR)'!#REF!</definedName>
    <definedName name="PATHJV111">#REF!</definedName>
    <definedName name="PATHJV2" localSheetId="18">'[2]Attach-3 (QR)'!#REF!</definedName>
    <definedName name="PATHJV2" localSheetId="26">'[3]Attach-3 (QR)'!#REF!</definedName>
    <definedName name="PATHJV2" localSheetId="12">'[4]Attach-3 (QR)'!#REF!</definedName>
    <definedName name="PATHJV2" localSheetId="7">'Attach-3 (QR)'!#REF!</definedName>
    <definedName name="PATHJV2" localSheetId="4">'Attach-3 (QR)_old'!#REF!</definedName>
    <definedName name="PATHJV2" localSheetId="6">'Attach-QR)'!#REF!</definedName>
    <definedName name="PATHJV2" localSheetId="2">'[2]Attach-3 (QR)'!#REF!</definedName>
    <definedName name="PATHJV2">#REF!</definedName>
    <definedName name="PATHJV22" localSheetId="18">'[2]Attach-3 (QR)'!#REF!</definedName>
    <definedName name="PATHJV22" localSheetId="26">'[3]Attach-3 (QR)'!#REF!</definedName>
    <definedName name="PATHJV22" localSheetId="12">'[4]Attach-3 (QR)'!#REF!</definedName>
    <definedName name="PATHJV22" localSheetId="7">'Attach-3 (QR)'!#REF!</definedName>
    <definedName name="PATHJV22" localSheetId="4">'Attach-3 (QR)_old'!#REF!</definedName>
    <definedName name="PATHJV22" localSheetId="6">'Attach-QR)'!#REF!</definedName>
    <definedName name="PATHJV22" localSheetId="2">'[2]Attach-3 (QR)'!#REF!</definedName>
    <definedName name="PATHJV22">#REF!</definedName>
    <definedName name="PATHJV222" localSheetId="18">'[2]Attach-3 (QR)'!#REF!</definedName>
    <definedName name="PATHJV222" localSheetId="26">'[3]Attach-3 (QR)'!#REF!</definedName>
    <definedName name="PATHJV222" localSheetId="12">'[4]Attach-3 (QR)'!#REF!</definedName>
    <definedName name="PATHJV222" localSheetId="7">'Attach-3 (QR)'!#REF!</definedName>
    <definedName name="PATHJV222" localSheetId="4">'Attach-3 (QR)_old'!#REF!</definedName>
    <definedName name="PATHJV222" localSheetId="6">'Attach-QR)'!#REF!</definedName>
    <definedName name="PATHJV222" localSheetId="2">'[2]Attach-3 (QR)'!#REF!</definedName>
    <definedName name="PATHJV222">#REF!</definedName>
    <definedName name="PATHJV3" localSheetId="18">'[2]Attach-3 (QR)'!#REF!</definedName>
    <definedName name="PATHJV3" localSheetId="23">#REF!</definedName>
    <definedName name="PATHJV3" localSheetId="24">'[5]Attach QR'!$I$61</definedName>
    <definedName name="PATHJV3" localSheetId="26">'[3]Attach-3 (QR)'!#REF!</definedName>
    <definedName name="PATHJV3" localSheetId="12">'[4]Attach-3 (QR)'!#REF!</definedName>
    <definedName name="PATHJV3" localSheetId="7">'Attach-3 (QR)'!#REF!</definedName>
    <definedName name="PATHJV3" localSheetId="4">'Attach-3 (QR)_old'!#REF!</definedName>
    <definedName name="PATHJV3" localSheetId="6">'Attach-QR)'!#REF!</definedName>
    <definedName name="PATHJV3" localSheetId="2">'[2]Attach-3 (QR)'!#REF!</definedName>
    <definedName name="PATHJV3">#REF!</definedName>
    <definedName name="PATHJV33" localSheetId="18">'[2]Attach-3 (QR)'!#REF!</definedName>
    <definedName name="PATHJV33" localSheetId="23">#REF!</definedName>
    <definedName name="PATHJV33" localSheetId="24">'[5]Attach QR'!$G$61</definedName>
    <definedName name="PATHJV33" localSheetId="26">'[3]Attach-3 (QR)'!#REF!</definedName>
    <definedName name="PATHJV33" localSheetId="12">'[4]Attach-3 (QR)'!#REF!</definedName>
    <definedName name="PATHJV33" localSheetId="7">'Attach-3 (QR)'!#REF!</definedName>
    <definedName name="PATHJV33" localSheetId="4">'Attach-3 (QR)_old'!#REF!</definedName>
    <definedName name="PATHJV33" localSheetId="6">'Attach-QR)'!#REF!</definedName>
    <definedName name="PATHJV33" localSheetId="2">'[2]Attach-3 (QR)'!#REF!</definedName>
    <definedName name="PATHJV33">#REF!</definedName>
    <definedName name="PATHJV333" localSheetId="18">'[2]Attach-3 (QR)'!#REF!</definedName>
    <definedName name="PATHJV333" localSheetId="23">#REF!</definedName>
    <definedName name="PATHJV333" localSheetId="24">'[5]Attach QR'!$E$61</definedName>
    <definedName name="PATHJV333" localSheetId="26">'[3]Attach-3 (QR)'!#REF!</definedName>
    <definedName name="PATHJV333" localSheetId="12">'[4]Attach-3 (QR)'!#REF!</definedName>
    <definedName name="PATHJV333" localSheetId="7">'Attach-3 (QR)'!#REF!</definedName>
    <definedName name="PATHJV333" localSheetId="4">'Attach-3 (QR)_old'!#REF!</definedName>
    <definedName name="PATHJV333" localSheetId="6">'Attach-QR)'!#REF!</definedName>
    <definedName name="PATHJV333" localSheetId="2">'[2]Attach-3 (QR)'!#REF!</definedName>
    <definedName name="PATHJV333">#REF!</definedName>
    <definedName name="PATHJVPR1" localSheetId="26">#REF!</definedName>
    <definedName name="PATHJVPR1" localSheetId="12">'[1]Attach-3 (QR)'!#REF!</definedName>
    <definedName name="PATHJVPR1" localSheetId="7">'Attach-3 (QR)'!$J$419</definedName>
    <definedName name="PATHJVPR1" localSheetId="4">'Attach-3 (QR)_old'!$J$397</definedName>
    <definedName name="PATHJVPR1" localSheetId="6">'Attach-QR)'!$J$368</definedName>
    <definedName name="PATHJVPR1">#REF!</definedName>
    <definedName name="PATHJVPR11" localSheetId="18">'[2]Attach-3 (QR)'!#REF!</definedName>
    <definedName name="PATHJVPR11" localSheetId="26">'[3]Attach-3 (QR)'!#REF!</definedName>
    <definedName name="PATHJVPR11" localSheetId="12">'[4]Attach-3 (QR)'!#REF!</definedName>
    <definedName name="PATHJVPR11" localSheetId="7">'Attach-3 (QR)'!#REF!</definedName>
    <definedName name="PATHJVPR11" localSheetId="4">'Attach-3 (QR)_old'!#REF!</definedName>
    <definedName name="PATHJVPR11" localSheetId="6">'Attach-QR)'!#REF!</definedName>
    <definedName name="PATHJVPR11" localSheetId="2">'[2]Attach-3 (QR)'!#REF!</definedName>
    <definedName name="PATHJVPR11">#REF!</definedName>
    <definedName name="PATHJVPR111" localSheetId="18">'[2]Attach-3 (QR)'!#REF!</definedName>
    <definedName name="PATHJVPR111" localSheetId="23">#REF!</definedName>
    <definedName name="PATHJVPR111" localSheetId="24">'[5]Attach QR'!$K$782</definedName>
    <definedName name="PATHJVPR111" localSheetId="26">'[3]Attach-3 (QR)'!#REF!</definedName>
    <definedName name="PATHJVPR111" localSheetId="12">'[4]Attach-3 (QR)'!#REF!</definedName>
    <definedName name="PATHJVPR111" localSheetId="7">'Attach-3 (QR)'!#REF!</definedName>
    <definedName name="PATHJVPR111" localSheetId="4">'Attach-3 (QR)_old'!#REF!</definedName>
    <definedName name="PATHJVPR111" localSheetId="6">'Attach-QR)'!#REF!</definedName>
    <definedName name="PATHJVPR111" localSheetId="2">'[2]Attach-3 (QR)'!#REF!</definedName>
    <definedName name="PATHJVPR111">#REF!</definedName>
    <definedName name="PATHJVPR2" localSheetId="26">#REF!</definedName>
    <definedName name="PATHJVPR2" localSheetId="12">'[1]Attach-3 (QR)'!#REF!</definedName>
    <definedName name="PATHJVPR2" localSheetId="7">'Attach-3 (QR)'!$K$419</definedName>
    <definedName name="PATHJVPR2" localSheetId="4">'Attach-3 (QR)_old'!$K$397</definedName>
    <definedName name="PATHJVPR2" localSheetId="6">'Attach-QR)'!$K$368</definedName>
    <definedName name="PATHJVPR2">#REF!</definedName>
    <definedName name="PATHJVPR22" localSheetId="18">'[2]Attach-3 (QR)'!#REF!</definedName>
    <definedName name="PATHJVPR22" localSheetId="26">'[3]Attach-3 (QR)'!#REF!</definedName>
    <definedName name="PATHJVPR22" localSheetId="12">'[4]Attach-3 (QR)'!#REF!</definedName>
    <definedName name="PATHJVPR22" localSheetId="7">'Attach-3 (QR)'!#REF!</definedName>
    <definedName name="PATHJVPR22" localSheetId="4">'Attach-3 (QR)_old'!#REF!</definedName>
    <definedName name="PATHJVPR22" localSheetId="6">'Attach-QR)'!#REF!</definedName>
    <definedName name="PATHJVPR22" localSheetId="2">'[2]Attach-3 (QR)'!#REF!</definedName>
    <definedName name="PATHJVPR22">#REF!</definedName>
    <definedName name="PATHJVPR222" localSheetId="18">'[2]Attach-3 (QR)'!#REF!</definedName>
    <definedName name="PATHJVPR222" localSheetId="23">#REF!</definedName>
    <definedName name="PATHJVPR222" localSheetId="24">'[5]Attach QR'!$L$782</definedName>
    <definedName name="PATHJVPR222" localSheetId="26">'[3]Attach-3 (QR)'!#REF!</definedName>
    <definedName name="PATHJVPR222" localSheetId="12">'[4]Attach-3 (QR)'!#REF!</definedName>
    <definedName name="PATHJVPR222" localSheetId="7">'Attach-3 (QR)'!#REF!</definedName>
    <definedName name="PATHJVPR222" localSheetId="4">'Attach-3 (QR)_old'!#REF!</definedName>
    <definedName name="PATHJVPR222" localSheetId="6">'Attach-QR)'!#REF!</definedName>
    <definedName name="PATHJVPR222" localSheetId="2">'[2]Attach-3 (QR)'!#REF!</definedName>
    <definedName name="PATHJVPR222">#REF!</definedName>
    <definedName name="PATHLA1" localSheetId="18">'[2]Attach-3 (QR)'!#REF!</definedName>
    <definedName name="PATHLA1" localSheetId="26">'[3]Attach-3 (QR)'!#REF!</definedName>
    <definedName name="PATHLA1" localSheetId="12">'[4]Attach-3 (QR)'!#REF!</definedName>
    <definedName name="PATHLA1" localSheetId="7">'Attach-3 (QR)'!#REF!</definedName>
    <definedName name="PATHLA1" localSheetId="4">'Attach-3 (QR)_old'!#REF!</definedName>
    <definedName name="PATHLA1" localSheetId="6">'Attach-QR)'!#REF!</definedName>
    <definedName name="PATHLA1" localSheetId="2">'[2]Attach-3 (QR)'!#REF!</definedName>
    <definedName name="PATHLA1">#REF!</definedName>
    <definedName name="PATHLA2" localSheetId="18">'[2]Attach-3 (QR)'!#REF!</definedName>
    <definedName name="PATHLA2" localSheetId="26">'[3]Attach-3 (QR)'!#REF!</definedName>
    <definedName name="PATHLA2" localSheetId="12">'[4]Attach-3 (QR)'!#REF!</definedName>
    <definedName name="PATHLA2" localSheetId="7">'Attach-3 (QR)'!#REF!</definedName>
    <definedName name="PATHLA2" localSheetId="4">'Attach-3 (QR)_old'!#REF!</definedName>
    <definedName name="PATHLA2" localSheetId="6">'Attach-QR)'!#REF!</definedName>
    <definedName name="PATHLA2" localSheetId="2">'[2]Attach-3 (QR)'!#REF!</definedName>
    <definedName name="PATHLA2">#REF!</definedName>
    <definedName name="PATHLA3" localSheetId="18">'[2]Attach-3 (QR)'!#REF!</definedName>
    <definedName name="PATHLA3" localSheetId="23">#REF!</definedName>
    <definedName name="PATHLA3" localSheetId="24">'[5]Attach QR'!$D$651</definedName>
    <definedName name="PATHLA3" localSheetId="26">'[3]Attach-3 (QR)'!#REF!</definedName>
    <definedName name="PATHLA3" localSheetId="12">'[4]Attach-3 (QR)'!#REF!</definedName>
    <definedName name="PATHLA3" localSheetId="7">'Attach-3 (QR)'!#REF!</definedName>
    <definedName name="PATHLA3" localSheetId="4">'Attach-3 (QR)_old'!#REF!</definedName>
    <definedName name="PATHLA3" localSheetId="6">'Attach-QR)'!#REF!</definedName>
    <definedName name="PATHLA3" localSheetId="2">'[2]Attach-3 (QR)'!#REF!</definedName>
    <definedName name="PATHLA3">#REF!</definedName>
    <definedName name="PATHLP1" localSheetId="26">#REF!</definedName>
    <definedName name="PATHLP1" localSheetId="12">'[1]Attach-3 (QR)'!#REF!</definedName>
    <definedName name="PATHLP1" localSheetId="7">'Attach-3 (QR)'!$I$419</definedName>
    <definedName name="PATHLP1" localSheetId="4">'Attach-3 (QR)_old'!$I$397</definedName>
    <definedName name="PATHLP1" localSheetId="6">'Attach-QR)'!$I$368</definedName>
    <definedName name="PATHLP1">#REF!</definedName>
    <definedName name="PATHLP2" localSheetId="18">'[2]Attach-3 (QR)'!#REF!</definedName>
    <definedName name="PATHLP2" localSheetId="26">'[3]Attach-3 (QR)'!#REF!</definedName>
    <definedName name="PATHLP2" localSheetId="12">'[4]Attach-3 (QR)'!#REF!</definedName>
    <definedName name="PATHLP2" localSheetId="7">'Attach-3 (QR)'!#REF!</definedName>
    <definedName name="PATHLP2" localSheetId="4">'Attach-3 (QR)_old'!#REF!</definedName>
    <definedName name="PATHLP2" localSheetId="6">'Attach-QR)'!#REF!</definedName>
    <definedName name="PATHLP2" localSheetId="2">'[2]Attach-3 (QR)'!#REF!</definedName>
    <definedName name="PATHLP2">#REF!</definedName>
    <definedName name="PATHLP3" localSheetId="18">'[2]Attach-3 (QR)'!#REF!</definedName>
    <definedName name="PATHLP3" localSheetId="23">#REF!</definedName>
    <definedName name="PATHLP3" localSheetId="24">'[5]Attach QR'!$J$782</definedName>
    <definedName name="PATHLP3" localSheetId="26">'[3]Attach-3 (QR)'!#REF!</definedName>
    <definedName name="PATHLP3" localSheetId="12">'[4]Attach-3 (QR)'!#REF!</definedName>
    <definedName name="PATHLP3" localSheetId="7">'Attach-3 (QR)'!#REF!</definedName>
    <definedName name="PATHLP3" localSheetId="4">'Attach-3 (QR)_old'!#REF!</definedName>
    <definedName name="PATHLP3" localSheetId="6">'Attach-QR)'!#REF!</definedName>
    <definedName name="PATHLP3" localSheetId="2">'[2]Attach-3 (QR)'!#REF!</definedName>
    <definedName name="PATHLP3">#REF!</definedName>
    <definedName name="PATHPR1" localSheetId="26">#REF!</definedName>
    <definedName name="PATHPR1" localSheetId="12">'[1]Attach-3 (QR)'!#REF!</definedName>
    <definedName name="PATHPR1" localSheetId="7">'Attach-3 (QR)'!$J$419</definedName>
    <definedName name="PATHPR1" localSheetId="4">'Attach-3 (QR)_old'!$J$397</definedName>
    <definedName name="PATHPR1" localSheetId="6">'Attach-QR)'!$J$368</definedName>
    <definedName name="PATHPR1">#REF!</definedName>
    <definedName name="PATHPR2" localSheetId="18">'[2]Attach-3 (QR)'!#REF!</definedName>
    <definedName name="PATHPR2" localSheetId="26">'[3]Attach-3 (QR)'!#REF!</definedName>
    <definedName name="PATHPR2" localSheetId="12">'[4]Attach-3 (QR)'!#REF!</definedName>
    <definedName name="PATHPR2" localSheetId="7">'Attach-3 (QR)'!#REF!</definedName>
    <definedName name="PATHPR2" localSheetId="4">'Attach-3 (QR)_old'!#REF!</definedName>
    <definedName name="PATHPR2" localSheetId="6">'Attach-QR)'!#REF!</definedName>
    <definedName name="PATHPR2" localSheetId="2">'[2]Attach-3 (QR)'!#REF!</definedName>
    <definedName name="PATHPR2">#REF!</definedName>
    <definedName name="_xlnm.Print_Area" localSheetId="16">'Attach 10'!$A$1:$F$18</definedName>
    <definedName name="_xlnm.Print_Area" localSheetId="17">'Attach 11'!$A$1:$E$86</definedName>
    <definedName name="_xlnm.Print_Area" localSheetId="18">'Attach 12'!$A$1:$G$46</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15'!$A$1:$E$92</definedName>
    <definedName name="_xlnm.Print_Area" localSheetId="23">'Attach 16 '!$A$1:$L$96</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28">'Attach 23'!$A$1:$E$26</definedName>
    <definedName name="_xlnm.Print_Area" localSheetId="29">'Attach 24'!$A$1:$E$26</definedName>
    <definedName name="_xlnm.Print_Area" localSheetId="30">'Attach 26'!$A$1:$E$26</definedName>
    <definedName name="_xlnm.Print_Area" localSheetId="31">'Attach 28'!$A$1:$E$26</definedName>
    <definedName name="_xlnm.Print_Area" localSheetId="3">'Attach 3(JV)'!$A$1:$E$26</definedName>
    <definedName name="_xlnm.Print_Area" localSheetId="5">'Attach 3(QR)'!$A$1:$E$28</definedName>
    <definedName name="_xlnm.Print_Area" localSheetId="8">'Attach 4'!$A$1:$G$25</definedName>
    <definedName name="_xlnm.Print_Area" localSheetId="9">'Attach 4 (A)'!$A$1:$E$27</definedName>
    <definedName name="_xlnm.Print_Area" localSheetId="10">'Attach 4 (B)'!$A$1:$E$26</definedName>
    <definedName name="_xlnm.Print_Area" localSheetId="11">'Attach 5'!$A$1:$E$35</definedName>
    <definedName name="_xlnm.Print_Area" localSheetId="12">'Attach 5A'!$A$1:$E$68</definedName>
    <definedName name="_xlnm.Print_Area" localSheetId="13">'Attach 6'!$A$1:$E$31</definedName>
    <definedName name="_xlnm.Print_Area" localSheetId="14">'Attach 7'!$A$1:$E$24</definedName>
    <definedName name="_xlnm.Print_Area" localSheetId="15">'Attach 9'!$A$1:$AH$51</definedName>
    <definedName name="_xlnm.Print_Area" localSheetId="7">'Attach-3 (QR)'!$A$1:$I$429</definedName>
    <definedName name="_xlnm.Print_Area" localSheetId="4">'Attach-3 (QR)_old'!$A$1:$J$407</definedName>
    <definedName name="_xlnm.Print_Area" localSheetId="6">'Attach-QR)'!$A$1:$J$378</definedName>
    <definedName name="_xlnm.Print_Area" localSheetId="32">'Bid Form 1st Envelope '!$A$1:$F$121</definedName>
    <definedName name="_xlnm.Print_Area" localSheetId="1">Cover!$A$1:$F$29</definedName>
    <definedName name="_xlnm.Print_Area" localSheetId="2">'Names of Bidder'!$B$1:$G$38</definedName>
    <definedName name="_xlnm.Print_Titles" localSheetId="15">'Attach 9'!$18:$18</definedName>
    <definedName name="printedname" localSheetId="18">#REF!</definedName>
    <definedName name="printedname" localSheetId="26">#REF!</definedName>
    <definedName name="printedname" localSheetId="12">#REF!</definedName>
    <definedName name="printedname" localSheetId="7">#REF!</definedName>
    <definedName name="printedname" localSheetId="4">#REF!</definedName>
    <definedName name="printedname" localSheetId="6">#REF!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8">#REF!</definedName>
    <definedName name="_xlnm.Recorder" localSheetId="24">#REF!</definedName>
    <definedName name="_xlnm.Recorder" localSheetId="25">#REF!</definedName>
    <definedName name="_xlnm.Recorder" localSheetId="12">#REF!</definedName>
    <definedName name="_xlnm.Recorder" localSheetId="7">#REF!</definedName>
    <definedName name="_xlnm.Recorder" localSheetId="4">#REF!</definedName>
    <definedName name="_xlnm.Recorder" localSheetId="6">#REF!</definedName>
    <definedName name="_xlnm.Recorder" localSheetId="2">#REF!</definedName>
    <definedName name="_xlnm.Recorder">#REF!</definedName>
    <definedName name="sss" localSheetId="26">'[8]Attach-3 (QR)'!#REF!</definedName>
    <definedName name="sss" localSheetId="7">'[9]Attach-3 (QR)'!#REF!</definedName>
    <definedName name="sss" localSheetId="6">'[10]Attach-3 (QR)'!#REF!</definedName>
    <definedName name="sss" localSheetId="2">'[11]Attach-3 (QR)'!#REF!</definedName>
    <definedName name="sss">'[11]Attach-3 (QR)'!#REF!</definedName>
    <definedName name="TEST" localSheetId="18">#REF!</definedName>
    <definedName name="TEST" localSheetId="24">#REF!</definedName>
    <definedName name="TEST" localSheetId="25">#REF!</definedName>
    <definedName name="TEST" localSheetId="12">#REF!</definedName>
    <definedName name="TEST" localSheetId="7">#REF!</definedName>
    <definedName name="TEST" localSheetId="4">#REF!</definedName>
    <definedName name="TEST" localSheetId="6">#REF!</definedName>
    <definedName name="TEST" localSheetId="2">#REF!</definedName>
    <definedName name="TEST">#REF!</definedName>
    <definedName name="TO">#REF!</definedName>
    <definedName name="ttt" localSheetId="18">#REF!</definedName>
    <definedName name="ttt" localSheetId="26">#REF!</definedName>
    <definedName name="ttt" localSheetId="12">#REF!</definedName>
    <definedName name="ttt" localSheetId="2">#REF!</definedName>
    <definedName name="ttt">#REF!</definedName>
    <definedName name="typeofbidder" localSheetId="18">#REF!</definedName>
    <definedName name="typeofbidder" localSheetId="26">#REF!</definedName>
    <definedName name="typeofbidder" localSheetId="12">#REF!</definedName>
    <definedName name="typeofbidder" localSheetId="2">#REF!</definedName>
    <definedName name="typeofbidder">#REF!</definedName>
    <definedName name="uuu" localSheetId="18">#REF!</definedName>
    <definedName name="uuu" localSheetId="26">#REF!</definedName>
    <definedName name="uuu" localSheetId="12">#REF!</definedName>
    <definedName name="uuu" localSheetId="2">#REF!</definedName>
    <definedName name="uuu">#REF!</definedName>
    <definedName name="yyy" localSheetId="18">#REF!</definedName>
    <definedName name="yyy" localSheetId="26">#REF!</definedName>
    <definedName name="yyy" localSheetId="12">#REF!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8" hidden="1">'Attach 12'!$G:$I</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3"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32"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6" hidden="1">'Attach 10'!$A$1:$F$23</definedName>
    <definedName name="Z_05855B4F_D61E_4C97_B759_B2F96767F6F8_.wvu.PrintArea" localSheetId="17" hidden="1">'Attach 11'!$A$1:$E$86</definedName>
    <definedName name="Z_05855B4F_D61E_4C97_B759_B2F96767F6F8_.wvu.PrintArea" localSheetId="18" hidden="1">'Attach 12'!$A$1:$F$46</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15'!$A$1:$E$92</definedName>
    <definedName name="Z_05855B4F_D61E_4C97_B759_B2F96767F6F8_.wvu.PrintArea" localSheetId="23" hidden="1">'Attach 16 '!$A$1:$L$96</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28" hidden="1">'Attach 23'!$A$1:$E$27</definedName>
    <definedName name="Z_05855B4F_D61E_4C97_B759_B2F96767F6F8_.wvu.PrintArea" localSheetId="29" hidden="1">'Attach 24'!$A$1:$E$27</definedName>
    <definedName name="Z_05855B4F_D61E_4C97_B759_B2F96767F6F8_.wvu.PrintArea" localSheetId="30" hidden="1">'Attach 26'!$A$1:$E$27</definedName>
    <definedName name="Z_05855B4F_D61E_4C97_B759_B2F96767F6F8_.wvu.PrintArea" localSheetId="31" hidden="1">'Attach 28'!$A$1:$E$27</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7'!$A$1:$E$28</definedName>
    <definedName name="Z_05855B4F_D61E_4C97_B759_B2F96767F6F8_.wvu.PrintArea" localSheetId="15" hidden="1">'Attach 9'!$A$1:$D$51</definedName>
    <definedName name="Z_05855B4F_D61E_4C97_B759_B2F96767F6F8_.wvu.PrintArea" localSheetId="7" hidden="1">'Attach-3 (QR)'!$A$1:$H$429</definedName>
    <definedName name="Z_05855B4F_D61E_4C97_B759_B2F96767F6F8_.wvu.PrintArea" localSheetId="4" hidden="1">'Attach-3 (QR)_old'!$A$1:$H$407</definedName>
    <definedName name="Z_05855B4F_D61E_4C97_B759_B2F96767F6F8_.wvu.PrintArea" localSheetId="6" hidden="1">'Attach-QR)'!$A$1:$H$378</definedName>
    <definedName name="Z_05855B4F_D61E_4C97_B759_B2F96767F6F8_.wvu.PrintArea" localSheetId="32" hidden="1">'Bid Form 1st Envelope '!$A$1:$F$123</definedName>
    <definedName name="Z_05855B4F_D61E_4C97_B759_B2F96767F6F8_.wvu.PrintArea" localSheetId="1" hidden="1">Cover!$A$1:$F$29</definedName>
    <definedName name="Z_05855B4F_D61E_4C97_B759_B2F96767F6F8_.wvu.PrintArea" localSheetId="2" hidden="1">'Names of Bidder'!$B$1:$G$38</definedName>
    <definedName name="Z_05855B4F_D61E_4C97_B759_B2F96767F6F8_.wvu.PrintTitles" localSheetId="15" hidden="1">'Attach 9'!$18:$18</definedName>
    <definedName name="Z_05855B4F_D61E_4C97_B759_B2F96767F6F8_.wvu.Rows" localSheetId="18" hidden="1">'Attach 12'!#REF!</definedName>
    <definedName name="Z_05855B4F_D61E_4C97_B759_B2F96767F6F8_.wvu.Rows" localSheetId="22" hidden="1">'Attach 15'!$16:$16</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7" hidden="1">'Attach-3 (QR)'!#REF!,'Attach-3 (QR)'!$230:$236,'Attach-3 (QR)'!#REF!,'Attach-3 (QR)'!#REF!,'Attach-3 (QR)'!#REF!,'Attach-3 (QR)'!$245:$245,'Attach-3 (QR)'!$294:$296,'Attach-3 (QR)'!$355:$369</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6" hidden="1">'Attach-QR)'!#REF!,'Attach-QR)'!$180:$186,'Attach-QR)'!#REF!,'Attach-QR)'!#REF!,'Attach-QR)'!#REF!,'Attach-QR)'!$194:$194,'Attach-QR)'!$243:$245,'Attach-QR)'!$304:$318</definedName>
    <definedName name="Z_05855B4F_D61E_4C97_B759_B2F96767F6F8_.wvu.Rows" localSheetId="32" hidden="1">'Bid Form 1st Envelope '!$30:$31,'Bid Form 1st Envelope '!$106:$106,'Bid Form 1st Envelope '!$109:$110</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67EF7EF_2552_42C0_8B2F_9338A16B73EB_.wvu.Cols" localSheetId="18" hidden="1">'Attach 12'!$G:$I</definedName>
    <definedName name="Z_067EF7EF_2552_42C0_8B2F_9338A16B73EB_.wvu.Cols" localSheetId="22" hidden="1">'Attach 15'!$H:$H,'Attach 15'!$L:$N</definedName>
    <definedName name="Z_067EF7EF_2552_42C0_8B2F_9338A16B73EB_.wvu.Cols" localSheetId="3" hidden="1">'Attach 3(JV)'!$G:$H</definedName>
    <definedName name="Z_067EF7EF_2552_42C0_8B2F_9338A16B73EB_.wvu.Cols" localSheetId="8" hidden="1">'Attach 4'!$H:$O</definedName>
    <definedName name="Z_067EF7EF_2552_42C0_8B2F_9338A16B73EB_.wvu.Cols" localSheetId="11" hidden="1">'Attach 5'!$H:$H</definedName>
    <definedName name="Z_067EF7EF_2552_42C0_8B2F_9338A16B73EB_.wvu.Cols" localSheetId="12" hidden="1">'Attach 5A'!$H:$H</definedName>
    <definedName name="Z_067EF7EF_2552_42C0_8B2F_9338A16B73EB_.wvu.Cols" localSheetId="13" hidden="1">'Attach 6'!$H:$H</definedName>
    <definedName name="Z_067EF7EF_2552_42C0_8B2F_9338A16B73EB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067EF7EF_2552_42C0_8B2F_9338A16B73EB_.wvu.Cols" localSheetId="32"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6" hidden="1">'Attach 10'!$A$1:$F$18</definedName>
    <definedName name="Z_067EF7EF_2552_42C0_8B2F_9338A16B73EB_.wvu.PrintArea" localSheetId="17" hidden="1">'Attach 11'!$A$1:$E$86</definedName>
    <definedName name="Z_067EF7EF_2552_42C0_8B2F_9338A16B73EB_.wvu.PrintArea" localSheetId="18" hidden="1">'Attach 12'!$A$1:$F$46</definedName>
    <definedName name="Z_067EF7EF_2552_42C0_8B2F_9338A16B73EB_.wvu.PrintArea" localSheetId="19" hidden="1">'Attach 13'!$A$1:$E$26</definedName>
    <definedName name="Z_067EF7EF_2552_42C0_8B2F_9338A16B73EB_.wvu.PrintArea" localSheetId="20" hidden="1">'Attach 14'!$A$1:$E$26</definedName>
    <definedName name="Z_067EF7EF_2552_42C0_8B2F_9338A16B73EB_.wvu.PrintArea" localSheetId="21" hidden="1">'Attach 14-IP'!$A$8:$I$225</definedName>
    <definedName name="Z_067EF7EF_2552_42C0_8B2F_9338A16B73EB_.wvu.PrintArea" localSheetId="22" hidden="1">'Attach 15'!$A$1:$E$92</definedName>
    <definedName name="Z_067EF7EF_2552_42C0_8B2F_9338A16B73EB_.wvu.PrintArea" localSheetId="23" hidden="1">'Attach 16 '!$A$1:$L$96</definedName>
    <definedName name="Z_067EF7EF_2552_42C0_8B2F_9338A16B73EB_.wvu.PrintArea" localSheetId="24" hidden="1">'Attach 17'!$A$1:$E$33</definedName>
    <definedName name="Z_067EF7EF_2552_42C0_8B2F_9338A16B73EB_.wvu.PrintArea" localSheetId="25" hidden="1">'Attach 18'!$A$1:$E$21</definedName>
    <definedName name="Z_067EF7EF_2552_42C0_8B2F_9338A16B73EB_.wvu.PrintArea" localSheetId="27" hidden="1">'Attach 19'!$A$1:$E$31</definedName>
    <definedName name="Z_067EF7EF_2552_42C0_8B2F_9338A16B73EB_.wvu.PrintArea" localSheetId="28" hidden="1">'Attach 23'!$A$1:$E$26</definedName>
    <definedName name="Z_067EF7EF_2552_42C0_8B2F_9338A16B73EB_.wvu.PrintArea" localSheetId="29" hidden="1">'Attach 24'!$A$1:$E$26</definedName>
    <definedName name="Z_067EF7EF_2552_42C0_8B2F_9338A16B73EB_.wvu.PrintArea" localSheetId="30" hidden="1">'Attach 26'!$A$1:$E$26</definedName>
    <definedName name="Z_067EF7EF_2552_42C0_8B2F_9338A16B73EB_.wvu.PrintArea" localSheetId="31" hidden="1">'Attach 28'!$A$1:$E$26</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8" hidden="1">'Attach 4'!$A$1:$G$25</definedName>
    <definedName name="Z_067EF7EF_2552_42C0_8B2F_9338A16B73EB_.wvu.PrintArea" localSheetId="9" hidden="1">'Attach 4 (A)'!$A$1:$E$27</definedName>
    <definedName name="Z_067EF7EF_2552_42C0_8B2F_9338A16B73EB_.wvu.PrintArea" localSheetId="10" hidden="1">'Attach 4 (B)'!$A$1:$E$26</definedName>
    <definedName name="Z_067EF7EF_2552_42C0_8B2F_9338A16B73EB_.wvu.PrintArea" localSheetId="11" hidden="1">'Attach 5'!$A$1:$E$35</definedName>
    <definedName name="Z_067EF7EF_2552_42C0_8B2F_9338A16B73EB_.wvu.PrintArea" localSheetId="12" hidden="1">'Attach 5A'!$A$1:$E$73</definedName>
    <definedName name="Z_067EF7EF_2552_42C0_8B2F_9338A16B73EB_.wvu.PrintArea" localSheetId="13" hidden="1">'Attach 6'!$A$1:$E$28</definedName>
    <definedName name="Z_067EF7EF_2552_42C0_8B2F_9338A16B73EB_.wvu.PrintArea" localSheetId="14" hidden="1">'Attach 7'!$A$1:$E$24</definedName>
    <definedName name="Z_067EF7EF_2552_42C0_8B2F_9338A16B73EB_.wvu.PrintArea" localSheetId="15" hidden="1">'Attach 9'!$A$1:$AH$51</definedName>
    <definedName name="Z_067EF7EF_2552_42C0_8B2F_9338A16B73EB_.wvu.PrintArea" localSheetId="7" hidden="1">'Attach-3 (QR)'!$A$1:$I$429</definedName>
    <definedName name="Z_067EF7EF_2552_42C0_8B2F_9338A16B73EB_.wvu.PrintArea" localSheetId="4" hidden="1">'Attach-3 (QR)_old'!$A$1:$J$407</definedName>
    <definedName name="Z_067EF7EF_2552_42C0_8B2F_9338A16B73EB_.wvu.PrintArea" localSheetId="6" hidden="1">'Attach-QR)'!$A$1:$I$378</definedName>
    <definedName name="Z_067EF7EF_2552_42C0_8B2F_9338A16B73EB_.wvu.PrintArea" localSheetId="32" hidden="1">'Bid Form 1st Envelope '!$A$1:$J$122</definedName>
    <definedName name="Z_067EF7EF_2552_42C0_8B2F_9338A16B73EB_.wvu.PrintArea" localSheetId="1" hidden="1">Cover!$A$1:$F$29</definedName>
    <definedName name="Z_067EF7EF_2552_42C0_8B2F_9338A16B73EB_.wvu.PrintArea" localSheetId="2" hidden="1">'Names of Bidder'!$B$1:$G$38</definedName>
    <definedName name="Z_067EF7EF_2552_42C0_8B2F_9338A16B73EB_.wvu.PrintTitles" localSheetId="15" hidden="1">'Attach 9'!$18:$18</definedName>
    <definedName name="Z_067EF7EF_2552_42C0_8B2F_9338A16B73EB_.wvu.Rows" localSheetId="18" hidden="1">'Attach 12'!$4:$4</definedName>
    <definedName name="Z_067EF7EF_2552_42C0_8B2F_9338A16B73EB_.wvu.Rows" localSheetId="22" hidden="1">'Attach 15'!$16:$16</definedName>
    <definedName name="Z_067EF7EF_2552_42C0_8B2F_9338A16B73EB_.wvu.Rows" localSheetId="24" hidden="1">'Attach 17'!$26:$26,'Attach 17'!$32:$209</definedName>
    <definedName name="Z_067EF7EF_2552_42C0_8B2F_9338A16B73EB_.wvu.Rows" localSheetId="27" hidden="1">'Attach 19'!$13:$13,'Attach 19'!$20:$28</definedName>
    <definedName name="Z_067EF7EF_2552_42C0_8B2F_9338A16B73EB_.wvu.Rows" localSheetId="11" hidden="1">'Attach 5'!$4:$4</definedName>
    <definedName name="Z_067EF7EF_2552_42C0_8B2F_9338A16B73EB_.wvu.Rows" localSheetId="12" hidden="1">'Attach 5A'!$25:$30</definedName>
    <definedName name="Z_067EF7EF_2552_42C0_8B2F_9338A16B73EB_.wvu.Rows" localSheetId="7" hidden="1">'Attach-3 (QR)'!$19:$23,'Attach-3 (QR)'!$25:$25,'Attach-3 (QR)'!$35:$35,'Attach-3 (QR)'!#REF!,'Attach-3 (QR)'!#REF!,'Attach-3 (QR)'!$230:$236,'Attach-3 (QR)'!$245:$245,'Attach-3 (QR)'!$281:$407</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6" hidden="1">'Attach-QR)'!$19:$23,'Attach-QR)'!$25:$25,'Attach-QR)'!$35:$35,'Attach-QR)'!#REF!,'Attach-QR)'!#REF!,'Attach-QR)'!$180:$186,'Attach-QR)'!$194:$194,'Attach-QR)'!$230:$356</definedName>
    <definedName name="Z_067EF7EF_2552_42C0_8B2F_9338A16B73EB_.wvu.Rows" localSheetId="32" hidden="1">'Bid Form 1st Envelope '!$30:$31,'Bid Form 1st Envelope '!$106:$106,'Bid Form 1st Envelope '!$109:$110</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7" hidden="1">'Attach-3 (QR)'!$K:$M</definedName>
    <definedName name="Z_1586E746_E770_4DE8_8EE8_42BC4CF5206B_.wvu.Cols" localSheetId="4" hidden="1">'Attach-3 (QR)_old'!$K:$M</definedName>
    <definedName name="Z_1586E746_E770_4DE8_8EE8_42BC4CF5206B_.wvu.Cols" localSheetId="6" hidden="1">'Attach-QR)'!$K:$M</definedName>
    <definedName name="Z_1586E746_E770_4DE8_8EE8_42BC4CF5206B_.wvu.PrintArea" localSheetId="7" hidden="1">'Attach-3 (QR)'!$A$1:$H$429</definedName>
    <definedName name="Z_1586E746_E770_4DE8_8EE8_42BC4CF5206B_.wvu.PrintArea" localSheetId="4" hidden="1">'Attach-3 (QR)_old'!$A$1:$H$407</definedName>
    <definedName name="Z_1586E746_E770_4DE8_8EE8_42BC4CF5206B_.wvu.PrintArea" localSheetId="6" hidden="1">'Attach-QR)'!$A$1:$H$378</definedName>
    <definedName name="Z_15A19D23_A9FD_4FC1_B7B0_F2D16BDFC729_.wvu.Cols" localSheetId="22"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16" hidden="1">'Attach 10'!$A$1:$E$23</definedName>
    <definedName name="Z_15A19D23_A9FD_4FC1_B7B0_F2D16BDFC729_.wvu.PrintArea" localSheetId="17"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15'!$A$1:$E$92</definedName>
    <definedName name="Z_15A19D23_A9FD_4FC1_B7B0_F2D16BDFC729_.wvu.PrintArea" localSheetId="23" hidden="1">'Attach 16 '!$A$1:$L$96</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28" hidden="1">'Attach 23'!$A$1:$E$27</definedName>
    <definedName name="Z_15A19D23_A9FD_4FC1_B7B0_F2D16BDFC729_.wvu.PrintArea" localSheetId="29" hidden="1">'Attach 24'!$A$1:$E$27</definedName>
    <definedName name="Z_15A19D23_A9FD_4FC1_B7B0_F2D16BDFC729_.wvu.PrintArea" localSheetId="30" hidden="1">'Attach 26'!$A$1:$E$27</definedName>
    <definedName name="Z_15A19D23_A9FD_4FC1_B7B0_F2D16BDFC729_.wvu.PrintArea" localSheetId="31" hidden="1">'Attach 28'!$A$1:$E$27</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7'!$A$1:$E$28</definedName>
    <definedName name="Z_15A19D23_A9FD_4FC1_B7B0_F2D16BDFC729_.wvu.PrintArea" localSheetId="15" hidden="1">'Attach 9'!$A$1:$D$52</definedName>
    <definedName name="Z_15A19D23_A9FD_4FC1_B7B0_F2D16BDFC729_.wvu.PrintArea" localSheetId="32" hidden="1">'Bid Form 1st Envelope '!$A$1:$F$123</definedName>
    <definedName name="Z_15A19D23_A9FD_4FC1_B7B0_F2D16BDFC729_.wvu.PrintTitles" localSheetId="15" hidden="1">'Attach 9'!$18:$18</definedName>
    <definedName name="Z_15A19D23_A9FD_4FC1_B7B0_F2D16BDFC729_.wvu.Rows" localSheetId="22" hidden="1">'Attach 15'!$16:$16</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1" hidden="1">'Attach 5'!$4:$4</definedName>
    <definedName name="Z_176A4F7E_17B2_43CD_BA12_35A58E9B73EF_.wvu.Cols" localSheetId="7" hidden="1">'Attach-3 (QR)'!$J:$X</definedName>
    <definedName name="Z_176A4F7E_17B2_43CD_BA12_35A58E9B73EF_.wvu.Cols" localSheetId="6" hidden="1">'Attach-QR)'!$J:$X</definedName>
    <definedName name="Z_176A4F7E_17B2_43CD_BA12_35A58E9B73EF_.wvu.PrintArea" localSheetId="7" hidden="1">'Attach-3 (QR)'!$A$1:$I$429</definedName>
    <definedName name="Z_176A4F7E_17B2_43CD_BA12_35A58E9B73EF_.wvu.PrintArea" localSheetId="6" hidden="1">'Attach-QR)'!$A$1:$I$378</definedName>
    <definedName name="Z_176A4F7E_17B2_43CD_BA12_35A58E9B73EF_.wvu.Rows" localSheetId="7" hidden="1">'Attach-3 (QR)'!$19:$23,'Attach-3 (QR)'!$25:$25,'Attach-3 (QR)'!$35:$35,'Attach-3 (QR)'!#REF!,'Attach-3 (QR)'!#REF!,'Attach-3 (QR)'!$230:$236,'Attach-3 (QR)'!$245:$245,'Attach-3 (QR)'!$281:$407</definedName>
    <definedName name="Z_176A4F7E_17B2_43CD_BA12_35A58E9B73EF_.wvu.Rows" localSheetId="6" hidden="1">'Attach-QR)'!$19:$23,'Attach-QR)'!$25:$25,'Attach-QR)'!$35:$35,'Attach-QR)'!#REF!,'Attach-QR)'!#REF!,'Attach-QR)'!$180:$186,'Attach-QR)'!$194:$194,'Attach-QR)'!$230:$356</definedName>
    <definedName name="Z_176DC383_BC5B_4A2C_B484_0B54305CAC0E_.wvu.Cols" localSheetId="18" hidden="1">'Attach 12'!$G:$I</definedName>
    <definedName name="Z_176DC383_BC5B_4A2C_B484_0B54305CAC0E_.wvu.Cols" localSheetId="22" hidden="1">'Attach 15'!$H:$H,'Attach 15'!$L:$N</definedName>
    <definedName name="Z_176DC383_BC5B_4A2C_B484_0B54305CAC0E_.wvu.Cols" localSheetId="26" hidden="1">'Attach 18 SP'!$J:$AO</definedName>
    <definedName name="Z_176DC383_BC5B_4A2C_B484_0B54305CAC0E_.wvu.Cols" localSheetId="3" hidden="1">'Attach 3(JV)'!$G:$H</definedName>
    <definedName name="Z_176DC383_BC5B_4A2C_B484_0B54305CAC0E_.wvu.Cols" localSheetId="8" hidden="1">'Attach 4'!$H:$O</definedName>
    <definedName name="Z_176DC383_BC5B_4A2C_B484_0B54305CAC0E_.wvu.Cols" localSheetId="11" hidden="1">'Attach 5'!$H:$H</definedName>
    <definedName name="Z_176DC383_BC5B_4A2C_B484_0B54305CAC0E_.wvu.Cols" localSheetId="12" hidden="1">'Attach 5A'!$H:$H</definedName>
    <definedName name="Z_176DC383_BC5B_4A2C_B484_0B54305CAC0E_.wvu.Cols" localSheetId="13" hidden="1">'Attach 6'!$H:$H</definedName>
    <definedName name="Z_176DC383_BC5B_4A2C_B484_0B54305CAC0E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176DC383_BC5B_4A2C_B484_0B54305CAC0E_.wvu.Cols" localSheetId="32"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6" hidden="1">'Attach 10'!$A$1:$F$18</definedName>
    <definedName name="Z_176DC383_BC5B_4A2C_B484_0B54305CAC0E_.wvu.PrintArea" localSheetId="17" hidden="1">'Attach 11'!$A$1:$E$86</definedName>
    <definedName name="Z_176DC383_BC5B_4A2C_B484_0B54305CAC0E_.wvu.PrintArea" localSheetId="18" hidden="1">'Attach 12'!$A$1:$G$46</definedName>
    <definedName name="Z_176DC383_BC5B_4A2C_B484_0B54305CAC0E_.wvu.PrintArea" localSheetId="19" hidden="1">'Attach 13'!$A$1:$E$26</definedName>
    <definedName name="Z_176DC383_BC5B_4A2C_B484_0B54305CAC0E_.wvu.PrintArea" localSheetId="20" hidden="1">'Attach 14'!$A$1:$E$26</definedName>
    <definedName name="Z_176DC383_BC5B_4A2C_B484_0B54305CAC0E_.wvu.PrintArea" localSheetId="21" hidden="1">'Attach 14-IP'!$A$8:$I$225</definedName>
    <definedName name="Z_176DC383_BC5B_4A2C_B484_0B54305CAC0E_.wvu.PrintArea" localSheetId="22" hidden="1">'Attach 15'!$A$1:$E$92</definedName>
    <definedName name="Z_176DC383_BC5B_4A2C_B484_0B54305CAC0E_.wvu.PrintArea" localSheetId="23" hidden="1">'Attach 16 '!$A$1:$L$96</definedName>
    <definedName name="Z_176DC383_BC5B_4A2C_B484_0B54305CAC0E_.wvu.PrintArea" localSheetId="24" hidden="1">'Attach 17'!$A$1:$E$33</definedName>
    <definedName name="Z_176DC383_BC5B_4A2C_B484_0B54305CAC0E_.wvu.PrintArea" localSheetId="25" hidden="1">'Attach 18'!$A$1:$E$21</definedName>
    <definedName name="Z_176DC383_BC5B_4A2C_B484_0B54305CAC0E_.wvu.PrintArea" localSheetId="26" hidden="1">'Attach 18 SP'!$A$7:$I$157</definedName>
    <definedName name="Z_176DC383_BC5B_4A2C_B484_0B54305CAC0E_.wvu.PrintArea" localSheetId="27" hidden="1">'Attach 19'!$A$1:$E$31</definedName>
    <definedName name="Z_176DC383_BC5B_4A2C_B484_0B54305CAC0E_.wvu.PrintArea" localSheetId="28" hidden="1">'Attach 23'!$A$1:$E$26</definedName>
    <definedName name="Z_176DC383_BC5B_4A2C_B484_0B54305CAC0E_.wvu.PrintArea" localSheetId="29" hidden="1">'Attach 24'!$A$1:$E$26</definedName>
    <definedName name="Z_176DC383_BC5B_4A2C_B484_0B54305CAC0E_.wvu.PrintArea" localSheetId="30" hidden="1">'Attach 26'!$A$1:$E$26</definedName>
    <definedName name="Z_176DC383_BC5B_4A2C_B484_0B54305CAC0E_.wvu.PrintArea" localSheetId="31" hidden="1">'Attach 28'!$A$1:$E$26</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8" hidden="1">'Attach 4'!$A$1:$G$25</definedName>
    <definedName name="Z_176DC383_BC5B_4A2C_B484_0B54305CAC0E_.wvu.PrintArea" localSheetId="9" hidden="1">'Attach 4 (A)'!$A$1:$E$27</definedName>
    <definedName name="Z_176DC383_BC5B_4A2C_B484_0B54305CAC0E_.wvu.PrintArea" localSheetId="10" hidden="1">'Attach 4 (B)'!$A$1:$E$26</definedName>
    <definedName name="Z_176DC383_BC5B_4A2C_B484_0B54305CAC0E_.wvu.PrintArea" localSheetId="11" hidden="1">'Attach 5'!$A$1:$E$35</definedName>
    <definedName name="Z_176DC383_BC5B_4A2C_B484_0B54305CAC0E_.wvu.PrintArea" localSheetId="12" hidden="1">'Attach 5A'!$A$1:$E$68</definedName>
    <definedName name="Z_176DC383_BC5B_4A2C_B484_0B54305CAC0E_.wvu.PrintArea" localSheetId="13" hidden="1">'Attach 6'!$A$1:$E$31</definedName>
    <definedName name="Z_176DC383_BC5B_4A2C_B484_0B54305CAC0E_.wvu.PrintArea" localSheetId="14" hidden="1">'Attach 7'!$A$1:$E$24</definedName>
    <definedName name="Z_176DC383_BC5B_4A2C_B484_0B54305CAC0E_.wvu.PrintArea" localSheetId="15" hidden="1">'Attach 9'!$A$1:$AH$51</definedName>
    <definedName name="Z_176DC383_BC5B_4A2C_B484_0B54305CAC0E_.wvu.PrintArea" localSheetId="7" hidden="1">'Attach-3 (QR)'!$A$1:$I$429</definedName>
    <definedName name="Z_176DC383_BC5B_4A2C_B484_0B54305CAC0E_.wvu.PrintArea" localSheetId="4" hidden="1">'Attach-3 (QR)_old'!$A$1:$J$407</definedName>
    <definedName name="Z_176DC383_BC5B_4A2C_B484_0B54305CAC0E_.wvu.PrintArea" localSheetId="6" hidden="1">'Attach-QR)'!$A$1:$I$378</definedName>
    <definedName name="Z_176DC383_BC5B_4A2C_B484_0B54305CAC0E_.wvu.PrintArea" localSheetId="32" hidden="1">'Bid Form 1st Envelope '!$A$1:$F$121</definedName>
    <definedName name="Z_176DC383_BC5B_4A2C_B484_0B54305CAC0E_.wvu.PrintArea" localSheetId="1" hidden="1">Cover!$A$1:$F$29</definedName>
    <definedName name="Z_176DC383_BC5B_4A2C_B484_0B54305CAC0E_.wvu.PrintArea" localSheetId="2" hidden="1">'Names of Bidder'!$B$1:$G$38</definedName>
    <definedName name="Z_176DC383_BC5B_4A2C_B484_0B54305CAC0E_.wvu.PrintTitles" localSheetId="15" hidden="1">'Attach 9'!$18:$18</definedName>
    <definedName name="Z_176DC383_BC5B_4A2C_B484_0B54305CAC0E_.wvu.Rows" localSheetId="18" hidden="1">'Attach 12'!$4:$4</definedName>
    <definedName name="Z_176DC383_BC5B_4A2C_B484_0B54305CAC0E_.wvu.Rows" localSheetId="24" hidden="1">'Attach 17'!$26:$26,'Attach 17'!$32:$209</definedName>
    <definedName name="Z_176DC383_BC5B_4A2C_B484_0B54305CAC0E_.wvu.Rows" localSheetId="26" hidden="1">'Attach 18 SP'!$149:$153</definedName>
    <definedName name="Z_176DC383_BC5B_4A2C_B484_0B54305CAC0E_.wvu.Rows" localSheetId="27" hidden="1">'Attach 19'!$13:$13,'Attach 19'!$20:$28</definedName>
    <definedName name="Z_176DC383_BC5B_4A2C_B484_0B54305CAC0E_.wvu.Rows" localSheetId="11" hidden="1">'Attach 5'!$4:$4</definedName>
    <definedName name="Z_176DC383_BC5B_4A2C_B484_0B54305CAC0E_.wvu.Rows" localSheetId="12" hidden="1">'Attach 5A'!$25:$30</definedName>
    <definedName name="Z_176DC383_BC5B_4A2C_B484_0B54305CAC0E_.wvu.Rows" localSheetId="15" hidden="1">'Attach 9'!$26:$28</definedName>
    <definedName name="Z_176DC383_BC5B_4A2C_B484_0B54305CAC0E_.wvu.Rows" localSheetId="7" hidden="1">'Attach-3 (QR)'!$19:$23,'Attach-3 (QR)'!$25:$25,'Attach-3 (QR)'!$35:$35,'Attach-3 (QR)'!$90:$90,'Attach-3 (QR)'!$166:$166,'Attach-3 (QR)'!$230:$236,'Attach-3 (QR)'!$245:$245,'Attach-3 (QR)'!$281:$407</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6" hidden="1">'Attach-QR)'!$19:$23,'Attach-QR)'!$25:$25,'Attach-QR)'!$35:$35,'Attach-QR)'!$90:$90,'Attach-QR)'!$116:$116,'Attach-QR)'!$180:$186,'Attach-QR)'!$194:$194,'Attach-QR)'!$230:$356</definedName>
    <definedName name="Z_176DC383_BC5B_4A2C_B484_0B54305CAC0E_.wvu.Rows" localSheetId="32" hidden="1">'Bid Form 1st Envelope '!$22:$22,'Bid Form 1st Envelope '!$30:$31,'Bid Form 1st Envelope '!$106:$106,'Bid Form 1st Envelope '!$109:$110</definedName>
    <definedName name="Z_176DC383_BC5B_4A2C_B484_0B54305CAC0E_.wvu.Rows" localSheetId="1" hidden="1">Cover!$20:$21</definedName>
    <definedName name="Z_176DC383_BC5B_4A2C_B484_0B54305CAC0E_.wvu.Rows" localSheetId="2" hidden="1">'Names of Bidder'!$6:$7,'Names of Bidder'!$23:$26,'Names of Bidder'!$28:$31</definedName>
    <definedName name="Z_1C70608C_646A_4043_A222_6253B5006A93_.wvu.Cols" localSheetId="18" hidden="1">'Attach 12'!$H:$I</definedName>
    <definedName name="Z_1C70608C_646A_4043_A222_6253B5006A93_.wvu.Cols" localSheetId="12" hidden="1">'Attach 5A'!$H:$H</definedName>
    <definedName name="Z_1C70608C_646A_4043_A222_6253B5006A93_.wvu.PrintArea" localSheetId="18" hidden="1">'Attach 12'!$A$1:$F$46</definedName>
    <definedName name="Z_1C70608C_646A_4043_A222_6253B5006A93_.wvu.PrintArea" localSheetId="26" hidden="1">'Attach 18 SP'!$A$8:$I$170</definedName>
    <definedName name="Z_1C70608C_646A_4043_A222_6253B5006A93_.wvu.PrintArea" localSheetId="12" hidden="1">'Attach 5A'!$A$1:$E$73</definedName>
    <definedName name="Z_1C70608C_646A_4043_A222_6253B5006A93_.wvu.PrintTitles" localSheetId="18" hidden="1">'Attach 12'!#REF!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2" hidden="1">'Attach 5A'!$25:$30</definedName>
    <definedName name="Z_1FD9ACA5_802E_4240_ABEA_3FAA854014ED_.wvu.Cols" localSheetId="7" hidden="1">'Attach-3 (QR)'!$I:$K</definedName>
    <definedName name="Z_1FD9ACA5_802E_4240_ABEA_3FAA854014ED_.wvu.Cols" localSheetId="4" hidden="1">'Attach-3 (QR)_old'!$I:$K</definedName>
    <definedName name="Z_1FD9ACA5_802E_4240_ABEA_3FAA854014ED_.wvu.Cols" localSheetId="6" hidden="1">'Attach-QR)'!$I:$K</definedName>
    <definedName name="Z_1FD9ACA5_802E_4240_ABEA_3FAA854014ED_.wvu.PrintArea" localSheetId="24" hidden="1">'Attach 17'!$A$1:$E$33</definedName>
    <definedName name="Z_1FD9ACA5_802E_4240_ABEA_3FAA854014ED_.wvu.PrintArea" localSheetId="7" hidden="1">'Attach-3 (QR)'!$A$1:$H$429</definedName>
    <definedName name="Z_1FD9ACA5_802E_4240_ABEA_3FAA854014ED_.wvu.PrintArea" localSheetId="4" hidden="1">'Attach-3 (QR)_old'!$A$1:$H$407</definedName>
    <definedName name="Z_1FD9ACA5_802E_4240_ABEA_3FAA854014ED_.wvu.PrintArea" localSheetId="6" hidden="1">'Attach-QR)'!$A$1:$H$378</definedName>
    <definedName name="Z_1FD9ACA5_802E_4240_ABEA_3FAA854014ED_.wvu.Rows" localSheetId="24" hidden="1">'Attach 17'!$26:$26,'Attach 17'!$32:$209</definedName>
    <definedName name="Z_1FD9ACA5_802E_4240_ABEA_3FAA854014ED_.wvu.Rows" localSheetId="7"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1FD9ACA5_802E_4240_ABEA_3FAA854014ED_.wvu.Rows" localSheetId="6" hidden="1">'Attach-QR)'!$32:$36,'Attach-QR)'!#REF!,'Attach-QR)'!#REF!,'Attach-QR)'!#REF!,'Attach-QR)'!#REF!,'Attach-QR)'!#REF!,'Attach-QR)'!#REF!,'Attach-QR)'!#REF!,'Attach-QR)'!#REF!,'Attach-QR)'!#REF!,'Attach-QR)'!#REF!,'Attach-QR)'!#REF!,'Attach-QR)'!#REF!,'Attach-QR)'!#REF!,'Attach-QR)'!#REF!,'Attach-QR)'!#REF!,'Attach-QR)'!#REF!,'Attach-QR)'!#REF!,'Attach-QR)'!#REF!,'Attach-QR)'!#REF!,'Attach-QR)'!#REF!,'Attach-QR)'!#REF!,'Attach-QR)'!#REF!</definedName>
    <definedName name="Z_20A53A97_D2BD_4E7F_8ABC_E5DF94CF88E8_.wvu.Cols" localSheetId="7" hidden="1">'Attach-3 (QR)'!$M:$O</definedName>
    <definedName name="Z_20A53A97_D2BD_4E7F_8ABC_E5DF94CF88E8_.wvu.Cols" localSheetId="4" hidden="1">'Attach-3 (QR)_old'!$M:$O</definedName>
    <definedName name="Z_20A53A97_D2BD_4E7F_8ABC_E5DF94CF88E8_.wvu.Cols" localSheetId="6" hidden="1">'Attach-QR)'!$M:$O</definedName>
    <definedName name="Z_20A53A97_D2BD_4E7F_8ABC_E5DF94CF88E8_.wvu.PrintArea" localSheetId="7" hidden="1">'Attach-3 (QR)'!$A$1:$H$429</definedName>
    <definedName name="Z_20A53A97_D2BD_4E7F_8ABC_E5DF94CF88E8_.wvu.PrintArea" localSheetId="4" hidden="1">'Attach-3 (QR)_old'!$A$1:$H$407</definedName>
    <definedName name="Z_20A53A97_D2BD_4E7F_8ABC_E5DF94CF88E8_.wvu.PrintArea" localSheetId="6" hidden="1">'Attach-QR)'!$A$1:$H$378</definedName>
    <definedName name="Z_20A53A97_D2BD_4E7F_8ABC_E5DF94CF88E8_.wvu.Rows" localSheetId="7" hidden="1">'Attach-3 (QR)'!#REF!,'Attach-3 (QR)'!#REF!,'Attach-3 (QR)'!#REF!,'Attach-3 (QR)'!$294:$296,'Attach-3 (QR)'!$318:$349,'Attach-3 (QR)'!$360:$369</definedName>
    <definedName name="Z_20A53A97_D2BD_4E7F_8ABC_E5DF94CF88E8_.wvu.Rows" localSheetId="4" hidden="1">'Attach-3 (QR)_old'!#REF!,'Attach-3 (QR)_old'!#REF!,'Attach-3 (QR)_old'!#REF!,'Attach-3 (QR)_old'!$273:$275,'Attach-3 (QR)_old'!$297:$328,'Attach-3 (QR)_old'!$339:$348</definedName>
    <definedName name="Z_20A53A97_D2BD_4E7F_8ABC_E5DF94CF88E8_.wvu.Rows" localSheetId="6" hidden="1">'Attach-QR)'!#REF!,'Attach-QR)'!#REF!,'Attach-QR)'!#REF!,'Attach-QR)'!$243:$245,'Attach-QR)'!$267:$298,'Attach-QR)'!$309:$318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8" hidden="1">'Attach 12'!$H:$I</definedName>
    <definedName name="Z_237D8718_39ED_4FFE_B3B2_D1192F8D2E87_.wvu.Cols" localSheetId="12" hidden="1">'Attach 5A'!$H:$H</definedName>
    <definedName name="Z_237D8718_39ED_4FFE_B3B2_D1192F8D2E87_.wvu.PrintArea" localSheetId="18" hidden="1">'Attach 12'!$A$1:$F$46</definedName>
    <definedName name="Z_237D8718_39ED_4FFE_B3B2_D1192F8D2E87_.wvu.PrintArea" localSheetId="26" hidden="1">'Attach 18 SP'!$A$8:$I$170</definedName>
    <definedName name="Z_237D8718_39ED_4FFE_B3B2_D1192F8D2E87_.wvu.PrintArea" localSheetId="12" hidden="1">'Attach 5A'!$A$1:$E$73</definedName>
    <definedName name="Z_237D8718_39ED_4FFE_B3B2_D1192F8D2E87_.wvu.PrintTitles" localSheetId="18" hidden="1">'Attach 12'!#REF!</definedName>
    <definedName name="Z_237D8718_39ED_4FFE_B3B2_D1192F8D2E87_.wvu.Rows" localSheetId="26" hidden="1">'Attach 18 SP'!$41:$41</definedName>
    <definedName name="Z_237D8718_39ED_4FFE_B3B2_D1192F8D2E87_.wvu.Rows" localSheetId="12" hidden="1">'Attach 5A'!$25:$30</definedName>
    <definedName name="Z_240327DD_375F_45D4_BA52_89AFD79FE6A1_.wvu.Cols" localSheetId="22"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16" hidden="1">'Attach 10'!$A$1:$E$23</definedName>
    <definedName name="Z_240327DD_375F_45D4_BA52_89AFD79FE6A1_.wvu.PrintArea" localSheetId="17"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15'!$A$1:$E$92</definedName>
    <definedName name="Z_240327DD_375F_45D4_BA52_89AFD79FE6A1_.wvu.PrintArea" localSheetId="23" hidden="1">'Attach 16 '!$A$1:$L$96</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28" hidden="1">'Attach 23'!$A$1:$E$29</definedName>
    <definedName name="Z_240327DD_375F_45D4_BA52_89AFD79FE6A1_.wvu.PrintArea" localSheetId="29" hidden="1">'Attach 24'!$A$1:$E$29</definedName>
    <definedName name="Z_240327DD_375F_45D4_BA52_89AFD79FE6A1_.wvu.PrintArea" localSheetId="30" hidden="1">'Attach 26'!$A$1:$E$29</definedName>
    <definedName name="Z_240327DD_375F_45D4_BA52_89AFD79FE6A1_.wvu.PrintArea" localSheetId="31" hidden="1">'Attach 28'!$A$1:$E$29</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7'!$A$1:$E$28</definedName>
    <definedName name="Z_240327DD_375F_45D4_BA52_89AFD79FE6A1_.wvu.PrintArea" localSheetId="15" hidden="1">'Attach 9'!$A$1:$D$52</definedName>
    <definedName name="Z_240327DD_375F_45D4_BA52_89AFD79FE6A1_.wvu.PrintArea" localSheetId="32" hidden="1">'Bid Form 1st Envelope '!$A$1:$F$123</definedName>
    <definedName name="Z_240327DD_375F_45D4_BA52_89AFD79FE6A1_.wvu.PrintTitles" localSheetId="15" hidden="1">'Attach 9'!$18:$18</definedName>
    <definedName name="Z_240327DD_375F_45D4_BA52_89AFD79FE6A1_.wvu.Rows" localSheetId="22" hidden="1">'Attach 15'!$16:$16</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1" hidden="1">'Attach 5'!$4:$4</definedName>
    <definedName name="Z_24FB9AF1_17BD_4082_A3EA_FA7FEE02F32F_.wvu.Cols" localSheetId="18" hidden="1">'Attach 12'!$G:$G</definedName>
    <definedName name="Z_24FB9AF1_17BD_4082_A3EA_FA7FEE02F32F_.wvu.PrintArea" localSheetId="18" hidden="1">'Attach 12'!$A$1:$F$46</definedName>
    <definedName name="Z_24FB9AF1_17BD_4082_A3EA_FA7FEE02F32F_.wvu.Rows" localSheetId="18" hidden="1">'Attach 12'!#REF!</definedName>
    <definedName name="Z_2648A02A_7B8C_446F_A14E_7410EA5360FE_.wvu.Cols" localSheetId="18" hidden="1">'Attach 12'!$G:$G</definedName>
    <definedName name="Z_2648A02A_7B8C_446F_A14E_7410EA5360FE_.wvu.Cols" localSheetId="26" hidden="1">'Attach 18 SP'!$J:$P</definedName>
    <definedName name="Z_2648A02A_7B8C_446F_A14E_7410EA5360FE_.wvu.Cols" localSheetId="2" hidden="1">'Names of Bidder'!$L:$L</definedName>
    <definedName name="Z_2648A02A_7B8C_446F_A14E_7410EA5360FE_.wvu.PrintArea" localSheetId="18" hidden="1">'Attach 12'!$A$1:$F$46</definedName>
    <definedName name="Z_2648A02A_7B8C_446F_A14E_7410EA5360FE_.wvu.PrintArea" localSheetId="26" hidden="1">'Attach 18 SP'!$A$8:$I$157</definedName>
    <definedName name="Z_2648A02A_7B8C_446F_A14E_7410EA5360FE_.wvu.PrintArea" localSheetId="2" hidden="1">'Names of Bidder'!$B$1:$G$38</definedName>
    <definedName name="Z_273BBCBD_8F12_4445_A7CA_FDA7C67AE3D5_.wvu.Cols" localSheetId="18" hidden="1">'Attach 12'!$G:$I</definedName>
    <definedName name="Z_273BBCBD_8F12_4445_A7CA_FDA7C67AE3D5_.wvu.Cols" localSheetId="22" hidden="1">'Attach 15'!$H:$H,'Attach 15'!$L:$N</definedName>
    <definedName name="Z_273BBCBD_8F12_4445_A7CA_FDA7C67AE3D5_.wvu.Cols" localSheetId="3" hidden="1">'Attach 3(JV)'!$G:$H</definedName>
    <definedName name="Z_273BBCBD_8F12_4445_A7CA_FDA7C67AE3D5_.wvu.Cols" localSheetId="8" hidden="1">'Attach 4'!$H:$O</definedName>
    <definedName name="Z_273BBCBD_8F12_4445_A7CA_FDA7C67AE3D5_.wvu.Cols" localSheetId="11" hidden="1">'Attach 5'!$H:$H</definedName>
    <definedName name="Z_273BBCBD_8F12_4445_A7CA_FDA7C67AE3D5_.wvu.Cols" localSheetId="12" hidden="1">'Attach 5A'!$H:$H</definedName>
    <definedName name="Z_273BBCBD_8F12_4445_A7CA_FDA7C67AE3D5_.wvu.Cols" localSheetId="13" hidden="1">'Attach 6'!$H:$H</definedName>
    <definedName name="Z_273BBCBD_8F12_4445_A7CA_FDA7C67AE3D5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273BBCBD_8F12_4445_A7CA_FDA7C67AE3D5_.wvu.Cols" localSheetId="32"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6" hidden="1">'Attach 10'!$A$1:$F$18</definedName>
    <definedName name="Z_273BBCBD_8F12_4445_A7CA_FDA7C67AE3D5_.wvu.PrintArea" localSheetId="17" hidden="1">'Attach 11'!$A$1:$E$86</definedName>
    <definedName name="Z_273BBCBD_8F12_4445_A7CA_FDA7C67AE3D5_.wvu.PrintArea" localSheetId="18" hidden="1">'Attach 12'!$A$1:$G$46</definedName>
    <definedName name="Z_273BBCBD_8F12_4445_A7CA_FDA7C67AE3D5_.wvu.PrintArea" localSheetId="19" hidden="1">'Attach 13'!$A$1:$E$26</definedName>
    <definedName name="Z_273BBCBD_8F12_4445_A7CA_FDA7C67AE3D5_.wvu.PrintArea" localSheetId="20" hidden="1">'Attach 14'!$A$1:$E$26</definedName>
    <definedName name="Z_273BBCBD_8F12_4445_A7CA_FDA7C67AE3D5_.wvu.PrintArea" localSheetId="21" hidden="1">'Attach 14-IP'!$A$8:$I$225</definedName>
    <definedName name="Z_273BBCBD_8F12_4445_A7CA_FDA7C67AE3D5_.wvu.PrintArea" localSheetId="22" hidden="1">'Attach 15'!$A$1:$E$92</definedName>
    <definedName name="Z_273BBCBD_8F12_4445_A7CA_FDA7C67AE3D5_.wvu.PrintArea" localSheetId="23" hidden="1">'Attach 16 '!$A$1:$L$96</definedName>
    <definedName name="Z_273BBCBD_8F12_4445_A7CA_FDA7C67AE3D5_.wvu.PrintArea" localSheetId="24" hidden="1">'Attach 17'!$A$1:$E$33</definedName>
    <definedName name="Z_273BBCBD_8F12_4445_A7CA_FDA7C67AE3D5_.wvu.PrintArea" localSheetId="25" hidden="1">'Attach 18'!$A$1:$E$21</definedName>
    <definedName name="Z_273BBCBD_8F12_4445_A7CA_FDA7C67AE3D5_.wvu.PrintArea" localSheetId="27" hidden="1">'Attach 19'!$A$1:$E$31</definedName>
    <definedName name="Z_273BBCBD_8F12_4445_A7CA_FDA7C67AE3D5_.wvu.PrintArea" localSheetId="28" hidden="1">'Attach 23'!$A$1:$E$26</definedName>
    <definedName name="Z_273BBCBD_8F12_4445_A7CA_FDA7C67AE3D5_.wvu.PrintArea" localSheetId="29" hidden="1">'Attach 24'!$A$1:$E$26</definedName>
    <definedName name="Z_273BBCBD_8F12_4445_A7CA_FDA7C67AE3D5_.wvu.PrintArea" localSheetId="30" hidden="1">'Attach 26'!$A$1:$E$26</definedName>
    <definedName name="Z_273BBCBD_8F12_4445_A7CA_FDA7C67AE3D5_.wvu.PrintArea" localSheetId="31" hidden="1">'Attach 28'!$A$1:$E$26</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8" hidden="1">'Attach 4'!$A$1:$G$25</definedName>
    <definedName name="Z_273BBCBD_8F12_4445_A7CA_FDA7C67AE3D5_.wvu.PrintArea" localSheetId="9" hidden="1">'Attach 4 (A)'!$A$1:$E$27</definedName>
    <definedName name="Z_273BBCBD_8F12_4445_A7CA_FDA7C67AE3D5_.wvu.PrintArea" localSheetId="10" hidden="1">'Attach 4 (B)'!$A$1:$E$26</definedName>
    <definedName name="Z_273BBCBD_8F12_4445_A7CA_FDA7C67AE3D5_.wvu.PrintArea" localSheetId="11" hidden="1">'Attach 5'!$A$1:$E$35</definedName>
    <definedName name="Z_273BBCBD_8F12_4445_A7CA_FDA7C67AE3D5_.wvu.PrintArea" localSheetId="12" hidden="1">'Attach 5A'!$A$1:$E$68</definedName>
    <definedName name="Z_273BBCBD_8F12_4445_A7CA_FDA7C67AE3D5_.wvu.PrintArea" localSheetId="13" hidden="1">'Attach 6'!$A$1:$E$31</definedName>
    <definedName name="Z_273BBCBD_8F12_4445_A7CA_FDA7C67AE3D5_.wvu.PrintArea" localSheetId="14" hidden="1">'Attach 7'!$A$1:$E$24</definedName>
    <definedName name="Z_273BBCBD_8F12_4445_A7CA_FDA7C67AE3D5_.wvu.PrintArea" localSheetId="15" hidden="1">'Attach 9'!$A$1:$AH$51</definedName>
    <definedName name="Z_273BBCBD_8F12_4445_A7CA_FDA7C67AE3D5_.wvu.PrintArea" localSheetId="7" hidden="1">'Attach-3 (QR)'!$A$1:$I$429</definedName>
    <definedName name="Z_273BBCBD_8F12_4445_A7CA_FDA7C67AE3D5_.wvu.PrintArea" localSheetId="4" hidden="1">'Attach-3 (QR)_old'!$A$1:$J$407</definedName>
    <definedName name="Z_273BBCBD_8F12_4445_A7CA_FDA7C67AE3D5_.wvu.PrintArea" localSheetId="6" hidden="1">'Attach-QR)'!$A$1:$I$378</definedName>
    <definedName name="Z_273BBCBD_8F12_4445_A7CA_FDA7C67AE3D5_.wvu.PrintArea" localSheetId="32" hidden="1">'Bid Form 1st Envelope '!$A$1:$J$122</definedName>
    <definedName name="Z_273BBCBD_8F12_4445_A7CA_FDA7C67AE3D5_.wvu.PrintArea" localSheetId="1" hidden="1">Cover!$A$1:$F$29</definedName>
    <definedName name="Z_273BBCBD_8F12_4445_A7CA_FDA7C67AE3D5_.wvu.PrintArea" localSheetId="2" hidden="1">'Names of Bidder'!$B$1:$G$38</definedName>
    <definedName name="Z_273BBCBD_8F12_4445_A7CA_FDA7C67AE3D5_.wvu.PrintTitles" localSheetId="15" hidden="1">'Attach 9'!$18:$18</definedName>
    <definedName name="Z_273BBCBD_8F12_4445_A7CA_FDA7C67AE3D5_.wvu.Rows" localSheetId="18" hidden="1">'Attach 12'!$4:$4</definedName>
    <definedName name="Z_273BBCBD_8F12_4445_A7CA_FDA7C67AE3D5_.wvu.Rows" localSheetId="22" hidden="1">'Attach 15'!$16:$16</definedName>
    <definedName name="Z_273BBCBD_8F12_4445_A7CA_FDA7C67AE3D5_.wvu.Rows" localSheetId="24" hidden="1">'Attach 17'!$26:$26,'Attach 17'!$32:$209</definedName>
    <definedName name="Z_273BBCBD_8F12_4445_A7CA_FDA7C67AE3D5_.wvu.Rows" localSheetId="27" hidden="1">'Attach 19'!$13:$13,'Attach 19'!$20:$28</definedName>
    <definedName name="Z_273BBCBD_8F12_4445_A7CA_FDA7C67AE3D5_.wvu.Rows" localSheetId="11" hidden="1">'Attach 5'!$4:$4</definedName>
    <definedName name="Z_273BBCBD_8F12_4445_A7CA_FDA7C67AE3D5_.wvu.Rows" localSheetId="12" hidden="1">'Attach 5A'!$25:$30</definedName>
    <definedName name="Z_273BBCBD_8F12_4445_A7CA_FDA7C67AE3D5_.wvu.Rows" localSheetId="15" hidden="1">'Attach 9'!$26:$28</definedName>
    <definedName name="Z_273BBCBD_8F12_4445_A7CA_FDA7C67AE3D5_.wvu.Rows" localSheetId="7" hidden="1">'Attach-3 (QR)'!$19:$23,'Attach-3 (QR)'!$25:$25,'Attach-3 (QR)'!$35:$35,'Attach-3 (QR)'!#REF!,'Attach-3 (QR)'!#REF!,'Attach-3 (QR)'!$230:$236,'Attach-3 (QR)'!$245:$245,'Attach-3 (QR)'!$281:$407</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6" hidden="1">'Attach-QR)'!$19:$23,'Attach-QR)'!$25:$25,'Attach-QR)'!$35:$35,'Attach-QR)'!#REF!,'Attach-QR)'!#REF!,'Attach-QR)'!$180:$186,'Attach-QR)'!$194:$194,'Attach-QR)'!$230:$356</definedName>
    <definedName name="Z_273BBCBD_8F12_4445_A7CA_FDA7C67AE3D5_.wvu.Rows" localSheetId="32" hidden="1">'Bid Form 1st Envelope '!$22:$23,'Bid Form 1st Envelope '!$30:$31,'Bid Form 1st Envelope '!$106:$106,'Bid Form 1st Envelope '!$109:$110</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8" hidden="1">'Attach 12'!$G:$I</definedName>
    <definedName name="Z_27CB7082_4FAB_46F1_8968_11E3E4A629B2_.wvu.Cols" localSheetId="22" hidden="1">'Attach 15'!$H:$H,'Attach 15'!$L:$N</definedName>
    <definedName name="Z_27CB7082_4FAB_46F1_8968_11E3E4A629B2_.wvu.Cols" localSheetId="3" hidden="1">'Attach 3(JV)'!$G:$H</definedName>
    <definedName name="Z_27CB7082_4FAB_46F1_8968_11E3E4A629B2_.wvu.Cols" localSheetId="8" hidden="1">'Attach 4'!$H:$O</definedName>
    <definedName name="Z_27CB7082_4FAB_46F1_8968_11E3E4A629B2_.wvu.Cols" localSheetId="11" hidden="1">'Attach 5'!$H:$H</definedName>
    <definedName name="Z_27CB7082_4FAB_46F1_8968_11E3E4A629B2_.wvu.Cols" localSheetId="12" hidden="1">'Attach 5A'!$H:$H</definedName>
    <definedName name="Z_27CB7082_4FAB_46F1_8968_11E3E4A629B2_.wvu.Cols" localSheetId="13" hidden="1">'Attach 6'!$H:$H</definedName>
    <definedName name="Z_27CB7082_4FAB_46F1_8968_11E3E4A629B2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27CB7082_4FAB_46F1_8968_11E3E4A629B2_.wvu.Cols" localSheetId="32"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6" hidden="1">'Attach 10'!$A$1:$F$18</definedName>
    <definedName name="Z_27CB7082_4FAB_46F1_8968_11E3E4A629B2_.wvu.PrintArea" localSheetId="17" hidden="1">'Attach 11'!$A$1:$E$86</definedName>
    <definedName name="Z_27CB7082_4FAB_46F1_8968_11E3E4A629B2_.wvu.PrintArea" localSheetId="18" hidden="1">'Attach 12'!$A$1:$G$46</definedName>
    <definedName name="Z_27CB7082_4FAB_46F1_8968_11E3E4A629B2_.wvu.PrintArea" localSheetId="19" hidden="1">'Attach 13'!$A$1:$E$26</definedName>
    <definedName name="Z_27CB7082_4FAB_46F1_8968_11E3E4A629B2_.wvu.PrintArea" localSheetId="20" hidden="1">'Attach 14'!$A$1:$E$26</definedName>
    <definedName name="Z_27CB7082_4FAB_46F1_8968_11E3E4A629B2_.wvu.PrintArea" localSheetId="21" hidden="1">'Attach 14-IP'!$A$8:$I$225</definedName>
    <definedName name="Z_27CB7082_4FAB_46F1_8968_11E3E4A629B2_.wvu.PrintArea" localSheetId="22" hidden="1">'Attach 15'!$A$1:$E$92</definedName>
    <definedName name="Z_27CB7082_4FAB_46F1_8968_11E3E4A629B2_.wvu.PrintArea" localSheetId="23" hidden="1">'Attach 16 '!$A$1:$L$96</definedName>
    <definedName name="Z_27CB7082_4FAB_46F1_8968_11E3E4A629B2_.wvu.PrintArea" localSheetId="24" hidden="1">'Attach 17'!$A$1:$E$33</definedName>
    <definedName name="Z_27CB7082_4FAB_46F1_8968_11E3E4A629B2_.wvu.PrintArea" localSheetId="25" hidden="1">'Attach 18'!$A$1:$E$21</definedName>
    <definedName name="Z_27CB7082_4FAB_46F1_8968_11E3E4A629B2_.wvu.PrintArea" localSheetId="27" hidden="1">'Attach 19'!$A$1:$E$31</definedName>
    <definedName name="Z_27CB7082_4FAB_46F1_8968_11E3E4A629B2_.wvu.PrintArea" localSheetId="28" hidden="1">'Attach 23'!$A$1:$E$26</definedName>
    <definedName name="Z_27CB7082_4FAB_46F1_8968_11E3E4A629B2_.wvu.PrintArea" localSheetId="29" hidden="1">'Attach 24'!$A$1:$E$26</definedName>
    <definedName name="Z_27CB7082_4FAB_46F1_8968_11E3E4A629B2_.wvu.PrintArea" localSheetId="30" hidden="1">'Attach 26'!$A$1:$E$26</definedName>
    <definedName name="Z_27CB7082_4FAB_46F1_8968_11E3E4A629B2_.wvu.PrintArea" localSheetId="31" hidden="1">'Attach 28'!$A$1:$E$26</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8" hidden="1">'Attach 4'!$A$1:$G$25</definedName>
    <definedName name="Z_27CB7082_4FAB_46F1_8968_11E3E4A629B2_.wvu.PrintArea" localSheetId="9" hidden="1">'Attach 4 (A)'!$A$1:$E$27</definedName>
    <definedName name="Z_27CB7082_4FAB_46F1_8968_11E3E4A629B2_.wvu.PrintArea" localSheetId="10" hidden="1">'Attach 4 (B)'!$A$1:$E$26</definedName>
    <definedName name="Z_27CB7082_4FAB_46F1_8968_11E3E4A629B2_.wvu.PrintArea" localSheetId="11" hidden="1">'Attach 5'!$A$1:$E$35</definedName>
    <definedName name="Z_27CB7082_4FAB_46F1_8968_11E3E4A629B2_.wvu.PrintArea" localSheetId="12" hidden="1">'Attach 5A'!$A$1:$E$73</definedName>
    <definedName name="Z_27CB7082_4FAB_46F1_8968_11E3E4A629B2_.wvu.PrintArea" localSheetId="13" hidden="1">'Attach 6'!$A$1:$E$28</definedName>
    <definedName name="Z_27CB7082_4FAB_46F1_8968_11E3E4A629B2_.wvu.PrintArea" localSheetId="14" hidden="1">'Attach 7'!$A$1:$E$24</definedName>
    <definedName name="Z_27CB7082_4FAB_46F1_8968_11E3E4A629B2_.wvu.PrintArea" localSheetId="15" hidden="1">'Attach 9'!$A$1:$AH$51</definedName>
    <definedName name="Z_27CB7082_4FAB_46F1_8968_11E3E4A629B2_.wvu.PrintArea" localSheetId="7" hidden="1">'Attach-3 (QR)'!$A$1:$I$429</definedName>
    <definedName name="Z_27CB7082_4FAB_46F1_8968_11E3E4A629B2_.wvu.PrintArea" localSheetId="4" hidden="1">'Attach-3 (QR)_old'!$A$1:$J$407</definedName>
    <definedName name="Z_27CB7082_4FAB_46F1_8968_11E3E4A629B2_.wvu.PrintArea" localSheetId="6" hidden="1">'Attach-QR)'!$A$1:$I$378</definedName>
    <definedName name="Z_27CB7082_4FAB_46F1_8968_11E3E4A629B2_.wvu.PrintArea" localSheetId="32" hidden="1">'Bid Form 1st Envelope '!$A$1:$J$122</definedName>
    <definedName name="Z_27CB7082_4FAB_46F1_8968_11E3E4A629B2_.wvu.PrintArea" localSheetId="1" hidden="1">Cover!$A$1:$F$29</definedName>
    <definedName name="Z_27CB7082_4FAB_46F1_8968_11E3E4A629B2_.wvu.PrintArea" localSheetId="2" hidden="1">'Names of Bidder'!$B$1:$G$38</definedName>
    <definedName name="Z_27CB7082_4FAB_46F1_8968_11E3E4A629B2_.wvu.PrintTitles" localSheetId="15" hidden="1">'Attach 9'!$18:$18</definedName>
    <definedName name="Z_27CB7082_4FAB_46F1_8968_11E3E4A629B2_.wvu.Rows" localSheetId="18" hidden="1">'Attach 12'!$4:$4</definedName>
    <definedName name="Z_27CB7082_4FAB_46F1_8968_11E3E4A629B2_.wvu.Rows" localSheetId="22" hidden="1">'Attach 15'!$16:$16</definedName>
    <definedName name="Z_27CB7082_4FAB_46F1_8968_11E3E4A629B2_.wvu.Rows" localSheetId="24" hidden="1">'Attach 17'!$26:$26,'Attach 17'!$32:$209</definedName>
    <definedName name="Z_27CB7082_4FAB_46F1_8968_11E3E4A629B2_.wvu.Rows" localSheetId="27" hidden="1">'Attach 19'!$13:$13,'Attach 19'!$20:$28</definedName>
    <definedName name="Z_27CB7082_4FAB_46F1_8968_11E3E4A629B2_.wvu.Rows" localSheetId="11" hidden="1">'Attach 5'!$4:$4</definedName>
    <definedName name="Z_27CB7082_4FAB_46F1_8968_11E3E4A629B2_.wvu.Rows" localSheetId="12" hidden="1">'Attach 5A'!$25:$30</definedName>
    <definedName name="Z_27CB7082_4FAB_46F1_8968_11E3E4A629B2_.wvu.Rows" localSheetId="15" hidden="1">'Attach 9'!$26:$28</definedName>
    <definedName name="Z_27CB7082_4FAB_46F1_8968_11E3E4A629B2_.wvu.Rows" localSheetId="7" hidden="1">'Attach-3 (QR)'!$19:$23,'Attach-3 (QR)'!$25:$25,'Attach-3 (QR)'!$35:$35,'Attach-3 (QR)'!#REF!,'Attach-3 (QR)'!#REF!,'Attach-3 (QR)'!$230:$236,'Attach-3 (QR)'!$245:$245,'Attach-3 (QR)'!$281:$407</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6" hidden="1">'Attach-QR)'!$19:$23,'Attach-QR)'!$25:$25,'Attach-QR)'!$35:$35,'Attach-QR)'!#REF!,'Attach-QR)'!#REF!,'Attach-QR)'!$180:$186,'Attach-QR)'!$194:$194,'Attach-QR)'!$230:$356</definedName>
    <definedName name="Z_27CB7082_4FAB_46F1_8968_11E3E4A629B2_.wvu.Rows" localSheetId="32" hidden="1">'Bid Form 1st Envelope '!$30:$31,'Bid Form 1st Envelope '!$106:$106,'Bid Form 1st Envelope '!$109:$110</definedName>
    <definedName name="Z_27CB7082_4FAB_46F1_8968_11E3E4A629B2_.wvu.Rows" localSheetId="2" hidden="1">'Names of Bidder'!$6:$7,'Names of Bidder'!$23:$26,'Names of Bidder'!$28:$31</definedName>
    <definedName name="Z_280EA05C_4582_4B0F_895F_5C9134A73222_.wvu.Cols" localSheetId="7" hidden="1">'Attach-3 (QR)'!$M:$O</definedName>
    <definedName name="Z_280EA05C_4582_4B0F_895F_5C9134A73222_.wvu.Cols" localSheetId="4" hidden="1">'Attach-3 (QR)_old'!$M:$O</definedName>
    <definedName name="Z_280EA05C_4582_4B0F_895F_5C9134A73222_.wvu.Cols" localSheetId="6" hidden="1">'Attach-QR)'!$M:$O</definedName>
    <definedName name="Z_280EA05C_4582_4B0F_895F_5C9134A73222_.wvu.PrintArea" localSheetId="7" hidden="1">'Attach-3 (QR)'!$A$1:$H$429</definedName>
    <definedName name="Z_280EA05C_4582_4B0F_895F_5C9134A73222_.wvu.PrintArea" localSheetId="4" hidden="1">'Attach-3 (QR)_old'!$A$1:$H$407</definedName>
    <definedName name="Z_280EA05C_4582_4B0F_895F_5C9134A73222_.wvu.PrintArea" localSheetId="6" hidden="1">'Attach-QR)'!$A$1:$H$378</definedName>
    <definedName name="Z_280EA05C_4582_4B0F_895F_5C9134A73222_.wvu.Rows" localSheetId="7" hidden="1">'Attach-3 (QR)'!$230:$236,'Attach-3 (QR)'!#REF!,'Attach-3 (QR)'!#REF!,'Attach-3 (QR)'!$294:$296,'Attach-3 (QR)'!$318:$349,'Attach-3 (QR)'!$360:$369</definedName>
    <definedName name="Z_280EA05C_4582_4B0F_895F_5C9134A73222_.wvu.Rows" localSheetId="4" hidden="1">'Attach-3 (QR)_old'!$144:$178,'Attach-3 (QR)_old'!#REF!,'Attach-3 (QR)_old'!#REF!,'Attach-3 (QR)_old'!$273:$275,'Attach-3 (QR)_old'!$297:$328,'Attach-3 (QR)_old'!$339:$348</definedName>
    <definedName name="Z_280EA05C_4582_4B0F_895F_5C9134A73222_.wvu.Rows" localSheetId="6" hidden="1">'Attach-QR)'!$180:$186,'Attach-QR)'!#REF!,'Attach-QR)'!#REF!,'Attach-QR)'!$243:$245,'Attach-QR)'!$267:$298,'Attach-QR)'!$309:$318</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A2FB930_C663_4A04_A0CA_73AD259C762E_.wvu.Cols" localSheetId="12" hidden="1">'Attach 5A'!$H:$H</definedName>
    <definedName name="Z_2A2FB930_C663_4A04_A0CA_73AD259C762E_.wvu.PrintArea" localSheetId="12" hidden="1">'Attach 5A'!$A$1:$E$73</definedName>
    <definedName name="Z_2A2FB930_C663_4A04_A0CA_73AD259C762E_.wvu.Rows" localSheetId="12" hidden="1">'Attach 5A'!$25:$30</definedName>
    <definedName name="Z_2CF6F19D_227C_4840_A9E1_6C944B0145DB_.wvu.Cols" localSheetId="18" hidden="1">'Attach 12'!$G:$I</definedName>
    <definedName name="Z_2CF6F19D_227C_4840_A9E1_6C944B0145DB_.wvu.Cols" localSheetId="22" hidden="1">'Attach 15'!$H:$H,'Attach 15'!$L:$N</definedName>
    <definedName name="Z_2CF6F19D_227C_4840_A9E1_6C944B0145DB_.wvu.Cols" localSheetId="3" hidden="1">'Attach 3(JV)'!$G:$H</definedName>
    <definedName name="Z_2CF6F19D_227C_4840_A9E1_6C944B0145DB_.wvu.Cols" localSheetId="8" hidden="1">'Attach 4'!$H:$O</definedName>
    <definedName name="Z_2CF6F19D_227C_4840_A9E1_6C944B0145DB_.wvu.Cols" localSheetId="11" hidden="1">'Attach 5'!$H:$H</definedName>
    <definedName name="Z_2CF6F19D_227C_4840_A9E1_6C944B0145DB_.wvu.Cols" localSheetId="12" hidden="1">'Attach 5A'!$H:$H</definedName>
    <definedName name="Z_2CF6F19D_227C_4840_A9E1_6C944B0145DB_.wvu.Cols" localSheetId="13" hidden="1">'Attach 6'!$H:$H</definedName>
    <definedName name="Z_2CF6F19D_227C_4840_A9E1_6C944B0145DB_.wvu.Cols" localSheetId="4" hidden="1">'Attach-3 (QR)_old'!$J:$AB</definedName>
    <definedName name="Z_2CF6F19D_227C_4840_A9E1_6C944B0145DB_.wvu.Cols" localSheetId="32"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6" hidden="1">'Attach 10'!$A$1:$F$18</definedName>
    <definedName name="Z_2CF6F19D_227C_4840_A9E1_6C944B0145DB_.wvu.PrintArea" localSheetId="17" hidden="1">'Attach 11'!$A$1:$E$86</definedName>
    <definedName name="Z_2CF6F19D_227C_4840_A9E1_6C944B0145DB_.wvu.PrintArea" localSheetId="18" hidden="1">'Attach 12'!$A$1:$F$46</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15'!$A$1:$E$92</definedName>
    <definedName name="Z_2CF6F19D_227C_4840_A9E1_6C944B0145DB_.wvu.PrintArea" localSheetId="23" hidden="1">'Attach 16 '!$A$1:$L$96</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7" hidden="1">'Attach 19'!$A$1:$E$31</definedName>
    <definedName name="Z_2CF6F19D_227C_4840_A9E1_6C944B0145DB_.wvu.PrintArea" localSheetId="28" hidden="1">'Attach 23'!$A$1:$E$26</definedName>
    <definedName name="Z_2CF6F19D_227C_4840_A9E1_6C944B0145DB_.wvu.PrintArea" localSheetId="29" hidden="1">'Attach 24'!$A$1:$E$26</definedName>
    <definedName name="Z_2CF6F19D_227C_4840_A9E1_6C944B0145DB_.wvu.PrintArea" localSheetId="30" hidden="1">'Attach 26'!$A$1:$E$26</definedName>
    <definedName name="Z_2CF6F19D_227C_4840_A9E1_6C944B0145DB_.wvu.PrintArea" localSheetId="31" hidden="1">'Attach 28'!$A$1:$E$26</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8" hidden="1">'Attach 4'!$A$1:$G$25</definedName>
    <definedName name="Z_2CF6F19D_227C_4840_A9E1_6C944B0145DB_.wvu.PrintArea" localSheetId="9" hidden="1">'Attach 4 (A)'!$A$1:$E$27</definedName>
    <definedName name="Z_2CF6F19D_227C_4840_A9E1_6C944B0145DB_.wvu.PrintArea" localSheetId="10" hidden="1">'Attach 4 (B)'!$A$1:$E$26</definedName>
    <definedName name="Z_2CF6F19D_227C_4840_A9E1_6C944B0145DB_.wvu.PrintArea" localSheetId="11" hidden="1">'Attach 5'!$A$1:$E$35</definedName>
    <definedName name="Z_2CF6F19D_227C_4840_A9E1_6C944B0145DB_.wvu.PrintArea" localSheetId="12" hidden="1">'Attach 5A'!$A$1:$E$73</definedName>
    <definedName name="Z_2CF6F19D_227C_4840_A9E1_6C944B0145DB_.wvu.PrintArea" localSheetId="13" hidden="1">'Attach 6'!$A$1:$E$28</definedName>
    <definedName name="Z_2CF6F19D_227C_4840_A9E1_6C944B0145DB_.wvu.PrintArea" localSheetId="14" hidden="1">'Attach 7'!$A$1:$E$24</definedName>
    <definedName name="Z_2CF6F19D_227C_4840_A9E1_6C944B0145DB_.wvu.PrintArea" localSheetId="15" hidden="1">'Attach 9'!$A$1:$AH$51</definedName>
    <definedName name="Z_2CF6F19D_227C_4840_A9E1_6C944B0145DB_.wvu.PrintArea" localSheetId="4" hidden="1">'Attach-3 (QR)_old'!$A$1:$J$407</definedName>
    <definedName name="Z_2CF6F19D_227C_4840_A9E1_6C944B0145DB_.wvu.PrintArea" localSheetId="32" hidden="1">'Bid Form 1st Envelope '!$A$1:$J$122</definedName>
    <definedName name="Z_2CF6F19D_227C_4840_A9E1_6C944B0145DB_.wvu.PrintArea" localSheetId="1" hidden="1">Cover!$A$1:$F$29</definedName>
    <definedName name="Z_2CF6F19D_227C_4840_A9E1_6C944B0145DB_.wvu.PrintArea" localSheetId="2" hidden="1">'Names of Bidder'!$B$1:$G$38</definedName>
    <definedName name="Z_2CF6F19D_227C_4840_A9E1_6C944B0145DB_.wvu.PrintTitles" localSheetId="15" hidden="1">'Attach 9'!$18:$18</definedName>
    <definedName name="Z_2CF6F19D_227C_4840_A9E1_6C944B0145DB_.wvu.Rows" localSheetId="18" hidden="1">'Attach 12'!$4:$4</definedName>
    <definedName name="Z_2CF6F19D_227C_4840_A9E1_6C944B0145DB_.wvu.Rows" localSheetId="22" hidden="1">'Attach 15'!$16:$16</definedName>
    <definedName name="Z_2CF6F19D_227C_4840_A9E1_6C944B0145DB_.wvu.Rows" localSheetId="24" hidden="1">'Attach 17'!$26:$26,'Attach 17'!$32:$209</definedName>
    <definedName name="Z_2CF6F19D_227C_4840_A9E1_6C944B0145DB_.wvu.Rows" localSheetId="27" hidden="1">'Attach 19'!$13:$13,'Attach 19'!$20:$28</definedName>
    <definedName name="Z_2CF6F19D_227C_4840_A9E1_6C944B0145DB_.wvu.Rows" localSheetId="11" hidden="1">'Attach 5'!$4:$4</definedName>
    <definedName name="Z_2CF6F19D_227C_4840_A9E1_6C944B0145DB_.wvu.Rows" localSheetId="12"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32" hidden="1">'Bid Form 1st Envelope '!$30:$31,'Bid Form 1st Envelope '!$106:$106,'Bid Form 1st Envelope '!$109:$110</definedName>
    <definedName name="Z_2CF6F19D_227C_4840_A9E1_6C944B0145DB_.wvu.Rows" localSheetId="2" hidden="1">'Names of Bidder'!$6:$7,'Names of Bidder'!$23:$26,'Names of Bidder'!$28:$31</definedName>
    <definedName name="Z_308F00E9_5A71_4486_BCFD_DF8513C1906D_.wvu.Cols" localSheetId="7" hidden="1">'Attach-3 (QR)'!$M:$O</definedName>
    <definedName name="Z_308F00E9_5A71_4486_BCFD_DF8513C1906D_.wvu.Cols" localSheetId="4" hidden="1">'Attach-3 (QR)_old'!$M:$O</definedName>
    <definedName name="Z_308F00E9_5A71_4486_BCFD_DF8513C1906D_.wvu.Cols" localSheetId="6" hidden="1">'Attach-QR)'!$M:$O</definedName>
    <definedName name="Z_308F00E9_5A71_4486_BCFD_DF8513C1906D_.wvu.PrintArea" localSheetId="7" hidden="1">'Attach-3 (QR)'!$A$1:$H$429</definedName>
    <definedName name="Z_308F00E9_5A71_4486_BCFD_DF8513C1906D_.wvu.PrintArea" localSheetId="4" hidden="1">'Attach-3 (QR)_old'!$A$1:$H$407</definedName>
    <definedName name="Z_308F00E9_5A71_4486_BCFD_DF8513C1906D_.wvu.PrintArea" localSheetId="6" hidden="1">'Attach-QR)'!$A$1:$H$378</definedName>
    <definedName name="Z_308F00E9_5A71_4486_BCFD_DF8513C1906D_.wvu.Rows" localSheetId="7" hidden="1">'Attach-3 (QR)'!#REF!,'Attach-3 (QR)'!$230:$236,'Attach-3 (QR)'!#REF!,'Attach-3 (QR)'!#REF!,'Attach-3 (QR)'!#REF!,'Attach-3 (QR)'!$245:$245,'Attach-3 (QR)'!$294:$296,'Attach-3 (QR)'!$318:$349,'Attach-3 (QR)'!$355:$369</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08F00E9_5A71_4486_BCFD_DF8513C1906D_.wvu.Rows" localSheetId="6" hidden="1">'Attach-QR)'!#REF!,'Attach-QR)'!$180:$186,'Attach-QR)'!#REF!,'Attach-QR)'!#REF!,'Attach-QR)'!#REF!,'Attach-QR)'!$194:$194,'Attach-QR)'!$243:$245,'Attach-QR)'!$267:$298,'Attach-QR)'!$304:$318</definedName>
    <definedName name="Z_3365131F_6BE7_432A_859B_F41B794BB9E6_.wvu.Cols" localSheetId="7" hidden="1">'Attach-3 (QR)'!$M:$O</definedName>
    <definedName name="Z_3365131F_6BE7_432A_859B_F41B794BB9E6_.wvu.Cols" localSheetId="4" hidden="1">'Attach-3 (QR)_old'!$M:$O</definedName>
    <definedName name="Z_3365131F_6BE7_432A_859B_F41B794BB9E6_.wvu.Cols" localSheetId="6" hidden="1">'Attach-QR)'!$M:$O</definedName>
    <definedName name="Z_3365131F_6BE7_432A_859B_F41B794BB9E6_.wvu.PrintArea" localSheetId="7" hidden="1">'Attach-3 (QR)'!$A$1:$H$429</definedName>
    <definedName name="Z_3365131F_6BE7_432A_859B_F41B794BB9E6_.wvu.PrintArea" localSheetId="4" hidden="1">'Attach-3 (QR)_old'!$A$1:$H$407</definedName>
    <definedName name="Z_3365131F_6BE7_432A_859B_F41B794BB9E6_.wvu.PrintArea" localSheetId="6" hidden="1">'Attach-QR)'!$A$1:$H$378</definedName>
    <definedName name="Z_3365131F_6BE7_432A_859B_F41B794BB9E6_.wvu.Rows" localSheetId="7" hidden="1">'Attach-3 (QR)'!#REF!,'Attach-3 (QR)'!$230:$236,'Attach-3 (QR)'!#REF!,'Attach-3 (QR)'!#REF!,'Attach-3 (QR)'!#REF!,'Attach-3 (QR)'!$245:$245,'Attach-3 (QR)'!$294:$296,'Attach-3 (QR)'!$310:$350,'Attach-3 (QR)'!$355:$369,'Attach-3 (QR)'!$387:$408</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365131F_6BE7_432A_859B_F41B794BB9E6_.wvu.Rows" localSheetId="6" hidden="1">'Attach-QR)'!#REF!,'Attach-QR)'!$180:$186,'Attach-QR)'!#REF!,'Attach-QR)'!#REF!,'Attach-QR)'!#REF!,'Attach-QR)'!$194:$194,'Attach-QR)'!$243:$245,'Attach-QR)'!$259:$299,'Attach-QR)'!$304:$318,'Attach-QR)'!$336:$357</definedName>
    <definedName name="Z_340562B9_6CEE_4962_8D7D_CA1C6778F52C_.wvu.Cols" localSheetId="22"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16" hidden="1">'Attach 10'!$A$1:$E$23</definedName>
    <definedName name="Z_340562B9_6CEE_4962_8D7D_CA1C6778F52C_.wvu.PrintArea" localSheetId="17"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15'!$A$1:$E$92</definedName>
    <definedName name="Z_340562B9_6CEE_4962_8D7D_CA1C6778F52C_.wvu.PrintArea" localSheetId="23" hidden="1">'Attach 16 '!$A$1:$L$96</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28" hidden="1">'Attach 23'!$A$1:$E$27</definedName>
    <definedName name="Z_340562B9_6CEE_4962_8D7D_CA1C6778F52C_.wvu.PrintArea" localSheetId="29" hidden="1">'Attach 24'!$A$1:$E$27</definedName>
    <definedName name="Z_340562B9_6CEE_4962_8D7D_CA1C6778F52C_.wvu.PrintArea" localSheetId="30" hidden="1">'Attach 26'!$A$1:$E$27</definedName>
    <definedName name="Z_340562B9_6CEE_4962_8D7D_CA1C6778F52C_.wvu.PrintArea" localSheetId="31" hidden="1">'Attach 28'!$A$1:$E$27</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7'!$A$1:$E$28</definedName>
    <definedName name="Z_340562B9_6CEE_4962_8D7D_CA1C6778F52C_.wvu.PrintArea" localSheetId="15" hidden="1">'Attach 9'!$A$1:$D$52</definedName>
    <definedName name="Z_340562B9_6CEE_4962_8D7D_CA1C6778F52C_.wvu.PrintArea" localSheetId="32" hidden="1">'Bid Form 1st Envelope '!$A$1:$F$123</definedName>
    <definedName name="Z_340562B9_6CEE_4962_8D7D_CA1C6778F52C_.wvu.PrintTitles" localSheetId="15" hidden="1">'Attach 9'!$18:$18</definedName>
    <definedName name="Z_340562B9_6CEE_4962_8D7D_CA1C6778F52C_.wvu.Rows" localSheetId="22" hidden="1">'Attach 15'!$16:$16</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1" hidden="1">'Attach 5'!$4:$4</definedName>
    <definedName name="Z_347D9A5E_5167_4CD7_A121_BEAF211F64E4_.wvu.Cols" localSheetId="26" hidden="1">'Attach 18 SP'!$J:$P</definedName>
    <definedName name="Z_347D9A5E_5167_4CD7_A121_BEAF211F64E4_.wvu.PrintArea" localSheetId="26" hidden="1">'Attach 18 SP'!$A$7:$I$157</definedName>
    <definedName name="Z_347D9A5E_5167_4CD7_A121_BEAF211F64E4_.wvu.Rows" localSheetId="26" hidden="1">'Attach 18 SP'!$149:$153</definedName>
    <definedName name="Z_3836A67F_51F8_4B52_B51D_937DC398CD1F_.wvu.Cols" localSheetId="18" hidden="1">'Attach 12'!$G:$I</definedName>
    <definedName name="Z_3836A67F_51F8_4B52_B51D_937DC398CD1F_.wvu.Cols" localSheetId="22" hidden="1">'Attach 15'!$H:$H,'Attach 15'!$L:$N</definedName>
    <definedName name="Z_3836A67F_51F8_4B52_B51D_937DC398CD1F_.wvu.Cols" localSheetId="26" hidden="1">'Attach 18 SP'!$J:$AO</definedName>
    <definedName name="Z_3836A67F_51F8_4B52_B51D_937DC398CD1F_.wvu.Cols" localSheetId="3" hidden="1">'Attach 3(JV)'!$G:$H</definedName>
    <definedName name="Z_3836A67F_51F8_4B52_B51D_937DC398CD1F_.wvu.Cols" localSheetId="8" hidden="1">'Attach 4'!$H:$O</definedName>
    <definedName name="Z_3836A67F_51F8_4B52_B51D_937DC398CD1F_.wvu.Cols" localSheetId="11" hidden="1">'Attach 5'!$H:$H</definedName>
    <definedName name="Z_3836A67F_51F8_4B52_B51D_937DC398CD1F_.wvu.Cols" localSheetId="12" hidden="1">'Attach 5A'!$H:$H</definedName>
    <definedName name="Z_3836A67F_51F8_4B52_B51D_937DC398CD1F_.wvu.Cols" localSheetId="13" hidden="1">'Attach 6'!$H:$H</definedName>
    <definedName name="Z_3836A67F_51F8_4B52_B51D_937DC398CD1F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836A67F_51F8_4B52_B51D_937DC398CD1F_.wvu.Cols" localSheetId="4" hidden="1">'Attach-3 (QR)_old'!$J:$AB</definedName>
    <definedName name="Z_3836A67F_51F8_4B52_B51D_937DC398CD1F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3836A67F_51F8_4B52_B51D_937DC398CD1F_.wvu.Cols" localSheetId="32" hidden="1">'Bid Form 1st Envelope '!$K:$K,'Bid Form 1st Envelope '!$AA:$AI</definedName>
    <definedName name="Z_3836A67F_51F8_4B52_B51D_937DC398CD1F_.wvu.Cols" localSheetId="2" hidden="1">'Names of Bidder'!$H:$M,'Names of Bidder'!$O:$O,'Names of Bidder'!$AA:$AB</definedName>
    <definedName name="Z_3836A67F_51F8_4B52_B51D_937DC398CD1F_.wvu.FilterData" localSheetId="2" hidden="1">'Names of Bidder'!$B$6:$G$19</definedName>
    <definedName name="Z_3836A67F_51F8_4B52_B51D_937DC398CD1F_.wvu.PrintArea" localSheetId="16" hidden="1">'Attach 10'!$A$1:$F$18</definedName>
    <definedName name="Z_3836A67F_51F8_4B52_B51D_937DC398CD1F_.wvu.PrintArea" localSheetId="17" hidden="1">'Attach 11'!$A$1:$E$86</definedName>
    <definedName name="Z_3836A67F_51F8_4B52_B51D_937DC398CD1F_.wvu.PrintArea" localSheetId="18" hidden="1">'Attach 12'!$A$1:$G$46</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15'!$A$1:$E$92</definedName>
    <definedName name="Z_3836A67F_51F8_4B52_B51D_937DC398CD1F_.wvu.PrintArea" localSheetId="23" hidden="1">'Attach 16 '!$A$1:$L$96</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6" hidden="1">'Attach 18 SP'!$A$7:$I$157</definedName>
    <definedName name="Z_3836A67F_51F8_4B52_B51D_937DC398CD1F_.wvu.PrintArea" localSheetId="27" hidden="1">'Attach 19'!$A$1:$E$31</definedName>
    <definedName name="Z_3836A67F_51F8_4B52_B51D_937DC398CD1F_.wvu.PrintArea" localSheetId="28" hidden="1">'Attach 23'!$A$1:$E$26</definedName>
    <definedName name="Z_3836A67F_51F8_4B52_B51D_937DC398CD1F_.wvu.PrintArea" localSheetId="29" hidden="1">'Attach 24'!$A$1:$E$26</definedName>
    <definedName name="Z_3836A67F_51F8_4B52_B51D_937DC398CD1F_.wvu.PrintArea" localSheetId="30" hidden="1">'Attach 26'!$A$1:$E$26</definedName>
    <definedName name="Z_3836A67F_51F8_4B52_B51D_937DC398CD1F_.wvu.PrintArea" localSheetId="31" hidden="1">'Attach 28'!$A$1:$E$26</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8" hidden="1">'Attach 4'!$A$1:$G$25</definedName>
    <definedName name="Z_3836A67F_51F8_4B52_B51D_937DC398CD1F_.wvu.PrintArea" localSheetId="9" hidden="1">'Attach 4 (A)'!$A$1:$E$27</definedName>
    <definedName name="Z_3836A67F_51F8_4B52_B51D_937DC398CD1F_.wvu.PrintArea" localSheetId="10" hidden="1">'Attach 4 (B)'!$A$1:$E$26</definedName>
    <definedName name="Z_3836A67F_51F8_4B52_B51D_937DC398CD1F_.wvu.PrintArea" localSheetId="11" hidden="1">'Attach 5'!$A$1:$E$35</definedName>
    <definedName name="Z_3836A67F_51F8_4B52_B51D_937DC398CD1F_.wvu.PrintArea" localSheetId="12" hidden="1">'Attach 5A'!$A$1:$E$68</definedName>
    <definedName name="Z_3836A67F_51F8_4B52_B51D_937DC398CD1F_.wvu.PrintArea" localSheetId="13" hidden="1">'Attach 6'!$A$1:$E$31</definedName>
    <definedName name="Z_3836A67F_51F8_4B52_B51D_937DC398CD1F_.wvu.PrintArea" localSheetId="14" hidden="1">'Attach 7'!$A$1:$E$24</definedName>
    <definedName name="Z_3836A67F_51F8_4B52_B51D_937DC398CD1F_.wvu.PrintArea" localSheetId="15" hidden="1">'Attach 9'!$A$1:$AH$51</definedName>
    <definedName name="Z_3836A67F_51F8_4B52_B51D_937DC398CD1F_.wvu.PrintArea" localSheetId="7" hidden="1">'Attach-3 (QR)'!$A$1:$I$429</definedName>
    <definedName name="Z_3836A67F_51F8_4B52_B51D_937DC398CD1F_.wvu.PrintArea" localSheetId="4" hidden="1">'Attach-3 (QR)_old'!$A$1:$J$407</definedName>
    <definedName name="Z_3836A67F_51F8_4B52_B51D_937DC398CD1F_.wvu.PrintArea" localSheetId="6" hidden="1">'Attach-QR)'!$A$1:$I$378</definedName>
    <definedName name="Z_3836A67F_51F8_4B52_B51D_937DC398CD1F_.wvu.PrintArea" localSheetId="32" hidden="1">'Bid Form 1st Envelope '!$A$1:$F$121</definedName>
    <definedName name="Z_3836A67F_51F8_4B52_B51D_937DC398CD1F_.wvu.PrintArea" localSheetId="1" hidden="1">Cover!$A$1:$F$29</definedName>
    <definedName name="Z_3836A67F_51F8_4B52_B51D_937DC398CD1F_.wvu.PrintArea" localSheetId="2" hidden="1">'Names of Bidder'!$B$1:$G$38</definedName>
    <definedName name="Z_3836A67F_51F8_4B52_B51D_937DC398CD1F_.wvu.PrintTitles" localSheetId="15" hidden="1">'Attach 9'!$18:$18</definedName>
    <definedName name="Z_3836A67F_51F8_4B52_B51D_937DC398CD1F_.wvu.Rows" localSheetId="18" hidden="1">'Attach 12'!$4:$4</definedName>
    <definedName name="Z_3836A67F_51F8_4B52_B51D_937DC398CD1F_.wvu.Rows" localSheetId="24" hidden="1">'Attach 17'!$26:$26,'Attach 17'!$32:$209</definedName>
    <definedName name="Z_3836A67F_51F8_4B52_B51D_937DC398CD1F_.wvu.Rows" localSheetId="26" hidden="1">'Attach 18 SP'!$149:$153</definedName>
    <definedName name="Z_3836A67F_51F8_4B52_B51D_937DC398CD1F_.wvu.Rows" localSheetId="27" hidden="1">'Attach 19'!$13:$13,'Attach 19'!$20:$28</definedName>
    <definedName name="Z_3836A67F_51F8_4B52_B51D_937DC398CD1F_.wvu.Rows" localSheetId="11" hidden="1">'Attach 5'!$4:$4</definedName>
    <definedName name="Z_3836A67F_51F8_4B52_B51D_937DC398CD1F_.wvu.Rows" localSheetId="12" hidden="1">'Attach 5A'!$25:$30</definedName>
    <definedName name="Z_3836A67F_51F8_4B52_B51D_937DC398CD1F_.wvu.Rows" localSheetId="15" hidden="1">'Attach 9'!$26:$28</definedName>
    <definedName name="Z_3836A67F_51F8_4B52_B51D_937DC398CD1F_.wvu.Rows" localSheetId="7" hidden="1">'Attach-3 (QR)'!$19:$23,'Attach-3 (QR)'!$25:$25,'Attach-3 (QR)'!$35:$35,'Attach-3 (QR)'!$90:$90,'Attach-3 (QR)'!$166:$166,'Attach-3 (QR)'!$230:$236,'Attach-3 (QR)'!$245:$245,'Attach-3 (QR)'!$281:$407</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6" hidden="1">'Attach-QR)'!$19:$23,'Attach-QR)'!$25:$25,'Attach-QR)'!$35:$35,'Attach-QR)'!$90:$90,'Attach-QR)'!$116:$116,'Attach-QR)'!$180:$186,'Attach-QR)'!$194:$194,'Attach-QR)'!$230:$356</definedName>
    <definedName name="Z_3836A67F_51F8_4B52_B51D_937DC398CD1F_.wvu.Rows" localSheetId="32" hidden="1">'Bid Form 1st Envelope '!$22:$25,'Bid Form 1st Envelope '!$30:$31,'Bid Form 1st Envelope '!$106:$106,'Bid Form 1st Envelope '!$109:$110</definedName>
    <definedName name="Z_3836A67F_51F8_4B52_B51D_937DC398CD1F_.wvu.Rows" localSheetId="1" hidden="1">Cover!$20:$21</definedName>
    <definedName name="Z_3836A67F_51F8_4B52_B51D_937DC398CD1F_.wvu.Rows" localSheetId="2" hidden="1">'Names of Bidder'!$6:$7,'Names of Bidder'!$23:$26,'Names of Bidder'!$28:$31</definedName>
    <definedName name="Z_38BECF6E_1A53_4F98_87B9_44F2C5F77E08_.wvu.Cols" localSheetId="22"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16" hidden="1">'Attach 10'!$A$1:$E$23</definedName>
    <definedName name="Z_38BECF6E_1A53_4F98_87B9_44F2C5F77E08_.wvu.PrintArea" localSheetId="17"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15'!$A$1:$E$92</definedName>
    <definedName name="Z_38BECF6E_1A53_4F98_87B9_44F2C5F77E08_.wvu.PrintArea" localSheetId="23" hidden="1">'Attach 16 '!$A$1:$L$96</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28" hidden="1">'Attach 23'!$A$1:$E$27</definedName>
    <definedName name="Z_38BECF6E_1A53_4F98_87B9_44F2C5F77E08_.wvu.PrintArea" localSheetId="29" hidden="1">'Attach 24'!$A$1:$E$27</definedName>
    <definedName name="Z_38BECF6E_1A53_4F98_87B9_44F2C5F77E08_.wvu.PrintArea" localSheetId="30" hidden="1">'Attach 26'!$A$1:$E$27</definedName>
    <definedName name="Z_38BECF6E_1A53_4F98_87B9_44F2C5F77E08_.wvu.PrintArea" localSheetId="31" hidden="1">'Attach 28'!$A$1:$E$27</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7'!$A$1:$E$28</definedName>
    <definedName name="Z_38BECF6E_1A53_4F98_87B9_44F2C5F77E08_.wvu.PrintArea" localSheetId="15" hidden="1">'Attach 9'!$A$1:$D$52</definedName>
    <definedName name="Z_38BECF6E_1A53_4F98_87B9_44F2C5F77E08_.wvu.PrintArea" localSheetId="32" hidden="1">'Bid Form 1st Envelope '!$A$1:$F$123</definedName>
    <definedName name="Z_38BECF6E_1A53_4F98_87B9_44F2C5F77E08_.wvu.PrintTitles" localSheetId="15" hidden="1">'Attach 9'!$18:$18</definedName>
    <definedName name="Z_38BECF6E_1A53_4F98_87B9_44F2C5F77E08_.wvu.Rows" localSheetId="22" hidden="1">'Attach 15'!$16:$16</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1"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3B6A9969_E4B8_452F_AFFE_7A4A13F5C420_.wvu.Cols" localSheetId="18" hidden="1">'Attach 12'!$G:$I</definedName>
    <definedName name="Z_3B6A9969_E4B8_452F_AFFE_7A4A13F5C420_.wvu.Cols" localSheetId="22" hidden="1">'Attach 15'!$H:$H,'Attach 15'!$L:$N</definedName>
    <definedName name="Z_3B6A9969_E4B8_452F_AFFE_7A4A13F5C420_.wvu.Cols" localSheetId="26" hidden="1">'Attach 18 SP'!$J:$AO</definedName>
    <definedName name="Z_3B6A9969_E4B8_452F_AFFE_7A4A13F5C420_.wvu.Cols" localSheetId="3" hidden="1">'Attach 3(JV)'!$G:$H</definedName>
    <definedName name="Z_3B6A9969_E4B8_452F_AFFE_7A4A13F5C420_.wvu.Cols" localSheetId="8" hidden="1">'Attach 4'!$H:$O</definedName>
    <definedName name="Z_3B6A9969_E4B8_452F_AFFE_7A4A13F5C420_.wvu.Cols" localSheetId="11" hidden="1">'Attach 5'!$H:$H</definedName>
    <definedName name="Z_3B6A9969_E4B8_452F_AFFE_7A4A13F5C420_.wvu.Cols" localSheetId="12" hidden="1">'Attach 5A'!$H:$H</definedName>
    <definedName name="Z_3B6A9969_E4B8_452F_AFFE_7A4A13F5C420_.wvu.Cols" localSheetId="13" hidden="1">'Attach 6'!$H:$H</definedName>
    <definedName name="Z_3B6A9969_E4B8_452F_AFFE_7A4A13F5C420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B6A9969_E4B8_452F_AFFE_7A4A13F5C420_.wvu.Cols" localSheetId="4" hidden="1">'Attach-3 (QR)_old'!$J:$AB</definedName>
    <definedName name="Z_3B6A9969_E4B8_452F_AFFE_7A4A13F5C420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3B6A9969_E4B8_452F_AFFE_7A4A13F5C420_.wvu.Cols" localSheetId="32" hidden="1">'Bid Form 1st Envelope '!$K:$K,'Bid Form 1st Envelope '!$AA:$AI</definedName>
    <definedName name="Z_3B6A9969_E4B8_452F_AFFE_7A4A13F5C420_.wvu.Cols" localSheetId="2" hidden="1">'Names of Bidder'!$H:$M,'Names of Bidder'!$O:$O,'Names of Bidder'!$AA:$AB</definedName>
    <definedName name="Z_3B6A9969_E4B8_452F_AFFE_7A4A13F5C420_.wvu.FilterData" localSheetId="2" hidden="1">'Names of Bidder'!$B$6:$G$19</definedName>
    <definedName name="Z_3B6A9969_E4B8_452F_AFFE_7A4A13F5C420_.wvu.PrintArea" localSheetId="16" hidden="1">'Attach 10'!$A$1:$F$18</definedName>
    <definedName name="Z_3B6A9969_E4B8_452F_AFFE_7A4A13F5C420_.wvu.PrintArea" localSheetId="17" hidden="1">'Attach 11'!$A$1:$E$86</definedName>
    <definedName name="Z_3B6A9969_E4B8_452F_AFFE_7A4A13F5C420_.wvu.PrintArea" localSheetId="18" hidden="1">'Attach 12'!$A$1:$G$46</definedName>
    <definedName name="Z_3B6A9969_E4B8_452F_AFFE_7A4A13F5C420_.wvu.PrintArea" localSheetId="19" hidden="1">'Attach 13'!$A$1:$E$26</definedName>
    <definedName name="Z_3B6A9969_E4B8_452F_AFFE_7A4A13F5C420_.wvu.PrintArea" localSheetId="20" hidden="1">'Attach 14'!$A$1:$E$26</definedName>
    <definedName name="Z_3B6A9969_E4B8_452F_AFFE_7A4A13F5C420_.wvu.PrintArea" localSheetId="21" hidden="1">'Attach 14-IP'!$A$8:$I$225</definedName>
    <definedName name="Z_3B6A9969_E4B8_452F_AFFE_7A4A13F5C420_.wvu.PrintArea" localSheetId="22" hidden="1">'Attach 15'!$A$1:$E$92</definedName>
    <definedName name="Z_3B6A9969_E4B8_452F_AFFE_7A4A13F5C420_.wvu.PrintArea" localSheetId="23" hidden="1">'Attach 16 '!$A$1:$L$96</definedName>
    <definedName name="Z_3B6A9969_E4B8_452F_AFFE_7A4A13F5C420_.wvu.PrintArea" localSheetId="24" hidden="1">'Attach 17'!$A$1:$E$33</definedName>
    <definedName name="Z_3B6A9969_E4B8_452F_AFFE_7A4A13F5C420_.wvu.PrintArea" localSheetId="25" hidden="1">'Attach 18'!$A$1:$E$21</definedName>
    <definedName name="Z_3B6A9969_E4B8_452F_AFFE_7A4A13F5C420_.wvu.PrintArea" localSheetId="26" hidden="1">'Attach 18 SP'!$A$7:$I$157</definedName>
    <definedName name="Z_3B6A9969_E4B8_452F_AFFE_7A4A13F5C420_.wvu.PrintArea" localSheetId="27" hidden="1">'Attach 19'!$A$1:$E$31</definedName>
    <definedName name="Z_3B6A9969_E4B8_452F_AFFE_7A4A13F5C420_.wvu.PrintArea" localSheetId="28" hidden="1">'Attach 23'!$A$1:$E$26</definedName>
    <definedName name="Z_3B6A9969_E4B8_452F_AFFE_7A4A13F5C420_.wvu.PrintArea" localSheetId="29" hidden="1">'Attach 24'!$A$1:$E$26</definedName>
    <definedName name="Z_3B6A9969_E4B8_452F_AFFE_7A4A13F5C420_.wvu.PrintArea" localSheetId="30" hidden="1">'Attach 26'!$A$1:$E$26</definedName>
    <definedName name="Z_3B6A9969_E4B8_452F_AFFE_7A4A13F5C420_.wvu.PrintArea" localSheetId="31" hidden="1">'Attach 28'!$A$1:$E$26</definedName>
    <definedName name="Z_3B6A9969_E4B8_452F_AFFE_7A4A13F5C420_.wvu.PrintArea" localSheetId="3" hidden="1">'Attach 3(JV)'!$A$1:$E$26</definedName>
    <definedName name="Z_3B6A9969_E4B8_452F_AFFE_7A4A13F5C420_.wvu.PrintArea" localSheetId="5" hidden="1">'Attach 3(QR)'!$A$1:$E$28</definedName>
    <definedName name="Z_3B6A9969_E4B8_452F_AFFE_7A4A13F5C420_.wvu.PrintArea" localSheetId="8" hidden="1">'Attach 4'!$A$1:$G$25</definedName>
    <definedName name="Z_3B6A9969_E4B8_452F_AFFE_7A4A13F5C420_.wvu.PrintArea" localSheetId="9" hidden="1">'Attach 4 (A)'!$A$1:$E$27</definedName>
    <definedName name="Z_3B6A9969_E4B8_452F_AFFE_7A4A13F5C420_.wvu.PrintArea" localSheetId="10" hidden="1">'Attach 4 (B)'!$A$1:$E$26</definedName>
    <definedName name="Z_3B6A9969_E4B8_452F_AFFE_7A4A13F5C420_.wvu.PrintArea" localSheetId="11" hidden="1">'Attach 5'!$A$1:$E$35</definedName>
    <definedName name="Z_3B6A9969_E4B8_452F_AFFE_7A4A13F5C420_.wvu.PrintArea" localSheetId="12" hidden="1">'Attach 5A'!$A$1:$E$68</definedName>
    <definedName name="Z_3B6A9969_E4B8_452F_AFFE_7A4A13F5C420_.wvu.PrintArea" localSheetId="13" hidden="1">'Attach 6'!$A$1:$E$31</definedName>
    <definedName name="Z_3B6A9969_E4B8_452F_AFFE_7A4A13F5C420_.wvu.PrintArea" localSheetId="14" hidden="1">'Attach 7'!$A$1:$E$24</definedName>
    <definedName name="Z_3B6A9969_E4B8_452F_AFFE_7A4A13F5C420_.wvu.PrintArea" localSheetId="15" hidden="1">'Attach 9'!$A$1:$AH$51</definedName>
    <definedName name="Z_3B6A9969_E4B8_452F_AFFE_7A4A13F5C420_.wvu.PrintArea" localSheetId="7" hidden="1">'Attach-3 (QR)'!$A$1:$I$429</definedName>
    <definedName name="Z_3B6A9969_E4B8_452F_AFFE_7A4A13F5C420_.wvu.PrintArea" localSheetId="4" hidden="1">'Attach-3 (QR)_old'!$A$1:$J$407</definedName>
    <definedName name="Z_3B6A9969_E4B8_452F_AFFE_7A4A13F5C420_.wvu.PrintArea" localSheetId="6" hidden="1">'Attach-QR)'!$A$1:$I$378</definedName>
    <definedName name="Z_3B6A9969_E4B8_452F_AFFE_7A4A13F5C420_.wvu.PrintArea" localSheetId="32" hidden="1">'Bid Form 1st Envelope '!$A$1:$F$121</definedName>
    <definedName name="Z_3B6A9969_E4B8_452F_AFFE_7A4A13F5C420_.wvu.PrintArea" localSheetId="1" hidden="1">Cover!$A$1:$F$29</definedName>
    <definedName name="Z_3B6A9969_E4B8_452F_AFFE_7A4A13F5C420_.wvu.PrintArea" localSheetId="2" hidden="1">'Names of Bidder'!$B$1:$G$38</definedName>
    <definedName name="Z_3B6A9969_E4B8_452F_AFFE_7A4A13F5C420_.wvu.PrintTitles" localSheetId="15" hidden="1">'Attach 9'!$18:$18</definedName>
    <definedName name="Z_3B6A9969_E4B8_452F_AFFE_7A4A13F5C420_.wvu.Rows" localSheetId="18" hidden="1">'Attach 12'!$4:$4</definedName>
    <definedName name="Z_3B6A9969_E4B8_452F_AFFE_7A4A13F5C420_.wvu.Rows" localSheetId="24" hidden="1">'Attach 17'!$26:$26,'Attach 17'!$32:$209</definedName>
    <definedName name="Z_3B6A9969_E4B8_452F_AFFE_7A4A13F5C420_.wvu.Rows" localSheetId="26" hidden="1">'Attach 18 SP'!$149:$153</definedName>
    <definedName name="Z_3B6A9969_E4B8_452F_AFFE_7A4A13F5C420_.wvu.Rows" localSheetId="27" hidden="1">'Attach 19'!$13:$13,'Attach 19'!$20:$28</definedName>
    <definedName name="Z_3B6A9969_E4B8_452F_AFFE_7A4A13F5C420_.wvu.Rows" localSheetId="11" hidden="1">'Attach 5'!$4:$4</definedName>
    <definedName name="Z_3B6A9969_E4B8_452F_AFFE_7A4A13F5C420_.wvu.Rows" localSheetId="12" hidden="1">'Attach 5A'!$25:$30</definedName>
    <definedName name="Z_3B6A9969_E4B8_452F_AFFE_7A4A13F5C420_.wvu.Rows" localSheetId="15" hidden="1">'Attach 9'!$26:$28</definedName>
    <definedName name="Z_3B6A9969_E4B8_452F_AFFE_7A4A13F5C420_.wvu.Rows" localSheetId="7" hidden="1">'Attach-3 (QR)'!$19:$23,'Attach-3 (QR)'!$25:$25,'Attach-3 (QR)'!$35:$35,'Attach-3 (QR)'!$90:$90,'Attach-3 (QR)'!$166:$166,'Attach-3 (QR)'!$230:$236,'Attach-3 (QR)'!$245:$245,'Attach-3 (QR)'!$281:$407</definedName>
    <definedName name="Z_3B6A9969_E4B8_452F_AFFE_7A4A13F5C420_.wvu.Rows" localSheetId="4" hidden="1">'Attach-3 (QR)_old'!$19:$23,'Attach-3 (QR)_old'!$25:$25,'Attach-3 (QR)_old'!$34:$34,'Attach-3 (QR)_old'!$91:$91,'Attach-3 (QR)_old'!$117:$117,'Attach-3 (QR)_old'!$204:$204,'Attach-3 (QR)_old'!$235:$235,'Attach-3 (QR)_old'!$260:$386</definedName>
    <definedName name="Z_3B6A9969_E4B8_452F_AFFE_7A4A13F5C420_.wvu.Rows" localSheetId="6" hidden="1">'Attach-QR)'!$19:$23,'Attach-QR)'!$25:$25,'Attach-QR)'!$35:$35,'Attach-QR)'!$90:$90,'Attach-QR)'!$116:$116,'Attach-QR)'!$180:$186,'Attach-QR)'!$194:$194,'Attach-QR)'!$230:$356</definedName>
    <definedName name="Z_3B6A9969_E4B8_452F_AFFE_7A4A13F5C420_.wvu.Rows" localSheetId="32" hidden="1">'Bid Form 1st Envelope '!$22:$25,'Bid Form 1st Envelope '!$30:$31,'Bid Form 1st Envelope '!$106:$106,'Bid Form 1st Envelope '!$109:$110</definedName>
    <definedName name="Z_3B6A9969_E4B8_452F_AFFE_7A4A13F5C420_.wvu.Rows" localSheetId="1" hidden="1">Cover!$20:$21</definedName>
    <definedName name="Z_3B6A9969_E4B8_452F_AFFE_7A4A13F5C420_.wvu.Rows" localSheetId="2" hidden="1">'Names of Bidder'!$6:$7,'Names of Bidder'!$23:$26,'Names of Bidder'!$28:$31</definedName>
    <definedName name="Z_43BCBF1E_CDCF_4541_8D79_87EDCECBC1FD_.wvu.Cols" localSheetId="22"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16" hidden="1">'Attach 10'!$A$1:$E$23</definedName>
    <definedName name="Z_43BCBF1E_CDCF_4541_8D79_87EDCECBC1FD_.wvu.PrintArea" localSheetId="17"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15'!$A$1:$E$93</definedName>
    <definedName name="Z_43BCBF1E_CDCF_4541_8D79_87EDCECBC1FD_.wvu.PrintArea" localSheetId="23" hidden="1">'Attach 16 '!$A$1:$L$96</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28" hidden="1">'Attach 23'!$A$1:$E$29</definedName>
    <definedName name="Z_43BCBF1E_CDCF_4541_8D79_87EDCECBC1FD_.wvu.PrintArea" localSheetId="29" hidden="1">'Attach 24'!$A$1:$E$29</definedName>
    <definedName name="Z_43BCBF1E_CDCF_4541_8D79_87EDCECBC1FD_.wvu.PrintArea" localSheetId="30" hidden="1">'Attach 26'!$A$1:$E$29</definedName>
    <definedName name="Z_43BCBF1E_CDCF_4541_8D79_87EDCECBC1FD_.wvu.PrintArea" localSheetId="31" hidden="1">'Attach 28'!$A$1:$E$29</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7'!$A$1:$E$28</definedName>
    <definedName name="Z_43BCBF1E_CDCF_4541_8D79_87EDCECBC1FD_.wvu.PrintArea" localSheetId="15" hidden="1">'Attach 9'!$A$1:$D$52</definedName>
    <definedName name="Z_43BCBF1E_CDCF_4541_8D79_87EDCECBC1FD_.wvu.PrintArea" localSheetId="32" hidden="1">'Bid Form 1st Envelope '!$A$1:$F$123</definedName>
    <definedName name="Z_43BCBF1E_CDCF_4541_8D79_87EDCECBC1FD_.wvu.PrintTitles" localSheetId="15" hidden="1">'Attach 9'!$18:$18</definedName>
    <definedName name="Z_43BCBF1E_CDCF_4541_8D79_87EDCECBC1FD_.wvu.Rows" localSheetId="22" hidden="1">'Attach 15'!$13:$14,'Attach 15'!$16:$16</definedName>
    <definedName name="Z_477F7E43_D393_45BA_B99B_D838E4629B5D_.wvu.Cols" localSheetId="22"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16" hidden="1">'Attach 10'!$A$1:$E$23</definedName>
    <definedName name="Z_477F7E43_D393_45BA_B99B_D838E4629B5D_.wvu.PrintArea" localSheetId="17"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15'!$A$1:$E$92</definedName>
    <definedName name="Z_477F7E43_D393_45BA_B99B_D838E4629B5D_.wvu.PrintArea" localSheetId="23" hidden="1">'Attach 16 '!$A$1:$L$96</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28" hidden="1">'Attach 23'!$A$1:$E$27</definedName>
    <definedName name="Z_477F7E43_D393_45BA_B99B_D838E4629B5D_.wvu.PrintArea" localSheetId="29" hidden="1">'Attach 24'!$A$1:$E$27</definedName>
    <definedName name="Z_477F7E43_D393_45BA_B99B_D838E4629B5D_.wvu.PrintArea" localSheetId="30" hidden="1">'Attach 26'!$A$1:$E$27</definedName>
    <definedName name="Z_477F7E43_D393_45BA_B99B_D838E4629B5D_.wvu.PrintArea" localSheetId="31" hidden="1">'Attach 28'!$A$1:$E$27</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7'!$A$1:$E$28</definedName>
    <definedName name="Z_477F7E43_D393_45BA_B99B_D838E4629B5D_.wvu.PrintArea" localSheetId="15" hidden="1">'Attach 9'!$A$1:$D$52</definedName>
    <definedName name="Z_477F7E43_D393_45BA_B99B_D838E4629B5D_.wvu.PrintArea" localSheetId="32" hidden="1">'Bid Form 1st Envelope '!$A$1:$F$123</definedName>
    <definedName name="Z_477F7E43_D393_45BA_B99B_D838E4629B5D_.wvu.PrintTitles" localSheetId="15" hidden="1">'Attach 9'!$18:$18</definedName>
    <definedName name="Z_477F7E43_D393_45BA_B99B_D838E4629B5D_.wvu.Rows" localSheetId="22" hidden="1">'Attach 15'!$16:$16</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1" hidden="1">'Attach 5'!$4:$4</definedName>
    <definedName name="Z_47D52ECC_373D_4A7A_838F_7112A4A0A94F_.wvu.Cols" localSheetId="26" hidden="1">'Attach 18 SP'!$J:$P</definedName>
    <definedName name="Z_47D52ECC_373D_4A7A_838F_7112A4A0A94F_.wvu.PrintArea" localSheetId="26" hidden="1">'Attach 18 SP'!$A$7:$I$157</definedName>
    <definedName name="Z_47D52ECC_373D_4A7A_838F_7112A4A0A94F_.wvu.Rows" localSheetId="26" hidden="1">'Attach 18 SP'!$149:$153</definedName>
    <definedName name="Z_494F6778_23FE_4AAC_B37D_6C7543FC13B9_.wvu.Cols" localSheetId="22"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7" hidden="1">'Attach-3 (QR)'!$I:$K</definedName>
    <definedName name="Z_494F6778_23FE_4AAC_B37D_6C7543FC13B9_.wvu.Cols" localSheetId="4" hidden="1">'Attach-3 (QR)_old'!$I:$K</definedName>
    <definedName name="Z_494F6778_23FE_4AAC_B37D_6C7543FC13B9_.wvu.Cols" localSheetId="6" hidden="1">'Attach-QR)'!$I:$K</definedName>
    <definedName name="Z_494F6778_23FE_4AAC_B37D_6C7543FC13B9_.wvu.PrintArea" localSheetId="16" hidden="1">'Attach 10'!$A$1:$E$23</definedName>
    <definedName name="Z_494F6778_23FE_4AAC_B37D_6C7543FC13B9_.wvu.PrintArea" localSheetId="17"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15'!$A$1:$E$92</definedName>
    <definedName name="Z_494F6778_23FE_4AAC_B37D_6C7543FC13B9_.wvu.PrintArea" localSheetId="23" hidden="1">'Attach 16 '!$A$1:$L$96</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28" hidden="1">'Attach 23'!$A$1:$E$29</definedName>
    <definedName name="Z_494F6778_23FE_4AAC_B37D_6C7543FC13B9_.wvu.PrintArea" localSheetId="29" hidden="1">'Attach 24'!$A$1:$E$29</definedName>
    <definedName name="Z_494F6778_23FE_4AAC_B37D_6C7543FC13B9_.wvu.PrintArea" localSheetId="30" hidden="1">'Attach 26'!$A$1:$E$29</definedName>
    <definedName name="Z_494F6778_23FE_4AAC_B37D_6C7543FC13B9_.wvu.PrintArea" localSheetId="31" hidden="1">'Attach 28'!$A$1:$E$29</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7'!$A$1:$E$28</definedName>
    <definedName name="Z_494F6778_23FE_4AAC_B37D_6C7543FC13B9_.wvu.PrintArea" localSheetId="15" hidden="1">'Attach 9'!$A$1:$D$52</definedName>
    <definedName name="Z_494F6778_23FE_4AAC_B37D_6C7543FC13B9_.wvu.PrintArea" localSheetId="7" hidden="1">'Attach-3 (QR)'!$A$1:$H$429</definedName>
    <definedName name="Z_494F6778_23FE_4AAC_B37D_6C7543FC13B9_.wvu.PrintArea" localSheetId="4" hidden="1">'Attach-3 (QR)_old'!$A$1:$H$407</definedName>
    <definedName name="Z_494F6778_23FE_4AAC_B37D_6C7543FC13B9_.wvu.PrintArea" localSheetId="6" hidden="1">'Attach-QR)'!$A$1:$H$378</definedName>
    <definedName name="Z_494F6778_23FE_4AAC_B37D_6C7543FC13B9_.wvu.PrintArea" localSheetId="32" hidden="1">'Bid Form 1st Envelope '!$A$1:$F$123</definedName>
    <definedName name="Z_494F6778_23FE_4AAC_B37D_6C7543FC13B9_.wvu.PrintTitles" localSheetId="15" hidden="1">'Attach 9'!$18:$18</definedName>
    <definedName name="Z_494F6778_23FE_4AAC_B37D_6C7543FC13B9_.wvu.Rows" localSheetId="22" hidden="1">'Attach 15'!$16:$16</definedName>
    <definedName name="Z_494F6778_23FE_4AAC_B37D_6C7543FC13B9_.wvu.Rows" localSheetId="7"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94F6778_23FE_4AAC_B37D_6C7543FC13B9_.wvu.Rows" localSheetId="6" hidden="1">'Attach-QR)'!$32:$36,'Attach-QR)'!#REF!,'Attach-QR)'!#REF!,'Attach-QR)'!#REF!,'Attach-QR)'!#REF!,'Attach-QR)'!#REF!,'Attach-QR)'!#REF!,'Attach-QR)'!#REF!,'Attach-QR)'!#REF!,'Attach-QR)'!#REF!,'Attach-QR)'!#REF!,'Attach-QR)'!#REF!,'Attach-QR)'!#REF!,'Attach-QR)'!#REF!,'Attach-QR)'!#REF!,'Attach-QR)'!#REF!,'Attach-QR)'!#REF!,'Attach-QR)'!#REF!,'Attach-QR)'!#REF!,'Attach-QR)'!#REF!,'Attach-QR)'!#REF!,'Attach-QR)'!#REF!,'Attach-QR)'!#REF!</definedName>
    <definedName name="Z_4A248946_722A_4651_AEA1_DE3476F52461_.wvu.Cols" localSheetId="12" hidden="1">'Attach 5A'!$H:$H</definedName>
    <definedName name="Z_4A248946_722A_4651_AEA1_DE3476F52461_.wvu.PrintArea" localSheetId="12" hidden="1">'Attach 5A'!$A$1:$E$73</definedName>
    <definedName name="Z_4A248946_722A_4651_AEA1_DE3476F52461_.wvu.Rows" localSheetId="12" hidden="1">'Attach 5A'!$25:$30</definedName>
    <definedName name="Z_4B898AE2_7356_489E_882D_EC3B09CB95AA_.wvu.Cols" localSheetId="18" hidden="1">'Attach 12'!$G:$I</definedName>
    <definedName name="Z_4B898AE2_7356_489E_882D_EC3B09CB95AA_.wvu.Cols" localSheetId="22" hidden="1">'Attach 15'!$H:$H,'Attach 15'!$L:$N</definedName>
    <definedName name="Z_4B898AE2_7356_489E_882D_EC3B09CB95AA_.wvu.Cols" localSheetId="26" hidden="1">'Attach 18 SP'!$J:$AO</definedName>
    <definedName name="Z_4B898AE2_7356_489E_882D_EC3B09CB95AA_.wvu.Cols" localSheetId="3" hidden="1">'Attach 3(JV)'!$G:$H</definedName>
    <definedName name="Z_4B898AE2_7356_489E_882D_EC3B09CB95AA_.wvu.Cols" localSheetId="8" hidden="1">'Attach 4'!$H:$O</definedName>
    <definedName name="Z_4B898AE2_7356_489E_882D_EC3B09CB95AA_.wvu.Cols" localSheetId="11" hidden="1">'Attach 5'!$H:$H</definedName>
    <definedName name="Z_4B898AE2_7356_489E_882D_EC3B09CB95AA_.wvu.Cols" localSheetId="12" hidden="1">'Attach 5A'!$H:$H</definedName>
    <definedName name="Z_4B898AE2_7356_489E_882D_EC3B09CB95AA_.wvu.Cols" localSheetId="13" hidden="1">'Attach 6'!$H:$H</definedName>
    <definedName name="Z_4B898AE2_7356_489E_882D_EC3B09CB95AA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4B898AE2_7356_489E_882D_EC3B09CB95AA_.wvu.Cols" localSheetId="32"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6" hidden="1">'Attach 10'!$A$1:$F$18</definedName>
    <definedName name="Z_4B898AE2_7356_489E_882D_EC3B09CB95AA_.wvu.PrintArea" localSheetId="17" hidden="1">'Attach 11'!$A$1:$E$86</definedName>
    <definedName name="Z_4B898AE2_7356_489E_882D_EC3B09CB95AA_.wvu.PrintArea" localSheetId="18" hidden="1">'Attach 12'!$A$1:$G$46</definedName>
    <definedName name="Z_4B898AE2_7356_489E_882D_EC3B09CB95AA_.wvu.PrintArea" localSheetId="19" hidden="1">'Attach 13'!$A$1:$E$26</definedName>
    <definedName name="Z_4B898AE2_7356_489E_882D_EC3B09CB95AA_.wvu.PrintArea" localSheetId="20" hidden="1">'Attach 14'!$A$1:$E$26</definedName>
    <definedName name="Z_4B898AE2_7356_489E_882D_EC3B09CB95AA_.wvu.PrintArea" localSheetId="21" hidden="1">'Attach 14-IP'!$A$8:$I$225</definedName>
    <definedName name="Z_4B898AE2_7356_489E_882D_EC3B09CB95AA_.wvu.PrintArea" localSheetId="22" hidden="1">'Attach 15'!$A$1:$E$92</definedName>
    <definedName name="Z_4B898AE2_7356_489E_882D_EC3B09CB95AA_.wvu.PrintArea" localSheetId="23" hidden="1">'Attach 16 '!$A$1:$L$96</definedName>
    <definedName name="Z_4B898AE2_7356_489E_882D_EC3B09CB95AA_.wvu.PrintArea" localSheetId="24" hidden="1">'Attach 17'!$A$1:$E$33</definedName>
    <definedName name="Z_4B898AE2_7356_489E_882D_EC3B09CB95AA_.wvu.PrintArea" localSheetId="25" hidden="1">'Attach 18'!$A$1:$E$21</definedName>
    <definedName name="Z_4B898AE2_7356_489E_882D_EC3B09CB95AA_.wvu.PrintArea" localSheetId="26" hidden="1">'Attach 18 SP'!$A$7:$I$157</definedName>
    <definedName name="Z_4B898AE2_7356_489E_882D_EC3B09CB95AA_.wvu.PrintArea" localSheetId="27" hidden="1">'Attach 19'!$A$1:$E$31</definedName>
    <definedName name="Z_4B898AE2_7356_489E_882D_EC3B09CB95AA_.wvu.PrintArea" localSheetId="28" hidden="1">'Attach 23'!$A$1:$E$26</definedName>
    <definedName name="Z_4B898AE2_7356_489E_882D_EC3B09CB95AA_.wvu.PrintArea" localSheetId="29" hidden="1">'Attach 24'!$A$1:$E$26</definedName>
    <definedName name="Z_4B898AE2_7356_489E_882D_EC3B09CB95AA_.wvu.PrintArea" localSheetId="30" hidden="1">'Attach 26'!$A$1:$E$26</definedName>
    <definedName name="Z_4B898AE2_7356_489E_882D_EC3B09CB95AA_.wvu.PrintArea" localSheetId="31" hidden="1">'Attach 28'!$A$1:$E$26</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8" hidden="1">'Attach 4'!$A$1:$G$25</definedName>
    <definedName name="Z_4B898AE2_7356_489E_882D_EC3B09CB95AA_.wvu.PrintArea" localSheetId="9" hidden="1">'Attach 4 (A)'!$A$1:$E$27</definedName>
    <definedName name="Z_4B898AE2_7356_489E_882D_EC3B09CB95AA_.wvu.PrintArea" localSheetId="10" hidden="1">'Attach 4 (B)'!$A$1:$E$26</definedName>
    <definedName name="Z_4B898AE2_7356_489E_882D_EC3B09CB95AA_.wvu.PrintArea" localSheetId="11" hidden="1">'Attach 5'!$A$1:$E$35</definedName>
    <definedName name="Z_4B898AE2_7356_489E_882D_EC3B09CB95AA_.wvu.PrintArea" localSheetId="12" hidden="1">'Attach 5A'!$A$1:$E$68</definedName>
    <definedName name="Z_4B898AE2_7356_489E_882D_EC3B09CB95AA_.wvu.PrintArea" localSheetId="13" hidden="1">'Attach 6'!$A$1:$E$31</definedName>
    <definedName name="Z_4B898AE2_7356_489E_882D_EC3B09CB95AA_.wvu.PrintArea" localSheetId="14" hidden="1">'Attach 7'!$A$1:$E$24</definedName>
    <definedName name="Z_4B898AE2_7356_489E_882D_EC3B09CB95AA_.wvu.PrintArea" localSheetId="15" hidden="1">'Attach 9'!$A$1:$AH$51</definedName>
    <definedName name="Z_4B898AE2_7356_489E_882D_EC3B09CB95AA_.wvu.PrintArea" localSheetId="7" hidden="1">'Attach-3 (QR)'!$A$1:$I$429</definedName>
    <definedName name="Z_4B898AE2_7356_489E_882D_EC3B09CB95AA_.wvu.PrintArea" localSheetId="4" hidden="1">'Attach-3 (QR)_old'!$A$1:$J$407</definedName>
    <definedName name="Z_4B898AE2_7356_489E_882D_EC3B09CB95AA_.wvu.PrintArea" localSheetId="6" hidden="1">'Attach-QR)'!$A$1:$I$378</definedName>
    <definedName name="Z_4B898AE2_7356_489E_882D_EC3B09CB95AA_.wvu.PrintArea" localSheetId="32" hidden="1">'Bid Form 1st Envelope '!$A$1:$F$121</definedName>
    <definedName name="Z_4B898AE2_7356_489E_882D_EC3B09CB95AA_.wvu.PrintArea" localSheetId="1" hidden="1">Cover!$A$1:$F$29</definedName>
    <definedName name="Z_4B898AE2_7356_489E_882D_EC3B09CB95AA_.wvu.PrintArea" localSheetId="2" hidden="1">'Names of Bidder'!$B$1:$G$38</definedName>
    <definedName name="Z_4B898AE2_7356_489E_882D_EC3B09CB95AA_.wvu.PrintTitles" localSheetId="15" hidden="1">'Attach 9'!$18:$18</definedName>
    <definedName name="Z_4B898AE2_7356_489E_882D_EC3B09CB95AA_.wvu.Rows" localSheetId="18" hidden="1">'Attach 12'!$4:$4</definedName>
    <definedName name="Z_4B898AE2_7356_489E_882D_EC3B09CB95AA_.wvu.Rows" localSheetId="24" hidden="1">'Attach 17'!$26:$26,'Attach 17'!$32:$209</definedName>
    <definedName name="Z_4B898AE2_7356_489E_882D_EC3B09CB95AA_.wvu.Rows" localSheetId="26" hidden="1">'Attach 18 SP'!$149:$153</definedName>
    <definedName name="Z_4B898AE2_7356_489E_882D_EC3B09CB95AA_.wvu.Rows" localSheetId="27" hidden="1">'Attach 19'!$13:$13,'Attach 19'!$20:$28</definedName>
    <definedName name="Z_4B898AE2_7356_489E_882D_EC3B09CB95AA_.wvu.Rows" localSheetId="11" hidden="1">'Attach 5'!$4:$4</definedName>
    <definedName name="Z_4B898AE2_7356_489E_882D_EC3B09CB95AA_.wvu.Rows" localSheetId="12" hidden="1">'Attach 5A'!$25:$30</definedName>
    <definedName name="Z_4B898AE2_7356_489E_882D_EC3B09CB95AA_.wvu.Rows" localSheetId="15" hidden="1">'Attach 9'!$26:$28</definedName>
    <definedName name="Z_4B898AE2_7356_489E_882D_EC3B09CB95AA_.wvu.Rows" localSheetId="7" hidden="1">'Attach-3 (QR)'!$19:$23,'Attach-3 (QR)'!$25:$25,'Attach-3 (QR)'!$35:$35,'Attach-3 (QR)'!$90:$90,'Attach-3 (QR)'!$166:$166,'Attach-3 (QR)'!$230:$236,'Attach-3 (QR)'!$245:$245,'Attach-3 (QR)'!$281:$407</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6" hidden="1">'Attach-QR)'!$19:$23,'Attach-QR)'!$25:$25,'Attach-QR)'!$35:$35,'Attach-QR)'!$90:$90,'Attach-QR)'!$116:$116,'Attach-QR)'!$180:$186,'Attach-QR)'!$194:$194,'Attach-QR)'!$230:$356</definedName>
    <definedName name="Z_4B898AE2_7356_489E_882D_EC3B09CB95AA_.wvu.Rows" localSheetId="32" hidden="1">'Bid Form 1st Envelope '!$22:$25,'Bid Form 1st Envelope '!$30:$31,'Bid Form 1st Envelope '!$106:$106,'Bid Form 1st Envelope '!$109:$110</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1A6EE7B_1159_4743_BF27_95D329619B3B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1A6EE7B_1159_4743_BF27_95D329619B3B_.wvu.PrintArea" localSheetId="7" hidden="1">'Attach-3 (QR)'!$A$1:$I$429</definedName>
    <definedName name="Z_51A6EE7B_1159_4743_BF27_95D329619B3B_.wvu.Rows" localSheetId="7" hidden="1">'Attach-3 (QR)'!$19:$23,'Attach-3 (QR)'!$25:$25,'Attach-3 (QR)'!$35:$35,'Attach-3 (QR)'!$90:$90,'Attach-3 (QR)'!$166:$166,'Attach-3 (QR)'!$230:$236,'Attach-3 (QR)'!$245:$245,'Attach-3 (QR)'!$281:$407</definedName>
    <definedName name="Z_5476C51C_4037_4B28_A818_10D7CDF0C66A_.wvu.Cols" localSheetId="18" hidden="1">'Attach 12'!$G:$I</definedName>
    <definedName name="Z_5476C51C_4037_4B28_A818_10D7CDF0C66A_.wvu.Cols" localSheetId="22" hidden="1">'Attach 15'!$H:$H,'Attach 15'!$L:$N</definedName>
    <definedName name="Z_5476C51C_4037_4B28_A818_10D7CDF0C66A_.wvu.Cols" localSheetId="3" hidden="1">'Attach 3(JV)'!$G:$H</definedName>
    <definedName name="Z_5476C51C_4037_4B28_A818_10D7CDF0C66A_.wvu.Cols" localSheetId="8" hidden="1">'Attach 4'!$H:$O</definedName>
    <definedName name="Z_5476C51C_4037_4B28_A818_10D7CDF0C66A_.wvu.Cols" localSheetId="11" hidden="1">'Attach 5'!$H:$H</definedName>
    <definedName name="Z_5476C51C_4037_4B28_A818_10D7CDF0C66A_.wvu.Cols" localSheetId="12" hidden="1">'Attach 5A'!$H:$H</definedName>
    <definedName name="Z_5476C51C_4037_4B28_A818_10D7CDF0C66A_.wvu.Cols" localSheetId="13" hidden="1">'Attach 6'!$H:$H</definedName>
    <definedName name="Z_5476C51C_4037_4B28_A818_10D7CDF0C66A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5476C51C_4037_4B28_A818_10D7CDF0C66A_.wvu.Cols" localSheetId="32"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6" hidden="1">'Attach 10'!$A$1:$F$18</definedName>
    <definedName name="Z_5476C51C_4037_4B28_A818_10D7CDF0C66A_.wvu.PrintArea" localSheetId="17" hidden="1">'Attach 11'!$A$1:$E$86</definedName>
    <definedName name="Z_5476C51C_4037_4B28_A818_10D7CDF0C66A_.wvu.PrintArea" localSheetId="18" hidden="1">'Attach 12'!$A$1:$G$46</definedName>
    <definedName name="Z_5476C51C_4037_4B28_A818_10D7CDF0C66A_.wvu.PrintArea" localSheetId="19" hidden="1">'Attach 13'!$A$1:$E$26</definedName>
    <definedName name="Z_5476C51C_4037_4B28_A818_10D7CDF0C66A_.wvu.PrintArea" localSheetId="20" hidden="1">'Attach 14'!$A$1:$E$26</definedName>
    <definedName name="Z_5476C51C_4037_4B28_A818_10D7CDF0C66A_.wvu.PrintArea" localSheetId="21" hidden="1">'Attach 14-IP'!$A$8:$I$225</definedName>
    <definedName name="Z_5476C51C_4037_4B28_A818_10D7CDF0C66A_.wvu.PrintArea" localSheetId="22" hidden="1">'Attach 15'!$A$1:$E$92</definedName>
    <definedName name="Z_5476C51C_4037_4B28_A818_10D7CDF0C66A_.wvu.PrintArea" localSheetId="23" hidden="1">'Attach 16 '!$A$1:$L$96</definedName>
    <definedName name="Z_5476C51C_4037_4B28_A818_10D7CDF0C66A_.wvu.PrintArea" localSheetId="24" hidden="1">'Attach 17'!$A$1:$E$33</definedName>
    <definedName name="Z_5476C51C_4037_4B28_A818_10D7CDF0C66A_.wvu.PrintArea" localSheetId="25" hidden="1">'Attach 18'!$A$1:$E$21</definedName>
    <definedName name="Z_5476C51C_4037_4B28_A818_10D7CDF0C66A_.wvu.PrintArea" localSheetId="27" hidden="1">'Attach 19'!$A$1:$E$31</definedName>
    <definedName name="Z_5476C51C_4037_4B28_A818_10D7CDF0C66A_.wvu.PrintArea" localSheetId="28" hidden="1">'Attach 23'!$A$1:$E$26</definedName>
    <definedName name="Z_5476C51C_4037_4B28_A818_10D7CDF0C66A_.wvu.PrintArea" localSheetId="29" hidden="1">'Attach 24'!$A$1:$E$26</definedName>
    <definedName name="Z_5476C51C_4037_4B28_A818_10D7CDF0C66A_.wvu.PrintArea" localSheetId="30" hidden="1">'Attach 26'!$A$1:$E$26</definedName>
    <definedName name="Z_5476C51C_4037_4B28_A818_10D7CDF0C66A_.wvu.PrintArea" localSheetId="31" hidden="1">'Attach 28'!$A$1:$E$26</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8" hidden="1">'Attach 4'!$A$1:$G$25</definedName>
    <definedName name="Z_5476C51C_4037_4B28_A818_10D7CDF0C66A_.wvu.PrintArea" localSheetId="9" hidden="1">'Attach 4 (A)'!$A$1:$E$27</definedName>
    <definedName name="Z_5476C51C_4037_4B28_A818_10D7CDF0C66A_.wvu.PrintArea" localSheetId="10" hidden="1">'Attach 4 (B)'!$A$1:$E$26</definedName>
    <definedName name="Z_5476C51C_4037_4B28_A818_10D7CDF0C66A_.wvu.PrintArea" localSheetId="11" hidden="1">'Attach 5'!$A$1:$E$35</definedName>
    <definedName name="Z_5476C51C_4037_4B28_A818_10D7CDF0C66A_.wvu.PrintArea" localSheetId="12" hidden="1">'Attach 5A'!$A$1:$E$68</definedName>
    <definedName name="Z_5476C51C_4037_4B28_A818_10D7CDF0C66A_.wvu.PrintArea" localSheetId="13" hidden="1">'Attach 6'!$A$1:$E$31</definedName>
    <definedName name="Z_5476C51C_4037_4B28_A818_10D7CDF0C66A_.wvu.PrintArea" localSheetId="14" hidden="1">'Attach 7'!$A$1:$E$24</definedName>
    <definedName name="Z_5476C51C_4037_4B28_A818_10D7CDF0C66A_.wvu.PrintArea" localSheetId="15" hidden="1">'Attach 9'!$A$1:$AH$51</definedName>
    <definedName name="Z_5476C51C_4037_4B28_A818_10D7CDF0C66A_.wvu.PrintArea" localSheetId="7" hidden="1">'Attach-3 (QR)'!$A$1:$I$429</definedName>
    <definedName name="Z_5476C51C_4037_4B28_A818_10D7CDF0C66A_.wvu.PrintArea" localSheetId="4" hidden="1">'Attach-3 (QR)_old'!$A$1:$J$407</definedName>
    <definedName name="Z_5476C51C_4037_4B28_A818_10D7CDF0C66A_.wvu.PrintArea" localSheetId="6" hidden="1">'Attach-QR)'!$A$1:$I$378</definedName>
    <definedName name="Z_5476C51C_4037_4B28_A818_10D7CDF0C66A_.wvu.PrintArea" localSheetId="32" hidden="1">'Bid Form 1st Envelope '!$A$1:$J$122</definedName>
    <definedName name="Z_5476C51C_4037_4B28_A818_10D7CDF0C66A_.wvu.PrintArea" localSheetId="1" hidden="1">Cover!$A$1:$F$29</definedName>
    <definedName name="Z_5476C51C_4037_4B28_A818_10D7CDF0C66A_.wvu.PrintArea" localSheetId="2" hidden="1">'Names of Bidder'!$B$1:$G$38</definedName>
    <definedName name="Z_5476C51C_4037_4B28_A818_10D7CDF0C66A_.wvu.PrintTitles" localSheetId="15" hidden="1">'Attach 9'!$18:$18</definedName>
    <definedName name="Z_5476C51C_4037_4B28_A818_10D7CDF0C66A_.wvu.Rows" localSheetId="18" hidden="1">'Attach 12'!$4:$4</definedName>
    <definedName name="Z_5476C51C_4037_4B28_A818_10D7CDF0C66A_.wvu.Rows" localSheetId="22" hidden="1">'Attach 15'!$16:$16</definedName>
    <definedName name="Z_5476C51C_4037_4B28_A818_10D7CDF0C66A_.wvu.Rows" localSheetId="24" hidden="1">'Attach 17'!$26:$26,'Attach 17'!$32:$209</definedName>
    <definedName name="Z_5476C51C_4037_4B28_A818_10D7CDF0C66A_.wvu.Rows" localSheetId="27" hidden="1">'Attach 19'!$13:$13,'Attach 19'!$20:$28</definedName>
    <definedName name="Z_5476C51C_4037_4B28_A818_10D7CDF0C66A_.wvu.Rows" localSheetId="11" hidden="1">'Attach 5'!$4:$4</definedName>
    <definedName name="Z_5476C51C_4037_4B28_A818_10D7CDF0C66A_.wvu.Rows" localSheetId="12" hidden="1">'Attach 5A'!$25:$30</definedName>
    <definedName name="Z_5476C51C_4037_4B28_A818_10D7CDF0C66A_.wvu.Rows" localSheetId="15" hidden="1">'Attach 9'!$26:$28</definedName>
    <definedName name="Z_5476C51C_4037_4B28_A818_10D7CDF0C66A_.wvu.Rows" localSheetId="7" hidden="1">'Attach-3 (QR)'!$19:$23,'Attach-3 (QR)'!$25:$25,'Attach-3 (QR)'!$35:$35,'Attach-3 (QR)'!#REF!,'Attach-3 (QR)'!#REF!,'Attach-3 (QR)'!$230:$236,'Attach-3 (QR)'!$245:$245,'Attach-3 (QR)'!$281:$407</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6" hidden="1">'Attach-QR)'!$19:$23,'Attach-QR)'!$25:$25,'Attach-QR)'!$35:$35,'Attach-QR)'!#REF!,'Attach-QR)'!#REF!,'Attach-QR)'!$180:$186,'Attach-QR)'!$194:$194,'Attach-QR)'!$230:$356</definedName>
    <definedName name="Z_5476C51C_4037_4B28_A818_10D7CDF0C66A_.wvu.Rows" localSheetId="32" hidden="1">'Bid Form 1st Envelope '!$22:$23,'Bid Form 1st Envelope '!$30:$31,'Bid Form 1st Envelope '!$106:$106,'Bid Form 1st Envelope '!$109:$110</definedName>
    <definedName name="Z_5476C51C_4037_4B28_A818_10D7CDF0C66A_.wvu.Rows" localSheetId="2" hidden="1">'Names of Bidder'!$6:$7,'Names of Bidder'!$23:$26,'Names of Bidder'!$28:$31</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C2AB3_459C_475C_AFE6_EBB6882FA67E_.wvu.Cols" localSheetId="7" hidden="1">'Attach-3 (QR)'!$I:$I,'Attach-3 (QR)'!$K:$M</definedName>
    <definedName name="Z_57EC2AB3_459C_475C_AFE6_EBB6882FA67E_.wvu.Cols" localSheetId="4" hidden="1">'Attach-3 (QR)_old'!$I:$I,'Attach-3 (QR)_old'!$K:$M</definedName>
    <definedName name="Z_57EC2AB3_459C_475C_AFE6_EBB6882FA67E_.wvu.Cols" localSheetId="6" hidden="1">'Attach-QR)'!$I:$I,'Attach-QR)'!$K:$M</definedName>
    <definedName name="Z_57EC2AB3_459C_475C_AFE6_EBB6882FA67E_.wvu.PrintArea" localSheetId="7" hidden="1">'Attach-3 (QR)'!$A$1:$H$429</definedName>
    <definedName name="Z_57EC2AB3_459C_475C_AFE6_EBB6882FA67E_.wvu.PrintArea" localSheetId="4" hidden="1">'Attach-3 (QR)_old'!$A$1:$H$407</definedName>
    <definedName name="Z_57EC2AB3_459C_475C_AFE6_EBB6882FA67E_.wvu.PrintArea" localSheetId="6" hidden="1">'Attach-QR)'!$A$1:$H$378</definedName>
    <definedName name="Z_5802F788_6BC6_4DD2_9B34_FB4B8F376754_.wvu.Cols" localSheetId="7" hidden="1">'Attach-3 (QR)'!$J:$X</definedName>
    <definedName name="Z_5802F788_6BC6_4DD2_9B34_FB4B8F376754_.wvu.Cols" localSheetId="6" hidden="1">'Attach-QR)'!$J:$X</definedName>
    <definedName name="Z_5802F788_6BC6_4DD2_9B34_FB4B8F376754_.wvu.PrintArea" localSheetId="7" hidden="1">'Attach-3 (QR)'!$A$1:$I$429</definedName>
    <definedName name="Z_5802F788_6BC6_4DD2_9B34_FB4B8F376754_.wvu.PrintArea" localSheetId="6" hidden="1">'Attach-QR)'!$A$1:$I$378</definedName>
    <definedName name="Z_5802F788_6BC6_4DD2_9B34_FB4B8F376754_.wvu.Rows" localSheetId="7" hidden="1">'Attach-3 (QR)'!$19:$23,'Attach-3 (QR)'!$25:$25,'Attach-3 (QR)'!$35:$35,'Attach-3 (QR)'!#REF!,'Attach-3 (QR)'!#REF!,'Attach-3 (QR)'!$230:$236,'Attach-3 (QR)'!$245:$245,'Attach-3 (QR)'!$281:$407</definedName>
    <definedName name="Z_5802F788_6BC6_4DD2_9B34_FB4B8F376754_.wvu.Rows" localSheetId="6" hidden="1">'Attach-QR)'!$19:$23,'Attach-QR)'!$25:$25,'Attach-QR)'!$35:$35,'Attach-QR)'!#REF!,'Attach-QR)'!#REF!,'Attach-QR)'!$180:$186,'Attach-QR)'!$194:$194,'Attach-QR)'!$230:$356</definedName>
    <definedName name="Z_582CF44B_0703_4CA2_AB84_00685031CD39_.wvu.Cols" localSheetId="7" hidden="1">'Attach-3 (QR)'!$M:$O</definedName>
    <definedName name="Z_582CF44B_0703_4CA2_AB84_00685031CD39_.wvu.Cols" localSheetId="4" hidden="1">'Attach-3 (QR)_old'!$M:$O</definedName>
    <definedName name="Z_582CF44B_0703_4CA2_AB84_00685031CD39_.wvu.Cols" localSheetId="6" hidden="1">'Attach-QR)'!$M:$O</definedName>
    <definedName name="Z_582CF44B_0703_4CA2_AB84_00685031CD39_.wvu.PrintArea" localSheetId="7" hidden="1">'Attach-3 (QR)'!$A$1:$H$429</definedName>
    <definedName name="Z_582CF44B_0703_4CA2_AB84_00685031CD39_.wvu.PrintArea" localSheetId="4" hidden="1">'Attach-3 (QR)_old'!$A$1:$H$407</definedName>
    <definedName name="Z_582CF44B_0703_4CA2_AB84_00685031CD39_.wvu.PrintArea" localSheetId="6" hidden="1">'Attach-QR)'!$A$1:$H$378</definedName>
    <definedName name="Z_582CF44B_0703_4CA2_AB84_00685031CD39_.wvu.Rows" localSheetId="7" hidden="1">'Attach-3 (QR)'!#REF!,'Attach-3 (QR)'!$230:$236,'Attach-3 (QR)'!#REF!,'Attach-3 (QR)'!#REF!,'Attach-3 (QR)'!#REF!,'Attach-3 (QR)'!$245:$245,'Attach-3 (QR)'!$294:$296,'Attach-3 (QR)'!$318:$349,'Attach-3 (QR)'!$355:$369</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2CF44B_0703_4CA2_AB84_00685031CD39_.wvu.Rows" localSheetId="6" hidden="1">'Attach-QR)'!#REF!,'Attach-QR)'!$180:$186,'Attach-QR)'!#REF!,'Attach-QR)'!#REF!,'Attach-QR)'!#REF!,'Attach-QR)'!$194:$194,'Attach-QR)'!$243:$245,'Attach-QR)'!$267:$298,'Attach-QR)'!$304:$318</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12'!$G:$G</definedName>
    <definedName name="Z_5B8D5D4A_E3F3_4270_9E8A_31566626E806_.wvu.Cols" localSheetId="2" hidden="1">'Names of Bidder'!$L:$L</definedName>
    <definedName name="Z_5B8D5D4A_E3F3_4270_9E8A_31566626E806_.wvu.PrintArea" localSheetId="18" hidden="1">'Attach 12'!$A$1:$F$46</definedName>
    <definedName name="Z_5B8D5D4A_E3F3_4270_9E8A_31566626E806_.wvu.PrintArea" localSheetId="2" hidden="1">'Names of Bidder'!$B$1:$G$38</definedName>
    <definedName name="Z_5D67CA2D_8BB3_4F00_894F_4872C1BBE88F_.wvu.Cols" localSheetId="18" hidden="1">'Attach 12'!$G:$I</definedName>
    <definedName name="Z_5D67CA2D_8BB3_4F00_894F_4872C1BBE88F_.wvu.Cols" localSheetId="22" hidden="1">'Attach 15'!$H:$H,'Attach 15'!$L:$N</definedName>
    <definedName name="Z_5D67CA2D_8BB3_4F00_894F_4872C1BBE88F_.wvu.Cols" localSheetId="3" hidden="1">'Attach 3(JV)'!$G:$H</definedName>
    <definedName name="Z_5D67CA2D_8BB3_4F00_894F_4872C1BBE88F_.wvu.Cols" localSheetId="8" hidden="1">'Attach 4'!$H:$O</definedName>
    <definedName name="Z_5D67CA2D_8BB3_4F00_894F_4872C1BBE88F_.wvu.Cols" localSheetId="11" hidden="1">'Attach 5'!$H:$H</definedName>
    <definedName name="Z_5D67CA2D_8BB3_4F00_894F_4872C1BBE88F_.wvu.Cols" localSheetId="12" hidden="1">'Attach 5A'!$H:$H</definedName>
    <definedName name="Z_5D67CA2D_8BB3_4F00_894F_4872C1BBE88F_.wvu.Cols" localSheetId="13" hidden="1">'Attach 6'!$H:$H</definedName>
    <definedName name="Z_5D67CA2D_8BB3_4F00_894F_4872C1BBE88F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5D67CA2D_8BB3_4F00_894F_4872C1BBE88F_.wvu.Cols" localSheetId="32"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6" hidden="1">'Attach 10'!$A$1:$F$18</definedName>
    <definedName name="Z_5D67CA2D_8BB3_4F00_894F_4872C1BBE88F_.wvu.PrintArea" localSheetId="17" hidden="1">'Attach 11'!$A$1:$E$86</definedName>
    <definedName name="Z_5D67CA2D_8BB3_4F00_894F_4872C1BBE88F_.wvu.PrintArea" localSheetId="18" hidden="1">'Attach 12'!$A$1:$G$46</definedName>
    <definedName name="Z_5D67CA2D_8BB3_4F00_894F_4872C1BBE88F_.wvu.PrintArea" localSheetId="19" hidden="1">'Attach 13'!$A$1:$E$26</definedName>
    <definedName name="Z_5D67CA2D_8BB3_4F00_894F_4872C1BBE88F_.wvu.PrintArea" localSheetId="20" hidden="1">'Attach 14'!$A$1:$E$26</definedName>
    <definedName name="Z_5D67CA2D_8BB3_4F00_894F_4872C1BBE88F_.wvu.PrintArea" localSheetId="21" hidden="1">'Attach 14-IP'!$A$8:$I$225</definedName>
    <definedName name="Z_5D67CA2D_8BB3_4F00_894F_4872C1BBE88F_.wvu.PrintArea" localSheetId="22" hidden="1">'Attach 15'!$A$1:$E$92</definedName>
    <definedName name="Z_5D67CA2D_8BB3_4F00_894F_4872C1BBE88F_.wvu.PrintArea" localSheetId="23" hidden="1">'Attach 16 '!$A$1:$L$96</definedName>
    <definedName name="Z_5D67CA2D_8BB3_4F00_894F_4872C1BBE88F_.wvu.PrintArea" localSheetId="24" hidden="1">'Attach 17'!$A$1:$E$33</definedName>
    <definedName name="Z_5D67CA2D_8BB3_4F00_894F_4872C1BBE88F_.wvu.PrintArea" localSheetId="25" hidden="1">'Attach 18'!$A$1:$E$21</definedName>
    <definedName name="Z_5D67CA2D_8BB3_4F00_894F_4872C1BBE88F_.wvu.PrintArea" localSheetId="27" hidden="1">'Attach 19'!$A$1:$E$31</definedName>
    <definedName name="Z_5D67CA2D_8BB3_4F00_894F_4872C1BBE88F_.wvu.PrintArea" localSheetId="28" hidden="1">'Attach 23'!$A$1:$E$26</definedName>
    <definedName name="Z_5D67CA2D_8BB3_4F00_894F_4872C1BBE88F_.wvu.PrintArea" localSheetId="29" hidden="1">'Attach 24'!$A$1:$E$26</definedName>
    <definedName name="Z_5D67CA2D_8BB3_4F00_894F_4872C1BBE88F_.wvu.PrintArea" localSheetId="30" hidden="1">'Attach 26'!$A$1:$E$26</definedName>
    <definedName name="Z_5D67CA2D_8BB3_4F00_894F_4872C1BBE88F_.wvu.PrintArea" localSheetId="31" hidden="1">'Attach 28'!$A$1:$E$26</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8" hidden="1">'Attach 4'!$A$1:$G$25</definedName>
    <definedName name="Z_5D67CA2D_8BB3_4F00_894F_4872C1BBE88F_.wvu.PrintArea" localSheetId="9" hidden="1">'Attach 4 (A)'!$A$1:$E$27</definedName>
    <definedName name="Z_5D67CA2D_8BB3_4F00_894F_4872C1BBE88F_.wvu.PrintArea" localSheetId="10" hidden="1">'Attach 4 (B)'!$A$1:$E$26</definedName>
    <definedName name="Z_5D67CA2D_8BB3_4F00_894F_4872C1BBE88F_.wvu.PrintArea" localSheetId="11" hidden="1">'Attach 5'!$A$1:$E$35</definedName>
    <definedName name="Z_5D67CA2D_8BB3_4F00_894F_4872C1BBE88F_.wvu.PrintArea" localSheetId="12" hidden="1">'Attach 5A'!$A$1:$E$73</definedName>
    <definedName name="Z_5D67CA2D_8BB3_4F00_894F_4872C1BBE88F_.wvu.PrintArea" localSheetId="13" hidden="1">'Attach 6'!$A$1:$E$28</definedName>
    <definedName name="Z_5D67CA2D_8BB3_4F00_894F_4872C1BBE88F_.wvu.PrintArea" localSheetId="14" hidden="1">'Attach 7'!$A$1:$E$24</definedName>
    <definedName name="Z_5D67CA2D_8BB3_4F00_894F_4872C1BBE88F_.wvu.PrintArea" localSheetId="15" hidden="1">'Attach 9'!$A$1:$AH$51</definedName>
    <definedName name="Z_5D67CA2D_8BB3_4F00_894F_4872C1BBE88F_.wvu.PrintArea" localSheetId="7" hidden="1">'Attach-3 (QR)'!$A$1:$I$429</definedName>
    <definedName name="Z_5D67CA2D_8BB3_4F00_894F_4872C1BBE88F_.wvu.PrintArea" localSheetId="4" hidden="1">'Attach-3 (QR)_old'!$A$1:$J$407</definedName>
    <definedName name="Z_5D67CA2D_8BB3_4F00_894F_4872C1BBE88F_.wvu.PrintArea" localSheetId="6" hidden="1">'Attach-QR)'!$A$1:$I$378</definedName>
    <definedName name="Z_5D67CA2D_8BB3_4F00_894F_4872C1BBE88F_.wvu.PrintArea" localSheetId="32" hidden="1">'Bid Form 1st Envelope '!$A$1:$J$122</definedName>
    <definedName name="Z_5D67CA2D_8BB3_4F00_894F_4872C1BBE88F_.wvu.PrintArea" localSheetId="1" hidden="1">Cover!$A$1:$F$29</definedName>
    <definedName name="Z_5D67CA2D_8BB3_4F00_894F_4872C1BBE88F_.wvu.PrintArea" localSheetId="2" hidden="1">'Names of Bidder'!$B$1:$G$38</definedName>
    <definedName name="Z_5D67CA2D_8BB3_4F00_894F_4872C1BBE88F_.wvu.PrintTitles" localSheetId="15" hidden="1">'Attach 9'!$18:$18</definedName>
    <definedName name="Z_5D67CA2D_8BB3_4F00_894F_4872C1BBE88F_.wvu.Rows" localSheetId="18" hidden="1">'Attach 12'!$4:$4</definedName>
    <definedName name="Z_5D67CA2D_8BB3_4F00_894F_4872C1BBE88F_.wvu.Rows" localSheetId="22" hidden="1">'Attach 15'!$16:$16</definedName>
    <definedName name="Z_5D67CA2D_8BB3_4F00_894F_4872C1BBE88F_.wvu.Rows" localSheetId="24" hidden="1">'Attach 17'!$26:$26,'Attach 17'!$32:$209</definedName>
    <definedName name="Z_5D67CA2D_8BB3_4F00_894F_4872C1BBE88F_.wvu.Rows" localSheetId="27" hidden="1">'Attach 19'!$13:$13,'Attach 19'!$20:$28</definedName>
    <definedName name="Z_5D67CA2D_8BB3_4F00_894F_4872C1BBE88F_.wvu.Rows" localSheetId="11" hidden="1">'Attach 5'!$4:$4</definedName>
    <definedName name="Z_5D67CA2D_8BB3_4F00_894F_4872C1BBE88F_.wvu.Rows" localSheetId="12" hidden="1">'Attach 5A'!$25:$30</definedName>
    <definedName name="Z_5D67CA2D_8BB3_4F00_894F_4872C1BBE88F_.wvu.Rows" localSheetId="15" hidden="1">'Attach 9'!$26:$28</definedName>
    <definedName name="Z_5D67CA2D_8BB3_4F00_894F_4872C1BBE88F_.wvu.Rows" localSheetId="7" hidden="1">'Attach-3 (QR)'!$19:$23,'Attach-3 (QR)'!$25:$25,'Attach-3 (QR)'!$35:$35,'Attach-3 (QR)'!#REF!,'Attach-3 (QR)'!#REF!,'Attach-3 (QR)'!$230:$236,'Attach-3 (QR)'!$245:$245,'Attach-3 (QR)'!$281:$407</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6" hidden="1">'Attach-QR)'!$19:$23,'Attach-QR)'!$25:$25,'Attach-QR)'!$35:$35,'Attach-QR)'!#REF!,'Attach-QR)'!#REF!,'Attach-QR)'!$180:$186,'Attach-QR)'!$194:$194,'Attach-QR)'!$230:$356</definedName>
    <definedName name="Z_5D67CA2D_8BB3_4F00_894F_4872C1BBE88F_.wvu.Rows" localSheetId="32" hidden="1">'Bid Form 1st Envelope '!$30:$31,'Bid Form 1st Envelope '!$106:$106,'Bid Form 1st Envelope '!$109:$110</definedName>
    <definedName name="Z_5D67CA2D_8BB3_4F00_894F_4872C1BBE88F_.wvu.Rows" localSheetId="2" hidden="1">'Names of Bidder'!$6:$7,'Names of Bidder'!$23:$26,'Names of Bidder'!$28:$31</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12'!$G:$G</definedName>
    <definedName name="Z_5FD74E67_DB24_44D3_983B_19D633AA18A1_.wvu.Cols" localSheetId="2" hidden="1">'Names of Bidder'!$L:$L</definedName>
    <definedName name="Z_5FD74E67_DB24_44D3_983B_19D633AA18A1_.wvu.PrintArea" localSheetId="18" hidden="1">'Attach 12'!$A$1:$F$46</definedName>
    <definedName name="Z_5FD74E67_DB24_44D3_983B_19D633AA18A1_.wvu.PrintArea" localSheetId="2" hidden="1">'Names of Bidder'!$B$1:$G$38</definedName>
    <definedName name="Z_611D8B62_9C40_451B_ABB4_92F111B2BF43_.wvu.Cols" localSheetId="26" hidden="1">'Attach 18 SP'!$J:$P</definedName>
    <definedName name="Z_611D8B62_9C40_451B_ABB4_92F111B2BF43_.wvu.Cols" localSheetId="2" hidden="1">'Names of Bidder'!$L:$L</definedName>
    <definedName name="Z_611D8B62_9C40_451B_ABB4_92F111B2BF43_.wvu.PrintArea" localSheetId="26" hidden="1">'Attach 18 SP'!$A$8:$I$157</definedName>
    <definedName name="Z_611D8B62_9C40_451B_ABB4_92F111B2BF43_.wvu.PrintArea" localSheetId="2" hidden="1">'Names of Bidder'!$B$1:$E$35</definedName>
    <definedName name="Z_611D8B62_9C40_451B_ABB4_92F111B2BF43_.wvu.Rows" localSheetId="26" hidden="1">'Attach 18 SP'!#REF!,'Attach 18 SP'!#REF!,'Attach 18 SP'!#REF!,'Attach 18 SP'!#REF!,'Attach 18 SP'!#REF!,'Attach 18 SP'!$149:$153</definedName>
    <definedName name="Z_696D4A13_5E44_4B16_B107_EB70ABB06CBE_.wvu.Cols" localSheetId="18" hidden="1">'Attach 12'!$G:$I</definedName>
    <definedName name="Z_696D4A13_5E44_4B16_B107_EB70ABB06CBE_.wvu.Cols" localSheetId="22" hidden="1">'Attach 15'!$H:$H,'Attach 15'!$L:$N</definedName>
    <definedName name="Z_696D4A13_5E44_4B16_B107_EB70ABB06CBE_.wvu.Cols" localSheetId="26" hidden="1">'Attach 18 SP'!$J:$AO</definedName>
    <definedName name="Z_696D4A13_5E44_4B16_B107_EB70ABB06CBE_.wvu.Cols" localSheetId="3" hidden="1">'Attach 3(JV)'!$G:$H</definedName>
    <definedName name="Z_696D4A13_5E44_4B16_B107_EB70ABB06CBE_.wvu.Cols" localSheetId="8" hidden="1">'Attach 4'!$H:$O</definedName>
    <definedName name="Z_696D4A13_5E44_4B16_B107_EB70ABB06CBE_.wvu.Cols" localSheetId="11" hidden="1">'Attach 5'!$H:$H</definedName>
    <definedName name="Z_696D4A13_5E44_4B16_B107_EB70ABB06CBE_.wvu.Cols" localSheetId="12" hidden="1">'Attach 5A'!$H:$H</definedName>
    <definedName name="Z_696D4A13_5E44_4B16_B107_EB70ABB06CBE_.wvu.Cols" localSheetId="13" hidden="1">'Attach 6'!$H:$H</definedName>
    <definedName name="Z_696D4A13_5E44_4B16_B107_EB70ABB06CBE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696D4A13_5E44_4B16_B107_EB70ABB06CBE_.wvu.Cols" localSheetId="32"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6" hidden="1">'Attach 10'!$A$1:$F$18</definedName>
    <definedName name="Z_696D4A13_5E44_4B16_B107_EB70ABB06CBE_.wvu.PrintArea" localSheetId="17" hidden="1">'Attach 11'!$A$1:$E$86</definedName>
    <definedName name="Z_696D4A13_5E44_4B16_B107_EB70ABB06CBE_.wvu.PrintArea" localSheetId="18" hidden="1">'Attach 12'!$A$1:$G$46</definedName>
    <definedName name="Z_696D4A13_5E44_4B16_B107_EB70ABB06CBE_.wvu.PrintArea" localSheetId="19" hidden="1">'Attach 13'!$A$1:$E$26</definedName>
    <definedName name="Z_696D4A13_5E44_4B16_B107_EB70ABB06CBE_.wvu.PrintArea" localSheetId="20" hidden="1">'Attach 14'!$A$1:$E$26</definedName>
    <definedName name="Z_696D4A13_5E44_4B16_B107_EB70ABB06CBE_.wvu.PrintArea" localSheetId="21" hidden="1">'Attach 14-IP'!$A$8:$I$225</definedName>
    <definedName name="Z_696D4A13_5E44_4B16_B107_EB70ABB06CBE_.wvu.PrintArea" localSheetId="22" hidden="1">'Attach 15'!$A$1:$E$92</definedName>
    <definedName name="Z_696D4A13_5E44_4B16_B107_EB70ABB06CBE_.wvu.PrintArea" localSheetId="23" hidden="1">'Attach 16 '!$A$1:$L$96</definedName>
    <definedName name="Z_696D4A13_5E44_4B16_B107_EB70ABB06CBE_.wvu.PrintArea" localSheetId="24" hidden="1">'Attach 17'!$A$1:$E$33</definedName>
    <definedName name="Z_696D4A13_5E44_4B16_B107_EB70ABB06CBE_.wvu.PrintArea" localSheetId="25" hidden="1">'Attach 18'!$A$1:$E$21</definedName>
    <definedName name="Z_696D4A13_5E44_4B16_B107_EB70ABB06CBE_.wvu.PrintArea" localSheetId="26" hidden="1">'Attach 18 SP'!$A$7:$I$157</definedName>
    <definedName name="Z_696D4A13_5E44_4B16_B107_EB70ABB06CBE_.wvu.PrintArea" localSheetId="27" hidden="1">'Attach 19'!$A$1:$E$31</definedName>
    <definedName name="Z_696D4A13_5E44_4B16_B107_EB70ABB06CBE_.wvu.PrintArea" localSheetId="28" hidden="1">'Attach 23'!$A$1:$E$26</definedName>
    <definedName name="Z_696D4A13_5E44_4B16_B107_EB70ABB06CBE_.wvu.PrintArea" localSheetId="29" hidden="1">'Attach 24'!$A$1:$E$26</definedName>
    <definedName name="Z_696D4A13_5E44_4B16_B107_EB70ABB06CBE_.wvu.PrintArea" localSheetId="30" hidden="1">'Attach 26'!$A$1:$E$26</definedName>
    <definedName name="Z_696D4A13_5E44_4B16_B107_EB70ABB06CBE_.wvu.PrintArea" localSheetId="31" hidden="1">'Attach 28'!$A$1:$E$26</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8" hidden="1">'Attach 4'!$A$1:$G$25</definedName>
    <definedName name="Z_696D4A13_5E44_4B16_B107_EB70ABB06CBE_.wvu.PrintArea" localSheetId="9" hidden="1">'Attach 4 (A)'!$A$1:$E$27</definedName>
    <definedName name="Z_696D4A13_5E44_4B16_B107_EB70ABB06CBE_.wvu.PrintArea" localSheetId="10" hidden="1">'Attach 4 (B)'!$A$1:$E$26</definedName>
    <definedName name="Z_696D4A13_5E44_4B16_B107_EB70ABB06CBE_.wvu.PrintArea" localSheetId="11" hidden="1">'Attach 5'!$A$1:$E$35</definedName>
    <definedName name="Z_696D4A13_5E44_4B16_B107_EB70ABB06CBE_.wvu.PrintArea" localSheetId="12" hidden="1">'Attach 5A'!$A$1:$E$68</definedName>
    <definedName name="Z_696D4A13_5E44_4B16_B107_EB70ABB06CBE_.wvu.PrintArea" localSheetId="13" hidden="1">'Attach 6'!$A$1:$E$31</definedName>
    <definedName name="Z_696D4A13_5E44_4B16_B107_EB70ABB06CBE_.wvu.PrintArea" localSheetId="14" hidden="1">'Attach 7'!$A$1:$E$24</definedName>
    <definedName name="Z_696D4A13_5E44_4B16_B107_EB70ABB06CBE_.wvu.PrintArea" localSheetId="15" hidden="1">'Attach 9'!$A$1:$AH$51</definedName>
    <definedName name="Z_696D4A13_5E44_4B16_B107_EB70ABB06CBE_.wvu.PrintArea" localSheetId="7" hidden="1">'Attach-3 (QR)'!$A$1:$I$429</definedName>
    <definedName name="Z_696D4A13_5E44_4B16_B107_EB70ABB06CBE_.wvu.PrintArea" localSheetId="4" hidden="1">'Attach-3 (QR)_old'!$A$1:$J$407</definedName>
    <definedName name="Z_696D4A13_5E44_4B16_B107_EB70ABB06CBE_.wvu.PrintArea" localSheetId="6" hidden="1">'Attach-QR)'!$A$1:$I$378</definedName>
    <definedName name="Z_696D4A13_5E44_4B16_B107_EB70ABB06CBE_.wvu.PrintArea" localSheetId="32" hidden="1">'Bid Form 1st Envelope '!$A$1:$J$122</definedName>
    <definedName name="Z_696D4A13_5E44_4B16_B107_EB70ABB06CBE_.wvu.PrintArea" localSheetId="1" hidden="1">Cover!$A$1:$F$29</definedName>
    <definedName name="Z_696D4A13_5E44_4B16_B107_EB70ABB06CBE_.wvu.PrintArea" localSheetId="2" hidden="1">'Names of Bidder'!$B$1:$G$38</definedName>
    <definedName name="Z_696D4A13_5E44_4B16_B107_EB70ABB06CBE_.wvu.PrintTitles" localSheetId="15" hidden="1">'Attach 9'!$18:$18</definedName>
    <definedName name="Z_696D4A13_5E44_4B16_B107_EB70ABB06CBE_.wvu.Rows" localSheetId="18" hidden="1">'Attach 12'!$4:$4</definedName>
    <definedName name="Z_696D4A13_5E44_4B16_B107_EB70ABB06CBE_.wvu.Rows" localSheetId="22" hidden="1">'Attach 15'!$16:$16</definedName>
    <definedName name="Z_696D4A13_5E44_4B16_B107_EB70ABB06CBE_.wvu.Rows" localSheetId="24" hidden="1">'Attach 17'!$26:$26,'Attach 17'!$32:$209</definedName>
    <definedName name="Z_696D4A13_5E44_4B16_B107_EB70ABB06CBE_.wvu.Rows" localSheetId="26" hidden="1">'Attach 18 SP'!$149:$153</definedName>
    <definedName name="Z_696D4A13_5E44_4B16_B107_EB70ABB06CBE_.wvu.Rows" localSheetId="27" hidden="1">'Attach 19'!$13:$13,'Attach 19'!$20:$28</definedName>
    <definedName name="Z_696D4A13_5E44_4B16_B107_EB70ABB06CBE_.wvu.Rows" localSheetId="11" hidden="1">'Attach 5'!$4:$4</definedName>
    <definedName name="Z_696D4A13_5E44_4B16_B107_EB70ABB06CBE_.wvu.Rows" localSheetId="12" hidden="1">'Attach 5A'!$25:$30</definedName>
    <definedName name="Z_696D4A13_5E44_4B16_B107_EB70ABB06CBE_.wvu.Rows" localSheetId="15" hidden="1">'Attach 9'!$26:$28</definedName>
    <definedName name="Z_696D4A13_5E44_4B16_B107_EB70ABB06CBE_.wvu.Rows" localSheetId="7" hidden="1">'Attach-3 (QR)'!$19:$23,'Attach-3 (QR)'!$25:$25,'Attach-3 (QR)'!$35:$35,'Attach-3 (QR)'!#REF!,'Attach-3 (QR)'!#REF!,'Attach-3 (QR)'!$230:$236,'Attach-3 (QR)'!$245:$245,'Attach-3 (QR)'!$281:$407</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6" hidden="1">'Attach-QR)'!$19:$23,'Attach-QR)'!$25:$25,'Attach-QR)'!$35:$35,'Attach-QR)'!#REF!,'Attach-QR)'!#REF!,'Attach-QR)'!$180:$186,'Attach-QR)'!$194:$194,'Attach-QR)'!$230:$356</definedName>
    <definedName name="Z_696D4A13_5E44_4B16_B107_EB70ABB06CBE_.wvu.Rows" localSheetId="32" hidden="1">'Bid Form 1st Envelope '!$22:$23,'Bid Form 1st Envelope '!$30:$31,'Bid Form 1st Envelope '!$106:$106,'Bid Form 1st Envelope '!$109:$110</definedName>
    <definedName name="Z_696D4A13_5E44_4B16_B107_EB70ABB06CBE_.wvu.Rows" localSheetId="2" hidden="1">'Names of Bidder'!$6:$7,'Names of Bidder'!$23:$26,'Names of Bidder'!$28:$31</definedName>
    <definedName name="Z_6B2C1320_5106_401D_86E8_03FFC7419150_.wvu.Cols" localSheetId="18" hidden="1">'Attach 12'!$G:$G</definedName>
    <definedName name="Z_6B2C1320_5106_401D_86E8_03FFC7419150_.wvu.Cols" localSheetId="26" hidden="1">'Attach 18 SP'!$K:$P</definedName>
    <definedName name="Z_6B2C1320_5106_401D_86E8_03FFC7419150_.wvu.Cols" localSheetId="7" hidden="1">'Attach-3 (QR)'!$I:$I,'Attach-3 (QR)'!$M:$M</definedName>
    <definedName name="Z_6B2C1320_5106_401D_86E8_03FFC7419150_.wvu.Cols" localSheetId="4" hidden="1">'Attach-3 (QR)_old'!$I:$I,'Attach-3 (QR)_old'!$M:$M</definedName>
    <definedName name="Z_6B2C1320_5106_401D_86E8_03FFC7419150_.wvu.Cols" localSheetId="6" hidden="1">'Attach-QR)'!$I:$I,'Attach-QR)'!$M:$M</definedName>
    <definedName name="Z_6B2C1320_5106_401D_86E8_03FFC7419150_.wvu.PrintArea" localSheetId="18" hidden="1">'Attach 12'!$A$1:$F$46</definedName>
    <definedName name="Z_6B2C1320_5106_401D_86E8_03FFC7419150_.wvu.PrintArea" localSheetId="26" hidden="1">'Attach 18 SP'!$A$8:$I$157</definedName>
    <definedName name="Z_6B2C1320_5106_401D_86E8_03FFC7419150_.wvu.PrintArea" localSheetId="7" hidden="1">'Attach-3 (QR)'!$A$1:$H$429</definedName>
    <definedName name="Z_6B2C1320_5106_401D_86E8_03FFC7419150_.wvu.PrintArea" localSheetId="4" hidden="1">'Attach-3 (QR)_old'!$A$1:$H$407</definedName>
    <definedName name="Z_6B2C1320_5106_401D_86E8_03FFC7419150_.wvu.PrintArea" localSheetId="6" hidden="1">'Attach-QR)'!$A$1:$H$378</definedName>
    <definedName name="Z_6B2C1320_5106_401D_86E8_03FFC7419150_.wvu.Rows" localSheetId="26" hidden="1">'Attach 18 SP'!$41:$41</definedName>
    <definedName name="Z_6B2C1320_5106_401D_86E8_03FFC7419150_.wvu.Rows" localSheetId="7" hidden="1">'Attach-3 (QR)'!#REF!,'Attach-3 (QR)'!#REF!</definedName>
    <definedName name="Z_6B2C1320_5106_401D_86E8_03FFC7419150_.wvu.Rows" localSheetId="4" hidden="1">'Attach-3 (QR)_old'!#REF!,'Attach-3 (QR)_old'!#REF!</definedName>
    <definedName name="Z_6B2C1320_5106_401D_86E8_03FFC7419150_.wvu.Rows" localSheetId="6" hidden="1">'Attach-QR)'!#REF!,'Attach-QR)'!#REF!</definedName>
    <definedName name="Z_6DC6C963_9F04_44DD_BC90_C1641F014E55_.wvu.Cols" localSheetId="7" hidden="1">'Attach-3 (QR)'!$J:$X</definedName>
    <definedName name="Z_6DC6C963_9F04_44DD_BC90_C1641F014E55_.wvu.Cols" localSheetId="6" hidden="1">'Attach-QR)'!$J:$X</definedName>
    <definedName name="Z_6DC6C963_9F04_44DD_BC90_C1641F014E55_.wvu.PrintArea" localSheetId="7" hidden="1">'Attach-3 (QR)'!$A$1:$I$429</definedName>
    <definedName name="Z_6DC6C963_9F04_44DD_BC90_C1641F014E55_.wvu.PrintArea" localSheetId="6" hidden="1">'Attach-QR)'!$A$1:$I$378</definedName>
    <definedName name="Z_6DC6C963_9F04_44DD_BC90_C1641F014E55_.wvu.Rows" localSheetId="7" hidden="1">'Attach-3 (QR)'!$19:$23,'Attach-3 (QR)'!$25:$25,'Attach-3 (QR)'!$35:$35,'Attach-3 (QR)'!#REF!,'Attach-3 (QR)'!#REF!,'Attach-3 (QR)'!$230:$236,'Attach-3 (QR)'!$245:$245,'Attach-3 (QR)'!$281:$407</definedName>
    <definedName name="Z_6DC6C963_9F04_44DD_BC90_C1641F014E55_.wvu.Rows" localSheetId="6" hidden="1">'Attach-QR)'!$19:$23,'Attach-QR)'!$25:$25,'Attach-QR)'!$35:$35,'Attach-QR)'!#REF!,'Attach-QR)'!#REF!,'Attach-QR)'!$180:$186,'Attach-QR)'!$194:$194,'Attach-QR)'!$230:$356</definedName>
    <definedName name="Z_6FD3A41D_DEEE_48F5_96DB_6021F0BEBAF6_.wvu.Cols" localSheetId="7" hidden="1">'Attach-3 (QR)'!$M:$O</definedName>
    <definedName name="Z_6FD3A41D_DEEE_48F5_96DB_6021F0BEBAF6_.wvu.Cols" localSheetId="4" hidden="1">'Attach-3 (QR)_old'!$M:$O</definedName>
    <definedName name="Z_6FD3A41D_DEEE_48F5_96DB_6021F0BEBAF6_.wvu.Cols" localSheetId="6" hidden="1">'Attach-QR)'!$M:$O</definedName>
    <definedName name="Z_6FD3A41D_DEEE_48F5_96DB_6021F0BEBAF6_.wvu.PrintArea" localSheetId="7" hidden="1">'Attach-3 (QR)'!$A$1:$H$429</definedName>
    <definedName name="Z_6FD3A41D_DEEE_48F5_96DB_6021F0BEBAF6_.wvu.PrintArea" localSheetId="4" hidden="1">'Attach-3 (QR)_old'!$A$1:$H$407</definedName>
    <definedName name="Z_6FD3A41D_DEEE_48F5_96DB_6021F0BEBAF6_.wvu.PrintArea" localSheetId="6" hidden="1">'Attach-QR)'!$A$1:$H$378</definedName>
    <definedName name="Z_6FD3A41D_DEEE_48F5_96DB_6021F0BEBAF6_.wvu.Rows" localSheetId="7" hidden="1">'Attach-3 (QR)'!#REF!,'Attach-3 (QR)'!$230:$236,'Attach-3 (QR)'!#REF!,'Attach-3 (QR)'!#REF!,'Attach-3 (QR)'!#REF!,'Attach-3 (QR)'!$245:$245,'Attach-3 (QR)'!$294:$296,'Attach-3 (QR)'!$310:$350,'Attach-3 (QR)'!$355:$369,'Attach-3 (QR)'!$387:$408</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6FD3A41D_DEEE_48F5_96DB_6021F0BEBAF6_.wvu.Rows" localSheetId="6" hidden="1">'Attach-QR)'!#REF!,'Attach-QR)'!$180:$186,'Attach-QR)'!#REF!,'Attach-QR)'!#REF!,'Attach-QR)'!#REF!,'Attach-QR)'!$194:$194,'Attach-QR)'!$243:$245,'Attach-QR)'!$259:$299,'Attach-QR)'!$304:$318,'Attach-QR)'!$336:$357</definedName>
    <definedName name="Z_70A80C84_CC07_4E4D_A598_BF928357D74F_.wvu.Cols" localSheetId="12" hidden="1">'Attach 5A'!$H:$H</definedName>
    <definedName name="Z_70A80C84_CC07_4E4D_A598_BF928357D74F_.wvu.PrintArea" localSheetId="12" hidden="1">'Attach 5A'!$A$1:$E$73</definedName>
    <definedName name="Z_70A80C84_CC07_4E4D_A598_BF928357D74F_.wvu.Rows" localSheetId="12" hidden="1">'Attach 5A'!$25:$30</definedName>
    <definedName name="Z_70B78559_AE2A_4A85_855C_A3044383137A_.wvu.Cols" localSheetId="7" hidden="1">'Attach-3 (QR)'!$J:$P</definedName>
    <definedName name="Z_70B78559_AE2A_4A85_855C_A3044383137A_.wvu.Cols" localSheetId="4" hidden="1">'Attach-3 (QR)_old'!$J:$P</definedName>
    <definedName name="Z_70B78559_AE2A_4A85_855C_A3044383137A_.wvu.Cols" localSheetId="6" hidden="1">'Attach-QR)'!$J:$P</definedName>
    <definedName name="Z_70B78559_AE2A_4A85_855C_A3044383137A_.wvu.PrintArea" localSheetId="7" hidden="1">'Attach-3 (QR)'!$A$1:$I$429</definedName>
    <definedName name="Z_70B78559_AE2A_4A85_855C_A3044383137A_.wvu.PrintArea" localSheetId="4" hidden="1">'Attach-3 (QR)_old'!$A$1:$I$407</definedName>
    <definedName name="Z_70B78559_AE2A_4A85_855C_A3044383137A_.wvu.PrintArea" localSheetId="6" hidden="1">'Attach-QR)'!$A$1:$I$378</definedName>
    <definedName name="Z_70B78559_AE2A_4A85_855C_A3044383137A_.wvu.Rows" localSheetId="7" hidden="1">'Attach-3 (QR)'!$19:$23,'Attach-3 (QR)'!$25:$25,'Attach-3 (QR)'!$35:$35,'Attach-3 (QR)'!#REF!,'Attach-3 (QR)'!#REF!,'Attach-3 (QR)'!$230:$236,'Attach-3 (QR)'!$245:$245,'Attach-3 (QR)'!$281:$407</definedName>
    <definedName name="Z_70B78559_AE2A_4A85_855C_A3044383137A_.wvu.Rows" localSheetId="4" hidden="1">'Attach-3 (QR)_old'!$19:$23,'Attach-3 (QR)_old'!$25:$25,'Attach-3 (QR)_old'!$34:$34,'Attach-3 (QR)_old'!#REF!,'Attach-3 (QR)_old'!$91:$91,'Attach-3 (QR)_old'!$144:$178,'Attach-3 (QR)_old'!#REF!,'Attach-3 (QR)_old'!$260:$386</definedName>
    <definedName name="Z_70B78559_AE2A_4A85_855C_A3044383137A_.wvu.Rows" localSheetId="6" hidden="1">'Attach-QR)'!$19:$23,'Attach-QR)'!$25:$25,'Attach-QR)'!$35:$35,'Attach-QR)'!#REF!,'Attach-QR)'!#REF!,'Attach-QR)'!$180:$186,'Attach-QR)'!$194:$194,'Attach-QR)'!$230:$356</definedName>
    <definedName name="Z_71CED947_16BC_4420_B977_41F665B59AFF_.wvu.Cols" localSheetId="18" hidden="1">'Attach 12'!$G:$G</definedName>
    <definedName name="Z_71CED947_16BC_4420_B977_41F665B59AFF_.wvu.Cols" localSheetId="2" hidden="1">'Names of Bidder'!$L:$L</definedName>
    <definedName name="Z_71CED947_16BC_4420_B977_41F665B59AFF_.wvu.PrintArea" localSheetId="18" hidden="1">'Attach 12'!$A$1:$F$46</definedName>
    <definedName name="Z_71CED947_16BC_4420_B977_41F665B59AFF_.wvu.PrintArea" localSheetId="2" hidden="1">'Names of Bidder'!$B$1:$G$38</definedName>
    <definedName name="Z_728AEB16_F9CD_4198_B4E9_2E28A5E42262_.wvu.Cols" localSheetId="7" hidden="1">'Attach-3 (QR)'!$M:$O</definedName>
    <definedName name="Z_728AEB16_F9CD_4198_B4E9_2E28A5E42262_.wvu.Cols" localSheetId="4" hidden="1">'Attach-3 (QR)_old'!$M:$O</definedName>
    <definedName name="Z_728AEB16_F9CD_4198_B4E9_2E28A5E42262_.wvu.Cols" localSheetId="6" hidden="1">'Attach-QR)'!$M:$O</definedName>
    <definedName name="Z_728AEB16_F9CD_4198_B4E9_2E28A5E42262_.wvu.PrintArea" localSheetId="7" hidden="1">'Attach-3 (QR)'!$A$1:$H$429</definedName>
    <definedName name="Z_728AEB16_F9CD_4198_B4E9_2E28A5E42262_.wvu.PrintArea" localSheetId="4" hidden="1">'Attach-3 (QR)_old'!$A$1:$H$407</definedName>
    <definedName name="Z_728AEB16_F9CD_4198_B4E9_2E28A5E42262_.wvu.PrintArea" localSheetId="6" hidden="1">'Attach-QR)'!$A$1:$H$378</definedName>
    <definedName name="Z_728AEB16_F9CD_4198_B4E9_2E28A5E42262_.wvu.Rows" localSheetId="7" hidden="1">'Attach-3 (QR)'!#REF!,'Attach-3 (QR)'!$230:$236,'Attach-3 (QR)'!#REF!,'Attach-3 (QR)'!#REF!,'Attach-3 (QR)'!#REF!,'Attach-3 (QR)'!$245:$245,'Attach-3 (QR)'!$294:$296,'Attach-3 (QR)'!$310:$350,'Attach-3 (QR)'!$355:$369,'Attach-3 (QR)'!$387:$408</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8AEB16_F9CD_4198_B4E9_2E28A5E42262_.wvu.Rows" localSheetId="6" hidden="1">'Attach-QR)'!#REF!,'Attach-QR)'!$180:$186,'Attach-QR)'!#REF!,'Attach-QR)'!#REF!,'Attach-QR)'!#REF!,'Attach-QR)'!$194:$194,'Attach-QR)'!$243:$245,'Attach-QR)'!$259:$299,'Attach-QR)'!$304:$318,'Attach-QR)'!$336:$357</definedName>
    <definedName name="Z_72B383D4_8341_48BE_BBCC_63C6785ABF81_.wvu.Cols" localSheetId="26" hidden="1">'Attach 18 SP'!$J:$AO</definedName>
    <definedName name="Z_72B383D4_8341_48BE_BBCC_63C6785ABF81_.wvu.PrintArea" localSheetId="26" hidden="1">'Attach 18 SP'!$A$7:$I$157</definedName>
    <definedName name="Z_72B383D4_8341_48BE_BBCC_63C6785ABF81_.wvu.Rows" localSheetId="26" hidden="1">'Attach 18 SP'!$149:$153</definedName>
    <definedName name="Z_7450D003_2D71_4937_8099_C282E69FF570_.wvu.Cols" localSheetId="26" hidden="1">'Attach 18 SP'!$J:$P</definedName>
    <definedName name="Z_7450D003_2D71_4937_8099_C282E69FF570_.wvu.Cols" localSheetId="12" hidden="1">'Attach 5A'!$H:$H</definedName>
    <definedName name="Z_7450D003_2D71_4937_8099_C282E69FF570_.wvu.PrintArea" localSheetId="26" hidden="1">'Attach 18 SP'!$A$8:$I$157</definedName>
    <definedName name="Z_7450D003_2D71_4937_8099_C282E69FF570_.wvu.PrintArea" localSheetId="12"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2" hidden="1">'Attach 5A'!$25:$30</definedName>
    <definedName name="Z_757C3C2F_C668_4CD7_806B_CA71CC57DCC1_.wvu.Cols" localSheetId="18" hidden="1">'Attach 12'!$G:$I</definedName>
    <definedName name="Z_757C3C2F_C668_4CD7_806B_CA71CC57DCC1_.wvu.Cols" localSheetId="22" hidden="1">'Attach 15'!$H:$H,'Attach 15'!$L:$N</definedName>
    <definedName name="Z_757C3C2F_C668_4CD7_806B_CA71CC57DCC1_.wvu.Cols" localSheetId="26" hidden="1">'Attach 18 SP'!$J:$AO</definedName>
    <definedName name="Z_757C3C2F_C668_4CD7_806B_CA71CC57DCC1_.wvu.Cols" localSheetId="3" hidden="1">'Attach 3(JV)'!$G:$H</definedName>
    <definedName name="Z_757C3C2F_C668_4CD7_806B_CA71CC57DCC1_.wvu.Cols" localSheetId="8" hidden="1">'Attach 4'!$H:$O</definedName>
    <definedName name="Z_757C3C2F_C668_4CD7_806B_CA71CC57DCC1_.wvu.Cols" localSheetId="11" hidden="1">'Attach 5'!$H:$H</definedName>
    <definedName name="Z_757C3C2F_C668_4CD7_806B_CA71CC57DCC1_.wvu.Cols" localSheetId="12" hidden="1">'Attach 5A'!$H:$H</definedName>
    <definedName name="Z_757C3C2F_C668_4CD7_806B_CA71CC57DCC1_.wvu.Cols" localSheetId="13" hidden="1">'Attach 6'!$H:$H</definedName>
    <definedName name="Z_757C3C2F_C668_4CD7_806B_CA71CC57DCC1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757C3C2F_C668_4CD7_806B_CA71CC57DCC1_.wvu.Cols" localSheetId="32"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6" hidden="1">'Attach 10'!$A$1:$F$18</definedName>
    <definedName name="Z_757C3C2F_C668_4CD7_806B_CA71CC57DCC1_.wvu.PrintArea" localSheetId="17" hidden="1">'Attach 11'!$A$1:$E$86</definedName>
    <definedName name="Z_757C3C2F_C668_4CD7_806B_CA71CC57DCC1_.wvu.PrintArea" localSheetId="18" hidden="1">'Attach 12'!$A$1:$G$46</definedName>
    <definedName name="Z_757C3C2F_C668_4CD7_806B_CA71CC57DCC1_.wvu.PrintArea" localSheetId="19" hidden="1">'Attach 13'!$A$1:$E$26</definedName>
    <definedName name="Z_757C3C2F_C668_4CD7_806B_CA71CC57DCC1_.wvu.PrintArea" localSheetId="20" hidden="1">'Attach 14'!$A$1:$E$26</definedName>
    <definedName name="Z_757C3C2F_C668_4CD7_806B_CA71CC57DCC1_.wvu.PrintArea" localSheetId="21" hidden="1">'Attach 14-IP'!$A$8:$I$225</definedName>
    <definedName name="Z_757C3C2F_C668_4CD7_806B_CA71CC57DCC1_.wvu.PrintArea" localSheetId="22" hidden="1">'Attach 15'!$A$1:$E$92</definedName>
    <definedName name="Z_757C3C2F_C668_4CD7_806B_CA71CC57DCC1_.wvu.PrintArea" localSheetId="23" hidden="1">'Attach 16 '!$A$1:$L$96</definedName>
    <definedName name="Z_757C3C2F_C668_4CD7_806B_CA71CC57DCC1_.wvu.PrintArea" localSheetId="24" hidden="1">'Attach 17'!$A$1:$E$33</definedName>
    <definedName name="Z_757C3C2F_C668_4CD7_806B_CA71CC57DCC1_.wvu.PrintArea" localSheetId="25" hidden="1">'Attach 18'!$A$1:$E$21</definedName>
    <definedName name="Z_757C3C2F_C668_4CD7_806B_CA71CC57DCC1_.wvu.PrintArea" localSheetId="26" hidden="1">'Attach 18 SP'!$A$7:$I$157</definedName>
    <definedName name="Z_757C3C2F_C668_4CD7_806B_CA71CC57DCC1_.wvu.PrintArea" localSheetId="27" hidden="1">'Attach 19'!$A$1:$E$31</definedName>
    <definedName name="Z_757C3C2F_C668_4CD7_806B_CA71CC57DCC1_.wvu.PrintArea" localSheetId="28" hidden="1">'Attach 23'!$A$1:$E$26</definedName>
    <definedName name="Z_757C3C2F_C668_4CD7_806B_CA71CC57DCC1_.wvu.PrintArea" localSheetId="29" hidden="1">'Attach 24'!$A$1:$E$26</definedName>
    <definedName name="Z_757C3C2F_C668_4CD7_806B_CA71CC57DCC1_.wvu.PrintArea" localSheetId="30" hidden="1">'Attach 26'!$A$1:$E$26</definedName>
    <definedName name="Z_757C3C2F_C668_4CD7_806B_CA71CC57DCC1_.wvu.PrintArea" localSheetId="31" hidden="1">'Attach 28'!$A$1:$E$26</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8" hidden="1">'Attach 4'!$A$1:$G$25</definedName>
    <definedName name="Z_757C3C2F_C668_4CD7_806B_CA71CC57DCC1_.wvu.PrintArea" localSheetId="9" hidden="1">'Attach 4 (A)'!$A$1:$E$27</definedName>
    <definedName name="Z_757C3C2F_C668_4CD7_806B_CA71CC57DCC1_.wvu.PrintArea" localSheetId="10" hidden="1">'Attach 4 (B)'!$A$1:$E$26</definedName>
    <definedName name="Z_757C3C2F_C668_4CD7_806B_CA71CC57DCC1_.wvu.PrintArea" localSheetId="11" hidden="1">'Attach 5'!$A$1:$E$35</definedName>
    <definedName name="Z_757C3C2F_C668_4CD7_806B_CA71CC57DCC1_.wvu.PrintArea" localSheetId="12" hidden="1">'Attach 5A'!$A$1:$E$68</definedName>
    <definedName name="Z_757C3C2F_C668_4CD7_806B_CA71CC57DCC1_.wvu.PrintArea" localSheetId="13" hidden="1">'Attach 6'!$A$1:$E$31</definedName>
    <definedName name="Z_757C3C2F_C668_4CD7_806B_CA71CC57DCC1_.wvu.PrintArea" localSheetId="14" hidden="1">'Attach 7'!$A$1:$E$24</definedName>
    <definedName name="Z_757C3C2F_C668_4CD7_806B_CA71CC57DCC1_.wvu.PrintArea" localSheetId="15" hidden="1">'Attach 9'!$A$1:$AH$51</definedName>
    <definedName name="Z_757C3C2F_C668_4CD7_806B_CA71CC57DCC1_.wvu.PrintArea" localSheetId="7" hidden="1">'Attach-3 (QR)'!$A$1:$I$429</definedName>
    <definedName name="Z_757C3C2F_C668_4CD7_806B_CA71CC57DCC1_.wvu.PrintArea" localSheetId="4" hidden="1">'Attach-3 (QR)_old'!$A$1:$J$407</definedName>
    <definedName name="Z_757C3C2F_C668_4CD7_806B_CA71CC57DCC1_.wvu.PrintArea" localSheetId="6" hidden="1">'Attach-QR)'!$A$1:$I$378</definedName>
    <definedName name="Z_757C3C2F_C668_4CD7_806B_CA71CC57DCC1_.wvu.PrintArea" localSheetId="32" hidden="1">'Bid Form 1st Envelope '!$A$1:$J$122</definedName>
    <definedName name="Z_757C3C2F_C668_4CD7_806B_CA71CC57DCC1_.wvu.PrintArea" localSheetId="1" hidden="1">Cover!$A$1:$F$29</definedName>
    <definedName name="Z_757C3C2F_C668_4CD7_806B_CA71CC57DCC1_.wvu.PrintArea" localSheetId="2" hidden="1">'Names of Bidder'!$B$1:$G$38</definedName>
    <definedName name="Z_757C3C2F_C668_4CD7_806B_CA71CC57DCC1_.wvu.PrintTitles" localSheetId="15" hidden="1">'Attach 9'!$18:$18</definedName>
    <definedName name="Z_757C3C2F_C668_4CD7_806B_CA71CC57DCC1_.wvu.Rows" localSheetId="18" hidden="1">'Attach 12'!$4:$4</definedName>
    <definedName name="Z_757C3C2F_C668_4CD7_806B_CA71CC57DCC1_.wvu.Rows" localSheetId="22" hidden="1">'Attach 15'!$16:$16</definedName>
    <definedName name="Z_757C3C2F_C668_4CD7_806B_CA71CC57DCC1_.wvu.Rows" localSheetId="24" hidden="1">'Attach 17'!$26:$26,'Attach 17'!$32:$209</definedName>
    <definedName name="Z_757C3C2F_C668_4CD7_806B_CA71CC57DCC1_.wvu.Rows" localSheetId="26" hidden="1">'Attach 18 SP'!$149:$153</definedName>
    <definedName name="Z_757C3C2F_C668_4CD7_806B_CA71CC57DCC1_.wvu.Rows" localSheetId="27" hidden="1">'Attach 19'!$13:$13,'Attach 19'!$20:$28</definedName>
    <definedName name="Z_757C3C2F_C668_4CD7_806B_CA71CC57DCC1_.wvu.Rows" localSheetId="11" hidden="1">'Attach 5'!$4:$4</definedName>
    <definedName name="Z_757C3C2F_C668_4CD7_806B_CA71CC57DCC1_.wvu.Rows" localSheetId="12" hidden="1">'Attach 5A'!$25:$30</definedName>
    <definedName name="Z_757C3C2F_C668_4CD7_806B_CA71CC57DCC1_.wvu.Rows" localSheetId="15" hidden="1">'Attach 9'!$26:$28</definedName>
    <definedName name="Z_757C3C2F_C668_4CD7_806B_CA71CC57DCC1_.wvu.Rows" localSheetId="7" hidden="1">'Attach-3 (QR)'!$19:$23,'Attach-3 (QR)'!$25:$25,'Attach-3 (QR)'!$35:$35,'Attach-3 (QR)'!#REF!,'Attach-3 (QR)'!#REF!,'Attach-3 (QR)'!$230:$236,'Attach-3 (QR)'!$245:$245,'Attach-3 (QR)'!$281:$407</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6" hidden="1">'Attach-QR)'!$19:$23,'Attach-QR)'!$25:$25,'Attach-QR)'!$35:$35,'Attach-QR)'!#REF!,'Attach-QR)'!#REF!,'Attach-QR)'!$180:$186,'Attach-QR)'!$194:$194,'Attach-QR)'!$230:$356</definedName>
    <definedName name="Z_757C3C2F_C668_4CD7_806B_CA71CC57DCC1_.wvu.Rows" localSheetId="32" hidden="1">'Bid Form 1st Envelope '!$22:$23,'Bid Form 1st Envelope '!$30:$31,'Bid Form 1st Envelope '!$106:$106,'Bid Form 1st Envelope '!$109:$110</definedName>
    <definedName name="Z_757C3C2F_C668_4CD7_806B_CA71CC57DCC1_.wvu.Rows" localSheetId="2" hidden="1">'Names of Bidder'!$6:$7,'Names of Bidder'!$23:$26,'Names of Bidder'!$28:$31</definedName>
    <definedName name="Z_7706378E_40E2_4583_90AF_E6E1DCB3696C_.wvu.Cols" localSheetId="26" hidden="1">'Attach 18 SP'!$J:$AO</definedName>
    <definedName name="Z_7706378E_40E2_4583_90AF_E6E1DCB3696C_.wvu.PrintArea" localSheetId="26" hidden="1">'Attach 18 SP'!$A$7:$I$157</definedName>
    <definedName name="Z_7706378E_40E2_4583_90AF_E6E1DCB3696C_.wvu.Rows" localSheetId="26" hidden="1">'Attach 18 SP'!$149:$153</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2" hidden="1">'Attach 5A'!$H:$H</definedName>
    <definedName name="Z_7951453C_4A9A_41E1_B5EB_C9032A630325_.wvu.PrintArea" localSheetId="26" hidden="1">'Attach 18 SP'!$A$8:$I$157</definedName>
    <definedName name="Z_7951453C_4A9A_41E1_B5EB_C9032A630325_.wvu.PrintArea" localSheetId="12"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2" hidden="1">'Attach 5A'!$25:$30</definedName>
    <definedName name="Z_7A9EA6D6_4DDF_43D9_92E6_C6AFAD14E266_.wvu.Cols" localSheetId="22"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16" hidden="1">'Attach 10'!$A$1:$E$23</definedName>
    <definedName name="Z_7A9EA6D6_4DDF_43D9_92E6_C6AFAD14E266_.wvu.PrintArea" localSheetId="17"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15'!$A$1:$E$92</definedName>
    <definedName name="Z_7A9EA6D6_4DDF_43D9_92E6_C6AFAD14E266_.wvu.PrintArea" localSheetId="23" hidden="1">'Attach 16 '!$A$1:$L$96</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28" hidden="1">'Attach 23'!$A$1:$E$29</definedName>
    <definedName name="Z_7A9EA6D6_4DDF_43D9_92E6_C6AFAD14E266_.wvu.PrintArea" localSheetId="29" hidden="1">'Attach 24'!$A$1:$E$29</definedName>
    <definedName name="Z_7A9EA6D6_4DDF_43D9_92E6_C6AFAD14E266_.wvu.PrintArea" localSheetId="30" hidden="1">'Attach 26'!$A$1:$E$29</definedName>
    <definedName name="Z_7A9EA6D6_4DDF_43D9_92E6_C6AFAD14E266_.wvu.PrintArea" localSheetId="31" hidden="1">'Attach 28'!$A$1:$E$29</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7'!$A$1:$E$28</definedName>
    <definedName name="Z_7A9EA6D6_4DDF_43D9_92E6_C6AFAD14E266_.wvu.PrintArea" localSheetId="15" hidden="1">'Attach 9'!$A$1:$D$52</definedName>
    <definedName name="Z_7A9EA6D6_4DDF_43D9_92E6_C6AFAD14E266_.wvu.PrintArea" localSheetId="32" hidden="1">'Bid Form 1st Envelope '!$A$1:$F$123</definedName>
    <definedName name="Z_7A9EA6D6_4DDF_43D9_92E6_C6AFAD14E266_.wvu.PrintTitles" localSheetId="15" hidden="1">'Attach 9'!$18:$18</definedName>
    <definedName name="Z_7A9EA6D6_4DDF_43D9_92E6_C6AFAD14E266_.wvu.Rows" localSheetId="22" hidden="1">'Attach 15'!$16:$16</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04B26C_8B6E_4ADD_BB4A_D0761F3463C8_.wvu.Cols" localSheetId="18" hidden="1">'Attach 12'!$G:$I</definedName>
    <definedName name="Z_7D04B26C_8B6E_4ADD_BB4A_D0761F3463C8_.wvu.Cols" localSheetId="22" hidden="1">'Attach 15'!$H:$H,'Attach 15'!$L:$N</definedName>
    <definedName name="Z_7D04B26C_8B6E_4ADD_BB4A_D0761F3463C8_.wvu.Cols" localSheetId="26" hidden="1">'Attach 18 SP'!$J:$AO</definedName>
    <definedName name="Z_7D04B26C_8B6E_4ADD_BB4A_D0761F3463C8_.wvu.Cols" localSheetId="3" hidden="1">'Attach 3(JV)'!$G:$H</definedName>
    <definedName name="Z_7D04B26C_8B6E_4ADD_BB4A_D0761F3463C8_.wvu.Cols" localSheetId="8" hidden="1">'Attach 4'!$H:$O</definedName>
    <definedName name="Z_7D04B26C_8B6E_4ADD_BB4A_D0761F3463C8_.wvu.Cols" localSheetId="11" hidden="1">'Attach 5'!$H:$H</definedName>
    <definedName name="Z_7D04B26C_8B6E_4ADD_BB4A_D0761F3463C8_.wvu.Cols" localSheetId="12" hidden="1">'Attach 5A'!$H:$H</definedName>
    <definedName name="Z_7D04B26C_8B6E_4ADD_BB4A_D0761F3463C8_.wvu.Cols" localSheetId="13" hidden="1">'Attach 6'!$H:$H</definedName>
    <definedName name="Z_7D04B26C_8B6E_4ADD_BB4A_D0761F3463C8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D04B26C_8B6E_4ADD_BB4A_D0761F3463C8_.wvu.Cols" localSheetId="4" hidden="1">'Attach-3 (QR)_old'!$J:$AB</definedName>
    <definedName name="Z_7D04B26C_8B6E_4ADD_BB4A_D0761F3463C8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7D04B26C_8B6E_4ADD_BB4A_D0761F3463C8_.wvu.Cols" localSheetId="32" hidden="1">'Bid Form 1st Envelope '!$K:$K,'Bid Form 1st Envelope '!$AA:$AI</definedName>
    <definedName name="Z_7D04B26C_8B6E_4ADD_BB4A_D0761F3463C8_.wvu.Cols" localSheetId="2" hidden="1">'Names of Bidder'!$H:$M,'Names of Bidder'!$O:$O,'Names of Bidder'!$AA:$AB</definedName>
    <definedName name="Z_7D04B26C_8B6E_4ADD_BB4A_D0761F3463C8_.wvu.FilterData" localSheetId="2" hidden="1">'Names of Bidder'!$B$6:$G$19</definedName>
    <definedName name="Z_7D04B26C_8B6E_4ADD_BB4A_D0761F3463C8_.wvu.PrintArea" localSheetId="16" hidden="1">'Attach 10'!$A$1:$F$18</definedName>
    <definedName name="Z_7D04B26C_8B6E_4ADD_BB4A_D0761F3463C8_.wvu.PrintArea" localSheetId="17" hidden="1">'Attach 11'!$A$1:$E$86</definedName>
    <definedName name="Z_7D04B26C_8B6E_4ADD_BB4A_D0761F3463C8_.wvu.PrintArea" localSheetId="18" hidden="1">'Attach 12'!$A$1:$G$46</definedName>
    <definedName name="Z_7D04B26C_8B6E_4ADD_BB4A_D0761F3463C8_.wvu.PrintArea" localSheetId="19" hidden="1">'Attach 13'!$A$1:$E$26</definedName>
    <definedName name="Z_7D04B26C_8B6E_4ADD_BB4A_D0761F3463C8_.wvu.PrintArea" localSheetId="20" hidden="1">'Attach 14'!$A$1:$E$26</definedName>
    <definedName name="Z_7D04B26C_8B6E_4ADD_BB4A_D0761F3463C8_.wvu.PrintArea" localSheetId="21" hidden="1">'Attach 14-IP'!$A$8:$I$225</definedName>
    <definedName name="Z_7D04B26C_8B6E_4ADD_BB4A_D0761F3463C8_.wvu.PrintArea" localSheetId="22" hidden="1">'Attach 15'!$A$1:$E$92</definedName>
    <definedName name="Z_7D04B26C_8B6E_4ADD_BB4A_D0761F3463C8_.wvu.PrintArea" localSheetId="23" hidden="1">'Attach 16 '!$A$1:$L$96</definedName>
    <definedName name="Z_7D04B26C_8B6E_4ADD_BB4A_D0761F3463C8_.wvu.PrintArea" localSheetId="24" hidden="1">'Attach 17'!$A$1:$E$33</definedName>
    <definedName name="Z_7D04B26C_8B6E_4ADD_BB4A_D0761F3463C8_.wvu.PrintArea" localSheetId="25" hidden="1">'Attach 18'!$A$1:$E$21</definedName>
    <definedName name="Z_7D04B26C_8B6E_4ADD_BB4A_D0761F3463C8_.wvu.PrintArea" localSheetId="26" hidden="1">'Attach 18 SP'!$A$7:$I$157</definedName>
    <definedName name="Z_7D04B26C_8B6E_4ADD_BB4A_D0761F3463C8_.wvu.PrintArea" localSheetId="27" hidden="1">'Attach 19'!$A$1:$E$31</definedName>
    <definedName name="Z_7D04B26C_8B6E_4ADD_BB4A_D0761F3463C8_.wvu.PrintArea" localSheetId="28" hidden="1">'Attach 23'!$A$1:$E$26</definedName>
    <definedName name="Z_7D04B26C_8B6E_4ADD_BB4A_D0761F3463C8_.wvu.PrintArea" localSheetId="29" hidden="1">'Attach 24'!$A$1:$E$26</definedName>
    <definedName name="Z_7D04B26C_8B6E_4ADD_BB4A_D0761F3463C8_.wvu.PrintArea" localSheetId="30" hidden="1">'Attach 26'!$A$1:$E$26</definedName>
    <definedName name="Z_7D04B26C_8B6E_4ADD_BB4A_D0761F3463C8_.wvu.PrintArea" localSheetId="31" hidden="1">'Attach 28'!$A$1:$E$26</definedName>
    <definedName name="Z_7D04B26C_8B6E_4ADD_BB4A_D0761F3463C8_.wvu.PrintArea" localSheetId="3" hidden="1">'Attach 3(JV)'!$A$1:$E$26</definedName>
    <definedName name="Z_7D04B26C_8B6E_4ADD_BB4A_D0761F3463C8_.wvu.PrintArea" localSheetId="5" hidden="1">'Attach 3(QR)'!$A$1:$E$28</definedName>
    <definedName name="Z_7D04B26C_8B6E_4ADD_BB4A_D0761F3463C8_.wvu.PrintArea" localSheetId="8" hidden="1">'Attach 4'!$A$1:$G$25</definedName>
    <definedName name="Z_7D04B26C_8B6E_4ADD_BB4A_D0761F3463C8_.wvu.PrintArea" localSheetId="9" hidden="1">'Attach 4 (A)'!$A$1:$E$27</definedName>
    <definedName name="Z_7D04B26C_8B6E_4ADD_BB4A_D0761F3463C8_.wvu.PrintArea" localSheetId="10" hidden="1">'Attach 4 (B)'!$A$1:$E$26</definedName>
    <definedName name="Z_7D04B26C_8B6E_4ADD_BB4A_D0761F3463C8_.wvu.PrintArea" localSheetId="11" hidden="1">'Attach 5'!$A$1:$E$35</definedName>
    <definedName name="Z_7D04B26C_8B6E_4ADD_BB4A_D0761F3463C8_.wvu.PrintArea" localSheetId="12" hidden="1">'Attach 5A'!$A$1:$E$68</definedName>
    <definedName name="Z_7D04B26C_8B6E_4ADD_BB4A_D0761F3463C8_.wvu.PrintArea" localSheetId="13" hidden="1">'Attach 6'!$A$1:$E$31</definedName>
    <definedName name="Z_7D04B26C_8B6E_4ADD_BB4A_D0761F3463C8_.wvu.PrintArea" localSheetId="14" hidden="1">'Attach 7'!$A$1:$E$24</definedName>
    <definedName name="Z_7D04B26C_8B6E_4ADD_BB4A_D0761F3463C8_.wvu.PrintArea" localSheetId="15" hidden="1">'Attach 9'!$A$1:$AH$51</definedName>
    <definedName name="Z_7D04B26C_8B6E_4ADD_BB4A_D0761F3463C8_.wvu.PrintArea" localSheetId="7" hidden="1">'Attach-3 (QR)'!$A$1:$I$429</definedName>
    <definedName name="Z_7D04B26C_8B6E_4ADD_BB4A_D0761F3463C8_.wvu.PrintArea" localSheetId="4" hidden="1">'Attach-3 (QR)_old'!$A$1:$J$407</definedName>
    <definedName name="Z_7D04B26C_8B6E_4ADD_BB4A_D0761F3463C8_.wvu.PrintArea" localSheetId="6" hidden="1">'Attach-QR)'!$A$1:$J$378</definedName>
    <definedName name="Z_7D04B26C_8B6E_4ADD_BB4A_D0761F3463C8_.wvu.PrintArea" localSheetId="32" hidden="1">'Bid Form 1st Envelope '!$A$1:$F$121</definedName>
    <definedName name="Z_7D04B26C_8B6E_4ADD_BB4A_D0761F3463C8_.wvu.PrintArea" localSheetId="1" hidden="1">Cover!$A$1:$F$29</definedName>
    <definedName name="Z_7D04B26C_8B6E_4ADD_BB4A_D0761F3463C8_.wvu.PrintArea" localSheetId="2" hidden="1">'Names of Bidder'!$B$1:$G$38</definedName>
    <definedName name="Z_7D04B26C_8B6E_4ADD_BB4A_D0761F3463C8_.wvu.PrintTitles" localSheetId="15" hidden="1">'Attach 9'!$18:$18</definedName>
    <definedName name="Z_7D04B26C_8B6E_4ADD_BB4A_D0761F3463C8_.wvu.Rows" localSheetId="18" hidden="1">'Attach 12'!$4:$4</definedName>
    <definedName name="Z_7D04B26C_8B6E_4ADD_BB4A_D0761F3463C8_.wvu.Rows" localSheetId="24" hidden="1">'Attach 17'!$26:$26,'Attach 17'!$32:$209</definedName>
    <definedName name="Z_7D04B26C_8B6E_4ADD_BB4A_D0761F3463C8_.wvu.Rows" localSheetId="26" hidden="1">'Attach 18 SP'!$149:$153</definedName>
    <definedName name="Z_7D04B26C_8B6E_4ADD_BB4A_D0761F3463C8_.wvu.Rows" localSheetId="27" hidden="1">'Attach 19'!$13:$13,'Attach 19'!$20:$28</definedName>
    <definedName name="Z_7D04B26C_8B6E_4ADD_BB4A_D0761F3463C8_.wvu.Rows" localSheetId="28" hidden="1">'Attach 23'!$18:$23</definedName>
    <definedName name="Z_7D04B26C_8B6E_4ADD_BB4A_D0761F3463C8_.wvu.Rows" localSheetId="29" hidden="1">'Attach 24'!$18:$23</definedName>
    <definedName name="Z_7D04B26C_8B6E_4ADD_BB4A_D0761F3463C8_.wvu.Rows" localSheetId="30" hidden="1">'Attach 26'!$18:$23</definedName>
    <definedName name="Z_7D04B26C_8B6E_4ADD_BB4A_D0761F3463C8_.wvu.Rows" localSheetId="31" hidden="1">'Attach 28'!$18:$23</definedName>
    <definedName name="Z_7D04B26C_8B6E_4ADD_BB4A_D0761F3463C8_.wvu.Rows" localSheetId="11" hidden="1">'Attach 5'!$4:$4</definedName>
    <definedName name="Z_7D04B26C_8B6E_4ADD_BB4A_D0761F3463C8_.wvu.Rows" localSheetId="12" hidden="1">'Attach 5A'!$25:$30</definedName>
    <definedName name="Z_7D04B26C_8B6E_4ADD_BB4A_D0761F3463C8_.wvu.Rows" localSheetId="15" hidden="1">'Attach 9'!$26:$28</definedName>
    <definedName name="Z_7D04B26C_8B6E_4ADD_BB4A_D0761F3463C8_.wvu.Rows" localSheetId="7" hidden="1">'Attach-3 (QR)'!$19:$23,'Attach-3 (QR)'!$25:$25,'Attach-3 (QR)'!$35:$35,'Attach-3 (QR)'!$90:$90,'Attach-3 (QR)'!$117:$117,'Attach-3 (QR)'!$139:$139,'Attach-3 (QR)'!$166:$166,'Attach-3 (QR)'!$230:$236,'Attach-3 (QR)'!$245:$245,'Attach-3 (QR)'!$281:$407</definedName>
    <definedName name="Z_7D04B26C_8B6E_4ADD_BB4A_D0761F3463C8_.wvu.Rows" localSheetId="4" hidden="1">'Attach-3 (QR)_old'!$19:$23,'Attach-3 (QR)_old'!$25:$25,'Attach-3 (QR)_old'!$34:$34,'Attach-3 (QR)_old'!$91:$91,'Attach-3 (QR)_old'!$117:$117,'Attach-3 (QR)_old'!$204:$204,'Attach-3 (QR)_old'!$235:$235,'Attach-3 (QR)_old'!$260:$386</definedName>
    <definedName name="Z_7D04B26C_8B6E_4ADD_BB4A_D0761F3463C8_.wvu.Rows" localSheetId="6" hidden="1">'Attach-QR)'!$19:$23,'Attach-QR)'!$25:$25,'Attach-QR)'!$35:$35,'Attach-QR)'!$90:$90,'Attach-QR)'!$116:$116,'Attach-QR)'!$180:$186,'Attach-QR)'!$194:$194,'Attach-QR)'!$230:$356</definedName>
    <definedName name="Z_7D04B26C_8B6E_4ADD_BB4A_D0761F3463C8_.wvu.Rows" localSheetId="32" hidden="1">'Bid Form 1st Envelope '!$22:$25,'Bid Form 1st Envelope '!$30:$31,'Bid Form 1st Envelope '!$106:$106,'Bid Form 1st Envelope '!$109:$110</definedName>
    <definedName name="Z_7D04B26C_8B6E_4ADD_BB4A_D0761F3463C8_.wvu.Rows" localSheetId="1" hidden="1">Cover!$21:$21</definedName>
    <definedName name="Z_7D04B26C_8B6E_4ADD_BB4A_D0761F3463C8_.wvu.Rows" localSheetId="2" hidden="1">'Names of Bidder'!$6:$7,'Names of Bidder'!$23:$26,'Names of Bidder'!$28:$31</definedName>
    <definedName name="Z_7DC13EB1_5F25_4667_BD87_340DAD4F0E72_.wvu.Cols" localSheetId="7" hidden="1">'Attach-3 (QR)'!$M:$O</definedName>
    <definedName name="Z_7DC13EB1_5F25_4667_BD87_340DAD4F0E72_.wvu.Cols" localSheetId="4" hidden="1">'Attach-3 (QR)_old'!$M:$O</definedName>
    <definedName name="Z_7DC13EB1_5F25_4667_BD87_340DAD4F0E72_.wvu.Cols" localSheetId="6" hidden="1">'Attach-QR)'!$M:$O</definedName>
    <definedName name="Z_7DC13EB1_5F25_4667_BD87_340DAD4F0E72_.wvu.PrintArea" localSheetId="7" hidden="1">'Attach-3 (QR)'!$A$1:$H$429</definedName>
    <definedName name="Z_7DC13EB1_5F25_4667_BD87_340DAD4F0E72_.wvu.PrintArea" localSheetId="4" hidden="1">'Attach-3 (QR)_old'!$A$1:$H$407</definedName>
    <definedName name="Z_7DC13EB1_5F25_4667_BD87_340DAD4F0E72_.wvu.PrintArea" localSheetId="6" hidden="1">'Attach-QR)'!$A$1:$H$378</definedName>
    <definedName name="Z_7DC13EB1_5F25_4667_BD87_340DAD4F0E72_.wvu.Rows" localSheetId="7" hidden="1">'Attach-3 (QR)'!#REF!,'Attach-3 (QR)'!$230:$236,'Attach-3 (QR)'!#REF!,'Attach-3 (QR)'!#REF!,'Attach-3 (QR)'!#REF!,'Attach-3 (QR)'!$245:$245,'Attach-3 (QR)'!$294:$296,'Attach-3 (QR)'!$318:$349,'Attach-3 (QR)'!$355:$369</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DC13EB1_5F25_4667_BD87_340DAD4F0E72_.wvu.Rows" localSheetId="6" hidden="1">'Attach-QR)'!#REF!,'Attach-QR)'!$180:$186,'Attach-QR)'!#REF!,'Attach-QR)'!#REF!,'Attach-QR)'!#REF!,'Attach-QR)'!$194:$194,'Attach-QR)'!$243:$245,'Attach-QR)'!$267:$298,'Attach-QR)'!$304:$318</definedName>
    <definedName name="Z_7FED4A88_DA6B_4AEC_96D2_BAE29634CEBD_.wvu.Cols" localSheetId="7" hidden="1">'Attach-3 (QR)'!$I:$I,'Attach-3 (QR)'!$K:$M</definedName>
    <definedName name="Z_7FED4A88_DA6B_4AEC_96D2_BAE29634CEBD_.wvu.Cols" localSheetId="4" hidden="1">'Attach-3 (QR)_old'!$I:$I,'Attach-3 (QR)_old'!$K:$M</definedName>
    <definedName name="Z_7FED4A88_DA6B_4AEC_96D2_BAE29634CEBD_.wvu.Cols" localSheetId="6" hidden="1">'Attach-QR)'!$I:$I,'Attach-QR)'!$K:$M</definedName>
    <definedName name="Z_7FED4A88_DA6B_4AEC_96D2_BAE29634CEBD_.wvu.PrintArea" localSheetId="7" hidden="1">'Attach-3 (QR)'!$A$1:$H$429</definedName>
    <definedName name="Z_7FED4A88_DA6B_4AEC_96D2_BAE29634CEBD_.wvu.PrintArea" localSheetId="4" hidden="1">'Attach-3 (QR)_old'!$A$1:$H$407</definedName>
    <definedName name="Z_7FED4A88_DA6B_4AEC_96D2_BAE29634CEBD_.wvu.PrintArea" localSheetId="6" hidden="1">'Attach-QR)'!$A$1:$H$378</definedName>
    <definedName name="Z_82E8A0F5_0020_4355_95CF_28601763A783_.wvu.Cols" localSheetId="22"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16" hidden="1">'Attach 10'!$A$1:$E$23</definedName>
    <definedName name="Z_82E8A0F5_0020_4355_95CF_28601763A783_.wvu.PrintArea" localSheetId="17"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15'!$A$1:$E$92</definedName>
    <definedName name="Z_82E8A0F5_0020_4355_95CF_28601763A783_.wvu.PrintArea" localSheetId="23" hidden="1">'Attach 16 '!$A$1:$L$96</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28" hidden="1">'Attach 23'!$A$1:$E$27</definedName>
    <definedName name="Z_82E8A0F5_0020_4355_95CF_28601763A783_.wvu.PrintArea" localSheetId="29" hidden="1">'Attach 24'!$A$1:$E$27</definedName>
    <definedName name="Z_82E8A0F5_0020_4355_95CF_28601763A783_.wvu.PrintArea" localSheetId="30" hidden="1">'Attach 26'!$A$1:$E$27</definedName>
    <definedName name="Z_82E8A0F5_0020_4355_95CF_28601763A783_.wvu.PrintArea" localSheetId="31" hidden="1">'Attach 28'!$A$1:$E$27</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7'!$A$1:$E$28</definedName>
    <definedName name="Z_82E8A0F5_0020_4355_95CF_28601763A783_.wvu.PrintArea" localSheetId="15" hidden="1">'Attach 9'!$A$1:$D$51</definedName>
    <definedName name="Z_82E8A0F5_0020_4355_95CF_28601763A783_.wvu.PrintArea" localSheetId="32" hidden="1">'Bid Form 1st Envelope '!$A$1:$F$123</definedName>
    <definedName name="Z_82E8A0F5_0020_4355_95CF_28601763A783_.wvu.PrintTitles" localSheetId="15" hidden="1">'Attach 9'!$18:$18</definedName>
    <definedName name="Z_82E8A0F5_0020_4355_95CF_28601763A783_.wvu.Rows" localSheetId="22" hidden="1">'Attach 15'!$16:$16</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1" hidden="1">'Attach 5'!$4:$4</definedName>
    <definedName name="Z_83E639F0_925C_438D_A777_FD99BFFD55B2_.wvu.Cols" localSheetId="18" hidden="1">'Attach 12'!$G:$G</definedName>
    <definedName name="Z_83E639F0_925C_438D_A777_FD99BFFD55B2_.wvu.Cols" localSheetId="2" hidden="1">'Names of Bidder'!$L:$L</definedName>
    <definedName name="Z_83E639F0_925C_438D_A777_FD99BFFD55B2_.wvu.PrintArea" localSheetId="18" hidden="1">'Attach 12'!$A$1:$F$46</definedName>
    <definedName name="Z_83E639F0_925C_438D_A777_FD99BFFD55B2_.wvu.PrintArea" localSheetId="2" hidden="1">'Names of Bidder'!$B$1:$G$38</definedName>
    <definedName name="Z_869B0F9C_77A4_468D_A350_EA35CAE357D9_.wvu.Cols" localSheetId="18" hidden="1">'Attach 12'!$G:$I</definedName>
    <definedName name="Z_869B0F9C_77A4_468D_A350_EA35CAE357D9_.wvu.Cols" localSheetId="22" hidden="1">'Attach 15'!$H:$H,'Attach 15'!$L:$N</definedName>
    <definedName name="Z_869B0F9C_77A4_468D_A350_EA35CAE357D9_.wvu.Cols" localSheetId="3" hidden="1">'Attach 3(JV)'!$G:$H</definedName>
    <definedName name="Z_869B0F9C_77A4_468D_A350_EA35CAE357D9_.wvu.Cols" localSheetId="8" hidden="1">'Attach 4'!$H:$O</definedName>
    <definedName name="Z_869B0F9C_77A4_468D_A350_EA35CAE357D9_.wvu.Cols" localSheetId="11" hidden="1">'Attach 5'!$H:$H</definedName>
    <definedName name="Z_869B0F9C_77A4_468D_A350_EA35CAE357D9_.wvu.Cols" localSheetId="12" hidden="1">'Attach 5A'!$H:$H</definedName>
    <definedName name="Z_869B0F9C_77A4_468D_A350_EA35CAE357D9_.wvu.Cols" localSheetId="13" hidden="1">'Attach 6'!$H:$H</definedName>
    <definedName name="Z_869B0F9C_77A4_468D_A350_EA35CAE357D9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869B0F9C_77A4_468D_A350_EA35CAE357D9_.wvu.Cols" localSheetId="32"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6" hidden="1">'Attach 10'!$A$1:$F$18</definedName>
    <definedName name="Z_869B0F9C_77A4_468D_A350_EA35CAE357D9_.wvu.PrintArea" localSheetId="17" hidden="1">'Attach 11'!$A$1:$E$86</definedName>
    <definedName name="Z_869B0F9C_77A4_468D_A350_EA35CAE357D9_.wvu.PrintArea" localSheetId="18" hidden="1">'Attach 12'!$A$1:$G$46</definedName>
    <definedName name="Z_869B0F9C_77A4_468D_A350_EA35CAE357D9_.wvu.PrintArea" localSheetId="19" hidden="1">'Attach 13'!$A$1:$E$26</definedName>
    <definedName name="Z_869B0F9C_77A4_468D_A350_EA35CAE357D9_.wvu.PrintArea" localSheetId="20" hidden="1">'Attach 14'!$A$1:$E$26</definedName>
    <definedName name="Z_869B0F9C_77A4_468D_A350_EA35CAE357D9_.wvu.PrintArea" localSheetId="21" hidden="1">'Attach 14-IP'!$A$8:$I$225</definedName>
    <definedName name="Z_869B0F9C_77A4_468D_A350_EA35CAE357D9_.wvu.PrintArea" localSheetId="22" hidden="1">'Attach 15'!$A$1:$E$92</definedName>
    <definedName name="Z_869B0F9C_77A4_468D_A350_EA35CAE357D9_.wvu.PrintArea" localSheetId="23" hidden="1">'Attach 16 '!$A$1:$L$96</definedName>
    <definedName name="Z_869B0F9C_77A4_468D_A350_EA35CAE357D9_.wvu.PrintArea" localSheetId="24" hidden="1">'Attach 17'!$A$1:$E$33</definedName>
    <definedName name="Z_869B0F9C_77A4_468D_A350_EA35CAE357D9_.wvu.PrintArea" localSheetId="25" hidden="1">'Attach 18'!$A$1:$E$21</definedName>
    <definedName name="Z_869B0F9C_77A4_468D_A350_EA35CAE357D9_.wvu.PrintArea" localSheetId="27" hidden="1">'Attach 19'!$A$1:$E$31</definedName>
    <definedName name="Z_869B0F9C_77A4_468D_A350_EA35CAE357D9_.wvu.PrintArea" localSheetId="28" hidden="1">'Attach 23'!$A$1:$E$26</definedName>
    <definedName name="Z_869B0F9C_77A4_468D_A350_EA35CAE357D9_.wvu.PrintArea" localSheetId="29" hidden="1">'Attach 24'!$A$1:$E$26</definedName>
    <definedName name="Z_869B0F9C_77A4_468D_A350_EA35CAE357D9_.wvu.PrintArea" localSheetId="30" hidden="1">'Attach 26'!$A$1:$E$26</definedName>
    <definedName name="Z_869B0F9C_77A4_468D_A350_EA35CAE357D9_.wvu.PrintArea" localSheetId="31" hidden="1">'Attach 28'!$A$1:$E$26</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8" hidden="1">'Attach 4'!$A$1:$G$25</definedName>
    <definedName name="Z_869B0F9C_77A4_468D_A350_EA35CAE357D9_.wvu.PrintArea" localSheetId="9" hidden="1">'Attach 4 (A)'!$A$1:$E$27</definedName>
    <definedName name="Z_869B0F9C_77A4_468D_A350_EA35CAE357D9_.wvu.PrintArea" localSheetId="10" hidden="1">'Attach 4 (B)'!$A$1:$E$26</definedName>
    <definedName name="Z_869B0F9C_77A4_468D_A350_EA35CAE357D9_.wvu.PrintArea" localSheetId="11" hidden="1">'Attach 5'!$A$1:$E$35</definedName>
    <definedName name="Z_869B0F9C_77A4_468D_A350_EA35CAE357D9_.wvu.PrintArea" localSheetId="12" hidden="1">'Attach 5A'!$A$1:$E$73</definedName>
    <definedName name="Z_869B0F9C_77A4_468D_A350_EA35CAE357D9_.wvu.PrintArea" localSheetId="13" hidden="1">'Attach 6'!$A$1:$E$28</definedName>
    <definedName name="Z_869B0F9C_77A4_468D_A350_EA35CAE357D9_.wvu.PrintArea" localSheetId="14" hidden="1">'Attach 7'!$A$1:$E$24</definedName>
    <definedName name="Z_869B0F9C_77A4_468D_A350_EA35CAE357D9_.wvu.PrintArea" localSheetId="15" hidden="1">'Attach 9'!$A$1:$AH$51</definedName>
    <definedName name="Z_869B0F9C_77A4_468D_A350_EA35CAE357D9_.wvu.PrintArea" localSheetId="7" hidden="1">'Attach-3 (QR)'!$A$1:$I$429</definedName>
    <definedName name="Z_869B0F9C_77A4_468D_A350_EA35CAE357D9_.wvu.PrintArea" localSheetId="4" hidden="1">'Attach-3 (QR)_old'!$A$1:$J$407</definedName>
    <definedName name="Z_869B0F9C_77A4_468D_A350_EA35CAE357D9_.wvu.PrintArea" localSheetId="6" hidden="1">'Attach-QR)'!$A$1:$I$378</definedName>
    <definedName name="Z_869B0F9C_77A4_468D_A350_EA35CAE357D9_.wvu.PrintArea" localSheetId="32" hidden="1">'Bid Form 1st Envelope '!$A$1:$J$122</definedName>
    <definedName name="Z_869B0F9C_77A4_468D_A350_EA35CAE357D9_.wvu.PrintArea" localSheetId="1" hidden="1">Cover!$A$1:$F$29</definedName>
    <definedName name="Z_869B0F9C_77A4_468D_A350_EA35CAE357D9_.wvu.PrintArea" localSheetId="2" hidden="1">'Names of Bidder'!$B$1:$G$38</definedName>
    <definedName name="Z_869B0F9C_77A4_468D_A350_EA35CAE357D9_.wvu.PrintTitles" localSheetId="15" hidden="1">'Attach 9'!$18:$18</definedName>
    <definedName name="Z_869B0F9C_77A4_468D_A350_EA35CAE357D9_.wvu.Rows" localSheetId="18" hidden="1">'Attach 12'!$4:$4</definedName>
    <definedName name="Z_869B0F9C_77A4_468D_A350_EA35CAE357D9_.wvu.Rows" localSheetId="22" hidden="1">'Attach 15'!$16:$16</definedName>
    <definedName name="Z_869B0F9C_77A4_468D_A350_EA35CAE357D9_.wvu.Rows" localSheetId="24" hidden="1">'Attach 17'!$26:$26,'Attach 17'!$32:$209</definedName>
    <definedName name="Z_869B0F9C_77A4_468D_A350_EA35CAE357D9_.wvu.Rows" localSheetId="27" hidden="1">'Attach 19'!$13:$13,'Attach 19'!$20:$28</definedName>
    <definedName name="Z_869B0F9C_77A4_468D_A350_EA35CAE357D9_.wvu.Rows" localSheetId="11" hidden="1">'Attach 5'!$4:$4</definedName>
    <definedName name="Z_869B0F9C_77A4_468D_A350_EA35CAE357D9_.wvu.Rows" localSheetId="12" hidden="1">'Attach 5A'!$25:$30</definedName>
    <definedName name="Z_869B0F9C_77A4_468D_A350_EA35CAE357D9_.wvu.Rows" localSheetId="15" hidden="1">'Attach 9'!$26:$28</definedName>
    <definedName name="Z_869B0F9C_77A4_468D_A350_EA35CAE357D9_.wvu.Rows" localSheetId="7" hidden="1">'Attach-3 (QR)'!$19:$23,'Attach-3 (QR)'!$25:$25,'Attach-3 (QR)'!$35:$35,'Attach-3 (QR)'!#REF!,'Attach-3 (QR)'!#REF!,'Attach-3 (QR)'!$230:$236,'Attach-3 (QR)'!$245:$245,'Attach-3 (QR)'!$281:$407</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6" hidden="1">'Attach-QR)'!$19:$23,'Attach-QR)'!$25:$25,'Attach-QR)'!$35:$35,'Attach-QR)'!#REF!,'Attach-QR)'!#REF!,'Attach-QR)'!$180:$186,'Attach-QR)'!$194:$194,'Attach-QR)'!$230:$356</definedName>
    <definedName name="Z_869B0F9C_77A4_468D_A350_EA35CAE357D9_.wvu.Rows" localSheetId="32" hidden="1">'Bid Form 1st Envelope '!$30:$31,'Bid Form 1st Envelope '!$106:$106,'Bid Form 1st Envelope '!$109:$110</definedName>
    <definedName name="Z_869B0F9C_77A4_468D_A350_EA35CAE357D9_.wvu.Rows" localSheetId="2" hidden="1">'Names of Bidder'!$6:$7,'Names of Bidder'!$23:$26,'Names of Bidder'!$28:$31</definedName>
    <definedName name="Z_8BB606F7_FAA6_4F69_8439_9E3CB0E8F104_.wvu.Cols" localSheetId="18" hidden="1">'Attach 12'!$G:$I</definedName>
    <definedName name="Z_8BB606F7_FAA6_4F69_8439_9E3CB0E8F104_.wvu.Cols" localSheetId="22" hidden="1">'Attach 15'!$H:$H,'Attach 15'!$L:$N</definedName>
    <definedName name="Z_8BB606F7_FAA6_4F69_8439_9E3CB0E8F104_.wvu.Cols" localSheetId="26" hidden="1">'Attach 18 SP'!$J:$AO</definedName>
    <definedName name="Z_8BB606F7_FAA6_4F69_8439_9E3CB0E8F104_.wvu.Cols" localSheetId="3" hidden="1">'Attach 3(JV)'!$G:$H</definedName>
    <definedName name="Z_8BB606F7_FAA6_4F69_8439_9E3CB0E8F104_.wvu.Cols" localSheetId="8" hidden="1">'Attach 4'!$H:$O</definedName>
    <definedName name="Z_8BB606F7_FAA6_4F69_8439_9E3CB0E8F104_.wvu.Cols" localSheetId="11" hidden="1">'Attach 5'!$H:$H</definedName>
    <definedName name="Z_8BB606F7_FAA6_4F69_8439_9E3CB0E8F104_.wvu.Cols" localSheetId="12" hidden="1">'Attach 5A'!$H:$H</definedName>
    <definedName name="Z_8BB606F7_FAA6_4F69_8439_9E3CB0E8F104_.wvu.Cols" localSheetId="13" hidden="1">'Attach 6'!$H:$H</definedName>
    <definedName name="Z_8BB606F7_FAA6_4F69_8439_9E3CB0E8F104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BB606F7_FAA6_4F69_8439_9E3CB0E8F104_.wvu.Cols" localSheetId="4" hidden="1">'Attach-3 (QR)_old'!$J:$AB</definedName>
    <definedName name="Z_8BB606F7_FAA6_4F69_8439_9E3CB0E8F104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8BB606F7_FAA6_4F69_8439_9E3CB0E8F104_.wvu.Cols" localSheetId="32" hidden="1">'Bid Form 1st Envelope '!$K:$K,'Bid Form 1st Envelope '!$AA:$AI</definedName>
    <definedName name="Z_8BB606F7_FAA6_4F69_8439_9E3CB0E8F104_.wvu.Cols" localSheetId="2" hidden="1">'Names of Bidder'!$H:$M,'Names of Bidder'!$O:$O,'Names of Bidder'!$AA:$AB</definedName>
    <definedName name="Z_8BB606F7_FAA6_4F69_8439_9E3CB0E8F104_.wvu.FilterData" localSheetId="2" hidden="1">'Names of Bidder'!$B$6:$G$19</definedName>
    <definedName name="Z_8BB606F7_FAA6_4F69_8439_9E3CB0E8F104_.wvu.PrintArea" localSheetId="16" hidden="1">'Attach 10'!$A$1:$F$18</definedName>
    <definedName name="Z_8BB606F7_FAA6_4F69_8439_9E3CB0E8F104_.wvu.PrintArea" localSheetId="17" hidden="1">'Attach 11'!$A$1:$E$86</definedName>
    <definedName name="Z_8BB606F7_FAA6_4F69_8439_9E3CB0E8F104_.wvu.PrintArea" localSheetId="18" hidden="1">'Attach 12'!$A$1:$G$46</definedName>
    <definedName name="Z_8BB606F7_FAA6_4F69_8439_9E3CB0E8F104_.wvu.PrintArea" localSheetId="19" hidden="1">'Attach 13'!$A$1:$E$26</definedName>
    <definedName name="Z_8BB606F7_FAA6_4F69_8439_9E3CB0E8F104_.wvu.PrintArea" localSheetId="20" hidden="1">'Attach 14'!$A$1:$E$26</definedName>
    <definedName name="Z_8BB606F7_FAA6_4F69_8439_9E3CB0E8F104_.wvu.PrintArea" localSheetId="21" hidden="1">'Attach 14-IP'!$A$8:$I$225</definedName>
    <definedName name="Z_8BB606F7_FAA6_4F69_8439_9E3CB0E8F104_.wvu.PrintArea" localSheetId="22" hidden="1">'Attach 15'!$A$1:$E$92</definedName>
    <definedName name="Z_8BB606F7_FAA6_4F69_8439_9E3CB0E8F104_.wvu.PrintArea" localSheetId="23" hidden="1">'Attach 16 '!$A$1:$L$96</definedName>
    <definedName name="Z_8BB606F7_FAA6_4F69_8439_9E3CB0E8F104_.wvu.PrintArea" localSheetId="24" hidden="1">'Attach 17'!$A$1:$E$33</definedName>
    <definedName name="Z_8BB606F7_FAA6_4F69_8439_9E3CB0E8F104_.wvu.PrintArea" localSheetId="25" hidden="1">'Attach 18'!$A$1:$E$21</definedName>
    <definedName name="Z_8BB606F7_FAA6_4F69_8439_9E3CB0E8F104_.wvu.PrintArea" localSheetId="26" hidden="1">'Attach 18 SP'!$A$7:$I$157</definedName>
    <definedName name="Z_8BB606F7_FAA6_4F69_8439_9E3CB0E8F104_.wvu.PrintArea" localSheetId="27" hidden="1">'Attach 19'!$A$1:$E$31</definedName>
    <definedName name="Z_8BB606F7_FAA6_4F69_8439_9E3CB0E8F104_.wvu.PrintArea" localSheetId="28" hidden="1">'Attach 23'!$A$1:$E$26</definedName>
    <definedName name="Z_8BB606F7_FAA6_4F69_8439_9E3CB0E8F104_.wvu.PrintArea" localSheetId="29" hidden="1">'Attach 24'!$A$1:$E$26</definedName>
    <definedName name="Z_8BB606F7_FAA6_4F69_8439_9E3CB0E8F104_.wvu.PrintArea" localSheetId="30" hidden="1">'Attach 26'!$A$1:$E$26</definedName>
    <definedName name="Z_8BB606F7_FAA6_4F69_8439_9E3CB0E8F104_.wvu.PrintArea" localSheetId="31" hidden="1">'Attach 28'!$A$1:$E$26</definedName>
    <definedName name="Z_8BB606F7_FAA6_4F69_8439_9E3CB0E8F104_.wvu.PrintArea" localSheetId="3" hidden="1">'Attach 3(JV)'!$A$1:$E$26</definedName>
    <definedName name="Z_8BB606F7_FAA6_4F69_8439_9E3CB0E8F104_.wvu.PrintArea" localSheetId="5" hidden="1">'Attach 3(QR)'!$A$1:$E$28</definedName>
    <definedName name="Z_8BB606F7_FAA6_4F69_8439_9E3CB0E8F104_.wvu.PrintArea" localSheetId="8" hidden="1">'Attach 4'!$A$1:$G$25</definedName>
    <definedName name="Z_8BB606F7_FAA6_4F69_8439_9E3CB0E8F104_.wvu.PrintArea" localSheetId="9" hidden="1">'Attach 4 (A)'!$A$1:$E$27</definedName>
    <definedName name="Z_8BB606F7_FAA6_4F69_8439_9E3CB0E8F104_.wvu.PrintArea" localSheetId="10" hidden="1">'Attach 4 (B)'!$A$1:$E$26</definedName>
    <definedName name="Z_8BB606F7_FAA6_4F69_8439_9E3CB0E8F104_.wvu.PrintArea" localSheetId="11" hidden="1">'Attach 5'!$A$1:$E$35</definedName>
    <definedName name="Z_8BB606F7_FAA6_4F69_8439_9E3CB0E8F104_.wvu.PrintArea" localSheetId="12" hidden="1">'Attach 5A'!$A$1:$E$68</definedName>
    <definedName name="Z_8BB606F7_FAA6_4F69_8439_9E3CB0E8F104_.wvu.PrintArea" localSheetId="13" hidden="1">'Attach 6'!$A$1:$E$31</definedName>
    <definedName name="Z_8BB606F7_FAA6_4F69_8439_9E3CB0E8F104_.wvu.PrintArea" localSheetId="14" hidden="1">'Attach 7'!$A$1:$E$24</definedName>
    <definedName name="Z_8BB606F7_FAA6_4F69_8439_9E3CB0E8F104_.wvu.PrintArea" localSheetId="15" hidden="1">'Attach 9'!$A$1:$AH$51</definedName>
    <definedName name="Z_8BB606F7_FAA6_4F69_8439_9E3CB0E8F104_.wvu.PrintArea" localSheetId="7" hidden="1">'Attach-3 (QR)'!$A$1:$I$429</definedName>
    <definedName name="Z_8BB606F7_FAA6_4F69_8439_9E3CB0E8F104_.wvu.PrintArea" localSheetId="4" hidden="1">'Attach-3 (QR)_old'!$A$1:$J$407</definedName>
    <definedName name="Z_8BB606F7_FAA6_4F69_8439_9E3CB0E8F104_.wvu.PrintArea" localSheetId="6" hidden="1">'Attach-QR)'!$A$1:$J$378</definedName>
    <definedName name="Z_8BB606F7_FAA6_4F69_8439_9E3CB0E8F104_.wvu.PrintArea" localSheetId="32" hidden="1">'Bid Form 1st Envelope '!$A$1:$F$121</definedName>
    <definedName name="Z_8BB606F7_FAA6_4F69_8439_9E3CB0E8F104_.wvu.PrintArea" localSheetId="1" hidden="1">Cover!$A$1:$F$29</definedName>
    <definedName name="Z_8BB606F7_FAA6_4F69_8439_9E3CB0E8F104_.wvu.PrintArea" localSheetId="2" hidden="1">'Names of Bidder'!$B$1:$G$38</definedName>
    <definedName name="Z_8BB606F7_FAA6_4F69_8439_9E3CB0E8F104_.wvu.PrintTitles" localSheetId="15" hidden="1">'Attach 9'!$18:$18</definedName>
    <definedName name="Z_8BB606F7_FAA6_4F69_8439_9E3CB0E8F104_.wvu.Rows" localSheetId="18" hidden="1">'Attach 12'!$4:$4</definedName>
    <definedName name="Z_8BB606F7_FAA6_4F69_8439_9E3CB0E8F104_.wvu.Rows" localSheetId="24" hidden="1">'Attach 17'!$26:$26,'Attach 17'!$32:$209</definedName>
    <definedName name="Z_8BB606F7_FAA6_4F69_8439_9E3CB0E8F104_.wvu.Rows" localSheetId="26" hidden="1">'Attach 18 SP'!$149:$153</definedName>
    <definedName name="Z_8BB606F7_FAA6_4F69_8439_9E3CB0E8F104_.wvu.Rows" localSheetId="27" hidden="1">'Attach 19'!$13:$13,'Attach 19'!$20:$28</definedName>
    <definedName name="Z_8BB606F7_FAA6_4F69_8439_9E3CB0E8F104_.wvu.Rows" localSheetId="28" hidden="1">'Attach 23'!$18:$23</definedName>
    <definedName name="Z_8BB606F7_FAA6_4F69_8439_9E3CB0E8F104_.wvu.Rows" localSheetId="29" hidden="1">'Attach 24'!$18:$23</definedName>
    <definedName name="Z_8BB606F7_FAA6_4F69_8439_9E3CB0E8F104_.wvu.Rows" localSheetId="30" hidden="1">'Attach 26'!$18:$23</definedName>
    <definedName name="Z_8BB606F7_FAA6_4F69_8439_9E3CB0E8F104_.wvu.Rows" localSheetId="31" hidden="1">'Attach 28'!$18:$23</definedName>
    <definedName name="Z_8BB606F7_FAA6_4F69_8439_9E3CB0E8F104_.wvu.Rows" localSheetId="11" hidden="1">'Attach 5'!$4:$4</definedName>
    <definedName name="Z_8BB606F7_FAA6_4F69_8439_9E3CB0E8F104_.wvu.Rows" localSheetId="12" hidden="1">'Attach 5A'!$25:$30</definedName>
    <definedName name="Z_8BB606F7_FAA6_4F69_8439_9E3CB0E8F104_.wvu.Rows" localSheetId="15" hidden="1">'Attach 9'!$26:$28</definedName>
    <definedName name="Z_8BB606F7_FAA6_4F69_8439_9E3CB0E8F104_.wvu.Rows" localSheetId="7" hidden="1">'Attach-3 (QR)'!$19:$23,'Attach-3 (QR)'!$25:$25,'Attach-3 (QR)'!$35:$35,'Attach-3 (QR)'!$90:$90,'Attach-3 (QR)'!$117:$117,'Attach-3 (QR)'!$139:$139,'Attach-3 (QR)'!$166:$166,'Attach-3 (QR)'!$230:$236,'Attach-3 (QR)'!$245:$245,'Attach-3 (QR)'!$281:$407</definedName>
    <definedName name="Z_8BB606F7_FAA6_4F69_8439_9E3CB0E8F104_.wvu.Rows" localSheetId="4" hidden="1">'Attach-3 (QR)_old'!$19:$23,'Attach-3 (QR)_old'!$25:$25,'Attach-3 (QR)_old'!$34:$34,'Attach-3 (QR)_old'!$91:$91,'Attach-3 (QR)_old'!$117:$117,'Attach-3 (QR)_old'!$204:$204,'Attach-3 (QR)_old'!$235:$235,'Attach-3 (QR)_old'!$260:$386</definedName>
    <definedName name="Z_8BB606F7_FAA6_4F69_8439_9E3CB0E8F104_.wvu.Rows" localSheetId="6" hidden="1">'Attach-QR)'!$19:$23,'Attach-QR)'!$25:$25,'Attach-QR)'!$35:$35,'Attach-QR)'!$90:$90,'Attach-QR)'!$116:$116,'Attach-QR)'!$180:$186,'Attach-QR)'!$194:$194,'Attach-QR)'!$230:$356</definedName>
    <definedName name="Z_8BB606F7_FAA6_4F69_8439_9E3CB0E8F104_.wvu.Rows" localSheetId="32" hidden="1">'Bid Form 1st Envelope '!$22:$25,'Bid Form 1st Envelope '!$30:$31,'Bid Form 1st Envelope '!$106:$106,'Bid Form 1st Envelope '!$109:$110</definedName>
    <definedName name="Z_8BB606F7_FAA6_4F69_8439_9E3CB0E8F104_.wvu.Rows" localSheetId="1" hidden="1">Cover!$21:$21</definedName>
    <definedName name="Z_8BB606F7_FAA6_4F69_8439_9E3CB0E8F104_.wvu.Rows" localSheetId="2" hidden="1">'Names of Bidder'!$6:$7,'Names of Bidder'!$23:$26,'Names of Bidder'!$28:$31</definedName>
    <definedName name="Z_8E3ED18F_7B8F_4A1C_969D_A70DC3B696C3_.wvu.Cols" localSheetId="22"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16" hidden="1">'Attach 10'!$A$1:$E$23</definedName>
    <definedName name="Z_8E3ED18F_7B8F_4A1C_969D_A70DC3B696C3_.wvu.PrintArea" localSheetId="17"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15'!$A$1:$E$92</definedName>
    <definedName name="Z_8E3ED18F_7B8F_4A1C_969D_A70DC3B696C3_.wvu.PrintArea" localSheetId="23" hidden="1">'Attach 16 '!$A$1:$L$96</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28" hidden="1">'Attach 23'!$A$1:$E$27</definedName>
    <definedName name="Z_8E3ED18F_7B8F_4A1C_969D_A70DC3B696C3_.wvu.PrintArea" localSheetId="29" hidden="1">'Attach 24'!$A$1:$E$27</definedName>
    <definedName name="Z_8E3ED18F_7B8F_4A1C_969D_A70DC3B696C3_.wvu.PrintArea" localSheetId="30" hidden="1">'Attach 26'!$A$1:$E$27</definedName>
    <definedName name="Z_8E3ED18F_7B8F_4A1C_969D_A70DC3B696C3_.wvu.PrintArea" localSheetId="31" hidden="1">'Attach 28'!$A$1:$E$27</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7'!$A$1:$E$28</definedName>
    <definedName name="Z_8E3ED18F_7B8F_4A1C_969D_A70DC3B696C3_.wvu.PrintArea" localSheetId="15" hidden="1">'Attach 9'!$A$1:$D$52</definedName>
    <definedName name="Z_8E3ED18F_7B8F_4A1C_969D_A70DC3B696C3_.wvu.PrintArea" localSheetId="32" hidden="1">'Bid Form 1st Envelope '!$A$1:$F$123</definedName>
    <definedName name="Z_8E3ED18F_7B8F_4A1C_969D_A70DC3B696C3_.wvu.PrintTitles" localSheetId="15" hidden="1">'Attach 9'!$18:$18</definedName>
    <definedName name="Z_8E3ED18F_7B8F_4A1C_969D_A70DC3B696C3_.wvu.Rows" localSheetId="22" hidden="1">'Attach 15'!$16:$16</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1" hidden="1">'Attach 5'!$4:$4</definedName>
    <definedName name="Z_8E7B022F_1113_4BA2_B2BA_8EDBE02A2557_.wvu.PrintArea" localSheetId="16" hidden="1">'Attach 10'!$A$1:$E$23</definedName>
    <definedName name="Z_8E7B022F_1113_4BA2_B2BA_8EDBE02A2557_.wvu.PrintArea" localSheetId="17" hidden="1">'Attach 11'!$A$1:$E$85</definedName>
    <definedName name="Z_8E7B022F_1113_4BA2_B2BA_8EDBE02A2557_.wvu.PrintArea" localSheetId="18" hidden="1">'Attach 12'!$A$1:$F$46</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15'!$A$1:$E$93</definedName>
    <definedName name="Z_8E7B022F_1113_4BA2_B2BA_8EDBE02A2557_.wvu.PrintArea" localSheetId="23" hidden="1">'Attach 16 '!$A$1:$L$96</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28" hidden="1">'Attach 23'!$A$1:$E$29</definedName>
    <definedName name="Z_8E7B022F_1113_4BA2_B2BA_8EDBE02A2557_.wvu.PrintArea" localSheetId="29" hidden="1">'Attach 24'!$A$1:$E$29</definedName>
    <definedName name="Z_8E7B022F_1113_4BA2_B2BA_8EDBE02A2557_.wvu.PrintArea" localSheetId="30" hidden="1">'Attach 26'!$A$1:$E$29</definedName>
    <definedName name="Z_8E7B022F_1113_4BA2_B2BA_8EDBE02A2557_.wvu.PrintArea" localSheetId="31" hidden="1">'Attach 28'!$A$1:$E$29</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7'!$A$1:$E$28</definedName>
    <definedName name="Z_8E7B022F_1113_4BA2_B2BA_8EDBE02A2557_.wvu.PrintArea" localSheetId="15" hidden="1">'Attach 9'!$A$1:$D$52</definedName>
    <definedName name="Z_8E7B022F_1113_4BA2_B2BA_8EDBE02A2557_.wvu.PrintArea" localSheetId="32" hidden="1">'Bid Form 1st Envelope '!$A$1:$F$123</definedName>
    <definedName name="Z_8E7B022F_1113_4BA2_B2BA_8EDBE02A2557_.wvu.PrintTitles" localSheetId="18" hidden="1">'Attach 12'!#REF!</definedName>
    <definedName name="Z_8E7B022F_1113_4BA2_B2BA_8EDBE02A2557_.wvu.PrintTitles" localSheetId="15" hidden="1">'Attach 9'!$18:$18</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7C0FC0E_800C_45C9_895E_E91A3F1ADBA4_.wvu.Cols" localSheetId="22"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16" hidden="1">'Attach 10'!$A$1:$E$23</definedName>
    <definedName name="Z_97C0FC0E_800C_45C9_895E_E91A3F1ADBA4_.wvu.PrintArea" localSheetId="17"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15'!$A$1:$E$92</definedName>
    <definedName name="Z_97C0FC0E_800C_45C9_895E_E91A3F1ADBA4_.wvu.PrintArea" localSheetId="23" hidden="1">'Attach 16 '!$A$1:$L$96</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28" hidden="1">'Attach 23'!$A$1:$E$27</definedName>
    <definedName name="Z_97C0FC0E_800C_45C9_895E_E91A3F1ADBA4_.wvu.PrintArea" localSheetId="29" hidden="1">'Attach 24'!$A$1:$E$27</definedName>
    <definedName name="Z_97C0FC0E_800C_45C9_895E_E91A3F1ADBA4_.wvu.PrintArea" localSheetId="30" hidden="1">'Attach 26'!$A$1:$E$27</definedName>
    <definedName name="Z_97C0FC0E_800C_45C9_895E_E91A3F1ADBA4_.wvu.PrintArea" localSheetId="31" hidden="1">'Attach 28'!$A$1:$E$27</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7'!$A$1:$E$28</definedName>
    <definedName name="Z_97C0FC0E_800C_45C9_895E_E91A3F1ADBA4_.wvu.PrintArea" localSheetId="15" hidden="1">'Attach 9'!$A$1:$D$52</definedName>
    <definedName name="Z_97C0FC0E_800C_45C9_895E_E91A3F1ADBA4_.wvu.PrintArea" localSheetId="32" hidden="1">'Bid Form 1st Envelope '!$A$1:$F$123</definedName>
    <definedName name="Z_97C0FC0E_800C_45C9_895E_E91A3F1ADBA4_.wvu.PrintTitles" localSheetId="15" hidden="1">'Attach 9'!$18:$18</definedName>
    <definedName name="Z_97C0FC0E_800C_45C9_895E_E91A3F1ADBA4_.wvu.Rows" localSheetId="22" hidden="1">'Attach 15'!$16:$16</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1" hidden="1">'Attach 5'!$4:$4</definedName>
    <definedName name="Z_9A693F15_F4E8_4E14_B5D1_6BC61E4B8742_.wvu.Cols" localSheetId="26" hidden="1">'Attach 18 SP'!$J:$AO</definedName>
    <definedName name="Z_9A693F15_F4E8_4E14_B5D1_6BC61E4B8742_.wvu.PrintArea" localSheetId="26" hidden="1">'Attach 18 SP'!$A$7:$I$157</definedName>
    <definedName name="Z_9A693F15_F4E8_4E14_B5D1_6BC61E4B8742_.wvu.Rows" localSheetId="26" hidden="1">'Attach 18 SP'!$149:$153</definedName>
    <definedName name="Z_9CD72AD0_8BDA_437F_A784_A667464C809C_.wvu.Cols" localSheetId="18" hidden="1">'Attach 12'!$G:$I</definedName>
    <definedName name="Z_9CD72AD0_8BDA_437F_A784_A667464C809C_.wvu.Cols" localSheetId="22" hidden="1">'Attach 15'!$H:$H,'Attach 15'!$L:$N</definedName>
    <definedName name="Z_9CD72AD0_8BDA_437F_A784_A667464C809C_.wvu.Cols" localSheetId="26" hidden="1">'Attach 18 SP'!$J:$AO</definedName>
    <definedName name="Z_9CD72AD0_8BDA_437F_A784_A667464C809C_.wvu.Cols" localSheetId="3" hidden="1">'Attach 3(JV)'!$G:$H</definedName>
    <definedName name="Z_9CD72AD0_8BDA_437F_A784_A667464C809C_.wvu.Cols" localSheetId="8" hidden="1">'Attach 4'!$H:$O</definedName>
    <definedName name="Z_9CD72AD0_8BDA_437F_A784_A667464C809C_.wvu.Cols" localSheetId="11" hidden="1">'Attach 5'!$H:$H</definedName>
    <definedName name="Z_9CD72AD0_8BDA_437F_A784_A667464C809C_.wvu.Cols" localSheetId="12" hidden="1">'Attach 5A'!$H:$H</definedName>
    <definedName name="Z_9CD72AD0_8BDA_437F_A784_A667464C809C_.wvu.Cols" localSheetId="13" hidden="1">'Attach 6'!$H:$H</definedName>
    <definedName name="Z_9CD72AD0_8BDA_437F_A784_A667464C809C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9CD72AD0_8BDA_437F_A784_A667464C809C_.wvu.Cols" localSheetId="32"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6" hidden="1">'Attach 10'!$A$1:$F$18</definedName>
    <definedName name="Z_9CD72AD0_8BDA_437F_A784_A667464C809C_.wvu.PrintArea" localSheetId="17" hidden="1">'Attach 11'!$A$1:$E$86</definedName>
    <definedName name="Z_9CD72AD0_8BDA_437F_A784_A667464C809C_.wvu.PrintArea" localSheetId="18" hidden="1">'Attach 12'!$A$1:$G$46</definedName>
    <definedName name="Z_9CD72AD0_8BDA_437F_A784_A667464C809C_.wvu.PrintArea" localSheetId="19" hidden="1">'Attach 13'!$A$1:$E$26</definedName>
    <definedName name="Z_9CD72AD0_8BDA_437F_A784_A667464C809C_.wvu.PrintArea" localSheetId="20" hidden="1">'Attach 14'!$A$1:$E$26</definedName>
    <definedName name="Z_9CD72AD0_8BDA_437F_A784_A667464C809C_.wvu.PrintArea" localSheetId="21" hidden="1">'Attach 14-IP'!$A$8:$I$225</definedName>
    <definedName name="Z_9CD72AD0_8BDA_437F_A784_A667464C809C_.wvu.PrintArea" localSheetId="22" hidden="1">'Attach 15'!$A$1:$E$92</definedName>
    <definedName name="Z_9CD72AD0_8BDA_437F_A784_A667464C809C_.wvu.PrintArea" localSheetId="23" hidden="1">'Attach 16 '!$A$1:$L$96</definedName>
    <definedName name="Z_9CD72AD0_8BDA_437F_A784_A667464C809C_.wvu.PrintArea" localSheetId="24" hidden="1">'Attach 17'!$A$1:$E$33</definedName>
    <definedName name="Z_9CD72AD0_8BDA_437F_A784_A667464C809C_.wvu.PrintArea" localSheetId="25" hidden="1">'Attach 18'!$A$1:$E$21</definedName>
    <definedName name="Z_9CD72AD0_8BDA_437F_A784_A667464C809C_.wvu.PrintArea" localSheetId="26" hidden="1">'Attach 18 SP'!$A$7:$I$157</definedName>
    <definedName name="Z_9CD72AD0_8BDA_437F_A784_A667464C809C_.wvu.PrintArea" localSheetId="27" hidden="1">'Attach 19'!$A$1:$E$31</definedName>
    <definedName name="Z_9CD72AD0_8BDA_437F_A784_A667464C809C_.wvu.PrintArea" localSheetId="28" hidden="1">'Attach 23'!$A$1:$E$26</definedName>
    <definedName name="Z_9CD72AD0_8BDA_437F_A784_A667464C809C_.wvu.PrintArea" localSheetId="29" hidden="1">'Attach 24'!$A$1:$E$26</definedName>
    <definedName name="Z_9CD72AD0_8BDA_437F_A784_A667464C809C_.wvu.PrintArea" localSheetId="30" hidden="1">'Attach 26'!$A$1:$E$26</definedName>
    <definedName name="Z_9CD72AD0_8BDA_437F_A784_A667464C809C_.wvu.PrintArea" localSheetId="31" hidden="1">'Attach 28'!$A$1:$E$26</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8" hidden="1">'Attach 4'!$A$1:$G$25</definedName>
    <definedName name="Z_9CD72AD0_8BDA_437F_A784_A667464C809C_.wvu.PrintArea" localSheetId="9" hidden="1">'Attach 4 (A)'!$A$1:$E$27</definedName>
    <definedName name="Z_9CD72AD0_8BDA_437F_A784_A667464C809C_.wvu.PrintArea" localSheetId="10" hidden="1">'Attach 4 (B)'!$A$1:$E$26</definedName>
    <definedName name="Z_9CD72AD0_8BDA_437F_A784_A667464C809C_.wvu.PrintArea" localSheetId="11" hidden="1">'Attach 5'!$A$1:$E$35</definedName>
    <definedName name="Z_9CD72AD0_8BDA_437F_A784_A667464C809C_.wvu.PrintArea" localSheetId="12" hidden="1">'Attach 5A'!$A$1:$E$68</definedName>
    <definedName name="Z_9CD72AD0_8BDA_437F_A784_A667464C809C_.wvu.PrintArea" localSheetId="13" hidden="1">'Attach 6'!$A$1:$E$31</definedName>
    <definedName name="Z_9CD72AD0_8BDA_437F_A784_A667464C809C_.wvu.PrintArea" localSheetId="14" hidden="1">'Attach 7'!$A$1:$E$24</definedName>
    <definedName name="Z_9CD72AD0_8BDA_437F_A784_A667464C809C_.wvu.PrintArea" localSheetId="15" hidden="1">'Attach 9'!$A$1:$AH$51</definedName>
    <definedName name="Z_9CD72AD0_8BDA_437F_A784_A667464C809C_.wvu.PrintArea" localSheetId="7" hidden="1">'Attach-3 (QR)'!$A$1:$I$429</definedName>
    <definedName name="Z_9CD72AD0_8BDA_437F_A784_A667464C809C_.wvu.PrintArea" localSheetId="4" hidden="1">'Attach-3 (QR)_old'!$A$1:$J$407</definedName>
    <definedName name="Z_9CD72AD0_8BDA_437F_A784_A667464C809C_.wvu.PrintArea" localSheetId="6" hidden="1">'Attach-QR)'!$A$1:$I$378</definedName>
    <definedName name="Z_9CD72AD0_8BDA_437F_A784_A667464C809C_.wvu.PrintArea" localSheetId="32" hidden="1">'Bid Form 1st Envelope '!$A$1:$J$122</definedName>
    <definedName name="Z_9CD72AD0_8BDA_437F_A784_A667464C809C_.wvu.PrintArea" localSheetId="1" hidden="1">Cover!$A$1:$F$29</definedName>
    <definedName name="Z_9CD72AD0_8BDA_437F_A784_A667464C809C_.wvu.PrintArea" localSheetId="2" hidden="1">'Names of Bidder'!$B$1:$G$38</definedName>
    <definedName name="Z_9CD72AD0_8BDA_437F_A784_A667464C809C_.wvu.PrintTitles" localSheetId="15" hidden="1">'Attach 9'!$18:$18</definedName>
    <definedName name="Z_9CD72AD0_8BDA_437F_A784_A667464C809C_.wvu.Rows" localSheetId="18" hidden="1">'Attach 12'!$4:$4</definedName>
    <definedName name="Z_9CD72AD0_8BDA_437F_A784_A667464C809C_.wvu.Rows" localSheetId="22" hidden="1">'Attach 15'!$16:$16</definedName>
    <definedName name="Z_9CD72AD0_8BDA_437F_A784_A667464C809C_.wvu.Rows" localSheetId="24" hidden="1">'Attach 17'!$26:$26,'Attach 17'!$32:$209</definedName>
    <definedName name="Z_9CD72AD0_8BDA_437F_A784_A667464C809C_.wvu.Rows" localSheetId="26" hidden="1">'Attach 18 SP'!$149:$153</definedName>
    <definedName name="Z_9CD72AD0_8BDA_437F_A784_A667464C809C_.wvu.Rows" localSheetId="27" hidden="1">'Attach 19'!$13:$13,'Attach 19'!$20:$28</definedName>
    <definedName name="Z_9CD72AD0_8BDA_437F_A784_A667464C809C_.wvu.Rows" localSheetId="11" hidden="1">'Attach 5'!$4:$4</definedName>
    <definedName name="Z_9CD72AD0_8BDA_437F_A784_A667464C809C_.wvu.Rows" localSheetId="12" hidden="1">'Attach 5A'!$25:$30</definedName>
    <definedName name="Z_9CD72AD0_8BDA_437F_A784_A667464C809C_.wvu.Rows" localSheetId="15" hidden="1">'Attach 9'!$26:$28</definedName>
    <definedName name="Z_9CD72AD0_8BDA_437F_A784_A667464C809C_.wvu.Rows" localSheetId="7" hidden="1">'Attach-3 (QR)'!$19:$23,'Attach-3 (QR)'!$25:$25,'Attach-3 (QR)'!$35:$35,'Attach-3 (QR)'!#REF!,'Attach-3 (QR)'!#REF!,'Attach-3 (QR)'!$230:$236,'Attach-3 (QR)'!$245:$245,'Attach-3 (QR)'!$281:$407</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6" hidden="1">'Attach-QR)'!$19:$23,'Attach-QR)'!$25:$25,'Attach-QR)'!$35:$35,'Attach-QR)'!#REF!,'Attach-QR)'!#REF!,'Attach-QR)'!$180:$186,'Attach-QR)'!$194:$194,'Attach-QR)'!$230:$356</definedName>
    <definedName name="Z_9CD72AD0_8BDA_437F_A784_A667464C809C_.wvu.Rows" localSheetId="32" hidden="1">'Bid Form 1st Envelope '!$22:$23,'Bid Form 1st Envelope '!$30:$31,'Bid Form 1st Envelope '!$106:$106,'Bid Form 1st Envelope '!$109:$110</definedName>
    <definedName name="Z_9CD72AD0_8BDA_437F_A784_A667464C809C_.wvu.Rows" localSheetId="2" hidden="1">'Names of Bidder'!$6:$7,'Names of Bidder'!$23:$26,'Names of Bidder'!$28:$31</definedName>
    <definedName name="Z_9F341631_288D_49D9_8F81_65CCC818C9BA_.wvu.Cols" localSheetId="18" hidden="1">'Attach 12'!$G:$I</definedName>
    <definedName name="Z_9F341631_288D_49D9_8F81_65CCC818C9BA_.wvu.Cols" localSheetId="22" hidden="1">'Attach 15'!$H:$H,'Attach 15'!$L:$N</definedName>
    <definedName name="Z_9F341631_288D_49D9_8F81_65CCC818C9BA_.wvu.Cols" localSheetId="26" hidden="1">'Attach 18 SP'!$J:$AO</definedName>
    <definedName name="Z_9F341631_288D_49D9_8F81_65CCC818C9BA_.wvu.Cols" localSheetId="3" hidden="1">'Attach 3(JV)'!$G:$H</definedName>
    <definedName name="Z_9F341631_288D_49D9_8F81_65CCC818C9BA_.wvu.Cols" localSheetId="8" hidden="1">'Attach 4'!$H:$O</definedName>
    <definedName name="Z_9F341631_288D_49D9_8F81_65CCC818C9BA_.wvu.Cols" localSheetId="11" hidden="1">'Attach 5'!$H:$H</definedName>
    <definedName name="Z_9F341631_288D_49D9_8F81_65CCC818C9BA_.wvu.Cols" localSheetId="12" hidden="1">'Attach 5A'!$H:$H</definedName>
    <definedName name="Z_9F341631_288D_49D9_8F81_65CCC818C9BA_.wvu.Cols" localSheetId="13" hidden="1">'Attach 6'!$H:$H</definedName>
    <definedName name="Z_9F341631_288D_49D9_8F81_65CCC818C9BA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9F341631_288D_49D9_8F81_65CCC818C9BA_.wvu.Cols" localSheetId="32"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6" hidden="1">'Attach 10'!$A$1:$F$18</definedName>
    <definedName name="Z_9F341631_288D_49D9_8F81_65CCC818C9BA_.wvu.PrintArea" localSheetId="17" hidden="1">'Attach 11'!$A$1:$E$86</definedName>
    <definedName name="Z_9F341631_288D_49D9_8F81_65CCC818C9BA_.wvu.PrintArea" localSheetId="18" hidden="1">'Attach 12'!$A$1:$G$46</definedName>
    <definedName name="Z_9F341631_288D_49D9_8F81_65CCC818C9BA_.wvu.PrintArea" localSheetId="19" hidden="1">'Attach 13'!$A$1:$E$26</definedName>
    <definedName name="Z_9F341631_288D_49D9_8F81_65CCC818C9BA_.wvu.PrintArea" localSheetId="20" hidden="1">'Attach 14'!$A$1:$E$26</definedName>
    <definedName name="Z_9F341631_288D_49D9_8F81_65CCC818C9BA_.wvu.PrintArea" localSheetId="21" hidden="1">'Attach 14-IP'!$A$8:$I$225</definedName>
    <definedName name="Z_9F341631_288D_49D9_8F81_65CCC818C9BA_.wvu.PrintArea" localSheetId="22" hidden="1">'Attach 15'!$A$1:$E$92</definedName>
    <definedName name="Z_9F341631_288D_49D9_8F81_65CCC818C9BA_.wvu.PrintArea" localSheetId="23" hidden="1">'Attach 16 '!$A$1:$L$96</definedName>
    <definedName name="Z_9F341631_288D_49D9_8F81_65CCC818C9BA_.wvu.PrintArea" localSheetId="24" hidden="1">'Attach 17'!$A$1:$E$33</definedName>
    <definedName name="Z_9F341631_288D_49D9_8F81_65CCC818C9BA_.wvu.PrintArea" localSheetId="25" hidden="1">'Attach 18'!$A$1:$E$21</definedName>
    <definedName name="Z_9F341631_288D_49D9_8F81_65CCC818C9BA_.wvu.PrintArea" localSheetId="26" hidden="1">'Attach 18 SP'!$A$7:$I$157</definedName>
    <definedName name="Z_9F341631_288D_49D9_8F81_65CCC818C9BA_.wvu.PrintArea" localSheetId="27" hidden="1">'Attach 19'!$A$1:$E$31</definedName>
    <definedName name="Z_9F341631_288D_49D9_8F81_65CCC818C9BA_.wvu.PrintArea" localSheetId="28" hidden="1">'Attach 23'!$A$1:$E$26</definedName>
    <definedName name="Z_9F341631_288D_49D9_8F81_65CCC818C9BA_.wvu.PrintArea" localSheetId="29" hidden="1">'Attach 24'!$A$1:$E$26</definedName>
    <definedName name="Z_9F341631_288D_49D9_8F81_65CCC818C9BA_.wvu.PrintArea" localSheetId="30" hidden="1">'Attach 26'!$A$1:$E$26</definedName>
    <definedName name="Z_9F341631_288D_49D9_8F81_65CCC818C9BA_.wvu.PrintArea" localSheetId="31" hidden="1">'Attach 28'!$A$1:$E$26</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8" hidden="1">'Attach 4'!$A$1:$G$25</definedName>
    <definedName name="Z_9F341631_288D_49D9_8F81_65CCC818C9BA_.wvu.PrintArea" localSheetId="9" hidden="1">'Attach 4 (A)'!$A$1:$E$27</definedName>
    <definedName name="Z_9F341631_288D_49D9_8F81_65CCC818C9BA_.wvu.PrintArea" localSheetId="10" hidden="1">'Attach 4 (B)'!$A$1:$E$26</definedName>
    <definedName name="Z_9F341631_288D_49D9_8F81_65CCC818C9BA_.wvu.PrintArea" localSheetId="11" hidden="1">'Attach 5'!$A$1:$E$35</definedName>
    <definedName name="Z_9F341631_288D_49D9_8F81_65CCC818C9BA_.wvu.PrintArea" localSheetId="12" hidden="1">'Attach 5A'!$A$1:$E$68</definedName>
    <definedName name="Z_9F341631_288D_49D9_8F81_65CCC818C9BA_.wvu.PrintArea" localSheetId="13" hidden="1">'Attach 6'!$A$1:$E$31</definedName>
    <definedName name="Z_9F341631_288D_49D9_8F81_65CCC818C9BA_.wvu.PrintArea" localSheetId="14" hidden="1">'Attach 7'!$A$1:$E$24</definedName>
    <definedName name="Z_9F341631_288D_49D9_8F81_65CCC818C9BA_.wvu.PrintArea" localSheetId="15" hidden="1">'Attach 9'!$A$1:$AH$51</definedName>
    <definedName name="Z_9F341631_288D_49D9_8F81_65CCC818C9BA_.wvu.PrintArea" localSheetId="7" hidden="1">'Attach-3 (QR)'!$A$1:$I$429</definedName>
    <definedName name="Z_9F341631_288D_49D9_8F81_65CCC818C9BA_.wvu.PrintArea" localSheetId="4" hidden="1">'Attach-3 (QR)_old'!$A$1:$J$407</definedName>
    <definedName name="Z_9F341631_288D_49D9_8F81_65CCC818C9BA_.wvu.PrintArea" localSheetId="6" hidden="1">'Attach-QR)'!$A$1:$I$378</definedName>
    <definedName name="Z_9F341631_288D_49D9_8F81_65CCC818C9BA_.wvu.PrintArea" localSheetId="32" hidden="1">'Bid Form 1st Envelope '!$A$1:$F$121</definedName>
    <definedName name="Z_9F341631_288D_49D9_8F81_65CCC818C9BA_.wvu.PrintArea" localSheetId="1" hidden="1">Cover!$A$1:$F$29</definedName>
    <definedName name="Z_9F341631_288D_49D9_8F81_65CCC818C9BA_.wvu.PrintArea" localSheetId="2" hidden="1">'Names of Bidder'!$B$1:$G$38</definedName>
    <definedName name="Z_9F341631_288D_49D9_8F81_65CCC818C9BA_.wvu.PrintTitles" localSheetId="15" hidden="1">'Attach 9'!$18:$18</definedName>
    <definedName name="Z_9F341631_288D_49D9_8F81_65CCC818C9BA_.wvu.Rows" localSheetId="18" hidden="1">'Attach 12'!$4:$4</definedName>
    <definedName name="Z_9F341631_288D_49D9_8F81_65CCC818C9BA_.wvu.Rows" localSheetId="24" hidden="1">'Attach 17'!$26:$26,'Attach 17'!$32:$209</definedName>
    <definedName name="Z_9F341631_288D_49D9_8F81_65CCC818C9BA_.wvu.Rows" localSheetId="26" hidden="1">'Attach 18 SP'!$149:$153</definedName>
    <definedName name="Z_9F341631_288D_49D9_8F81_65CCC818C9BA_.wvu.Rows" localSheetId="27" hidden="1">'Attach 19'!$13:$13,'Attach 19'!$20:$28</definedName>
    <definedName name="Z_9F341631_288D_49D9_8F81_65CCC818C9BA_.wvu.Rows" localSheetId="11" hidden="1">'Attach 5'!$4:$4</definedName>
    <definedName name="Z_9F341631_288D_49D9_8F81_65CCC818C9BA_.wvu.Rows" localSheetId="12" hidden="1">'Attach 5A'!$25:$30</definedName>
    <definedName name="Z_9F341631_288D_49D9_8F81_65CCC818C9BA_.wvu.Rows" localSheetId="15" hidden="1">'Attach 9'!$26:$28</definedName>
    <definedName name="Z_9F341631_288D_49D9_8F81_65CCC818C9BA_.wvu.Rows" localSheetId="7" hidden="1">'Attach-3 (QR)'!$19:$23,'Attach-3 (QR)'!$25:$25,'Attach-3 (QR)'!$35:$35,'Attach-3 (QR)'!$90:$90,'Attach-3 (QR)'!$166:$166,'Attach-3 (QR)'!$230:$236,'Attach-3 (QR)'!$245:$245,'Attach-3 (QR)'!$281:$407</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6" hidden="1">'Attach-QR)'!$19:$23,'Attach-QR)'!$25:$25,'Attach-QR)'!$35:$35,'Attach-QR)'!$90:$90,'Attach-QR)'!$116:$116,'Attach-QR)'!$180:$186,'Attach-QR)'!$194:$194,'Attach-QR)'!$230:$356</definedName>
    <definedName name="Z_9F341631_288D_49D9_8F81_65CCC818C9BA_.wvu.Rows" localSheetId="32" hidden="1">'Bid Form 1st Envelope '!$22:$22,'Bid Form 1st Envelope '!$30:$31,'Bid Form 1st Envelope '!$106:$106,'Bid Form 1st Envelope '!$109:$110</definedName>
    <definedName name="Z_9F341631_288D_49D9_8F81_65CCC818C9BA_.wvu.Rows" localSheetId="1" hidden="1">Cover!$20:$21</definedName>
    <definedName name="Z_9F341631_288D_49D9_8F81_65CCC818C9BA_.wvu.Rows" localSheetId="2" hidden="1">'Names of Bidder'!$6:$7,'Names of Bidder'!$23:$26,'Names of Bidder'!$28:$31</definedName>
    <definedName name="Z_9F8CD454_46B1_47B9_9F5F_73ED69AC40D4_.wvu.Cols" localSheetId="7" hidden="1">'Attach-3 (QR)'!$M:$O</definedName>
    <definedName name="Z_9F8CD454_46B1_47B9_9F5F_73ED69AC40D4_.wvu.Cols" localSheetId="4" hidden="1">'Attach-3 (QR)_old'!$M:$O</definedName>
    <definedName name="Z_9F8CD454_46B1_47B9_9F5F_73ED69AC40D4_.wvu.Cols" localSheetId="6" hidden="1">'Attach-QR)'!$M:$O</definedName>
    <definedName name="Z_9F8CD454_46B1_47B9_9F5F_73ED69AC40D4_.wvu.PrintArea" localSheetId="7" hidden="1">'Attach-3 (QR)'!$A$1:$H$429</definedName>
    <definedName name="Z_9F8CD454_46B1_47B9_9F5F_73ED69AC40D4_.wvu.PrintArea" localSheetId="4" hidden="1">'Attach-3 (QR)_old'!$A$1:$H$407</definedName>
    <definedName name="Z_9F8CD454_46B1_47B9_9F5F_73ED69AC40D4_.wvu.PrintArea" localSheetId="6" hidden="1">'Attach-QR)'!$A$1:$H$378</definedName>
    <definedName name="Z_9F8CD454_46B1_47B9_9F5F_73ED69AC40D4_.wvu.Rows" localSheetId="7" hidden="1">'Attach-3 (QR)'!#REF!,'Attach-3 (QR)'!$230:$236,'Attach-3 (QR)'!#REF!,'Attach-3 (QR)'!#REF!,'Attach-3 (QR)'!#REF!,'Attach-3 (QR)'!$245:$245,'Attach-3 (QR)'!$294:$296,'Attach-3 (QR)'!$318:$349,'Attach-3 (QR)'!$355:$369</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9F8CD454_46B1_47B9_9F5F_73ED69AC40D4_.wvu.Rows" localSheetId="6" hidden="1">'Attach-QR)'!#REF!,'Attach-QR)'!$180:$186,'Attach-QR)'!#REF!,'Attach-QR)'!#REF!,'Attach-QR)'!#REF!,'Attach-QR)'!$194:$194,'Attach-QR)'!$243:$245,'Attach-QR)'!$267:$298,'Attach-QR)'!$304:$318</definedName>
    <definedName name="Z_A317F5C2_E44F_4A46_8833_2AE6CAE06F6E_.wvu.Cols" localSheetId="7" hidden="1">'Attach-3 (QR)'!$M:$O</definedName>
    <definedName name="Z_A317F5C2_E44F_4A46_8833_2AE6CAE06F6E_.wvu.Cols" localSheetId="4" hidden="1">'Attach-3 (QR)_old'!$M:$O</definedName>
    <definedName name="Z_A317F5C2_E44F_4A46_8833_2AE6CAE06F6E_.wvu.Cols" localSheetId="6" hidden="1">'Attach-QR)'!$M:$O</definedName>
    <definedName name="Z_A317F5C2_E44F_4A46_8833_2AE6CAE06F6E_.wvu.PrintArea" localSheetId="7" hidden="1">'Attach-3 (QR)'!$A$1:$H$429</definedName>
    <definedName name="Z_A317F5C2_E44F_4A46_8833_2AE6CAE06F6E_.wvu.PrintArea" localSheetId="4" hidden="1">'Attach-3 (QR)_old'!$A$1:$H$407</definedName>
    <definedName name="Z_A317F5C2_E44F_4A46_8833_2AE6CAE06F6E_.wvu.PrintArea" localSheetId="6" hidden="1">'Attach-QR)'!$A$1:$H$378</definedName>
    <definedName name="Z_A317F5C2_E44F_4A46_8833_2AE6CAE06F6E_.wvu.Rows" localSheetId="7" hidden="1">'Attach-3 (QR)'!#REF!,'Attach-3 (QR)'!#REF!,'Attach-3 (QR)'!#REF!,'Attach-3 (QR)'!$294:$296</definedName>
    <definedName name="Z_A317F5C2_E44F_4A46_8833_2AE6CAE06F6E_.wvu.Rows" localSheetId="4" hidden="1">'Attach-3 (QR)_old'!#REF!,'Attach-3 (QR)_old'!#REF!,'Attach-3 (QR)_old'!#REF!,'Attach-3 (QR)_old'!$273:$275</definedName>
    <definedName name="Z_A317F5C2_E44F_4A46_8833_2AE6CAE06F6E_.wvu.Rows" localSheetId="6" hidden="1">'Attach-QR)'!#REF!,'Attach-QR)'!#REF!,'Attach-QR)'!#REF!,'Attach-QR)'!$243:$245</definedName>
    <definedName name="Z_A3F641DF_CF1D_48E3_AFDC_E52726A449CB_.wvu.PrintArea" localSheetId="16" hidden="1">'Attach 10'!$A$1:$E$24</definedName>
    <definedName name="Z_A3F641DF_CF1D_48E3_AFDC_E52726A449CB_.wvu.PrintArea" localSheetId="17" hidden="1">'Attach 11'!$A$1:$E$85</definedName>
    <definedName name="Z_A3F641DF_CF1D_48E3_AFDC_E52726A449CB_.wvu.PrintArea" localSheetId="18" hidden="1">'Attach 12'!$A$1:$F$46</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15'!$A$1:$E$94</definedName>
    <definedName name="Z_A3F641DF_CF1D_48E3_AFDC_E52726A449CB_.wvu.PrintArea" localSheetId="23" hidden="1">'Attach 16 '!$A$1:$L$96</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28" hidden="1">'Attach 23'!$A$1:$E$30</definedName>
    <definedName name="Z_A3F641DF_CF1D_48E3_AFDC_E52726A449CB_.wvu.PrintArea" localSheetId="29" hidden="1">'Attach 24'!$A$1:$E$30</definedName>
    <definedName name="Z_A3F641DF_CF1D_48E3_AFDC_E52726A449CB_.wvu.PrintArea" localSheetId="30" hidden="1">'Attach 26'!$A$1:$E$30</definedName>
    <definedName name="Z_A3F641DF_CF1D_48E3_AFDC_E52726A449CB_.wvu.PrintArea" localSheetId="31" hidden="1">'Attach 28'!$A$1:$E$30</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7'!$A$1:$E$28</definedName>
    <definedName name="Z_A3F641DF_CF1D_48E3_AFDC_E52726A449CB_.wvu.PrintArea" localSheetId="15" hidden="1">'Attach 9'!$A$1:$D$52</definedName>
    <definedName name="Z_A3F641DF_CF1D_48E3_AFDC_E52726A449CB_.wvu.PrintArea" localSheetId="32" hidden="1">'Bid Form 1st Envelope '!$A$1:$F$123</definedName>
    <definedName name="Z_A3F641DF_CF1D_48E3_AFDC_E52726A449CB_.wvu.PrintTitles" localSheetId="18" hidden="1">'Attach 12'!#REF!</definedName>
    <definedName name="Z_A3F641DF_CF1D_48E3_AFDC_E52726A449CB_.wvu.PrintTitles" localSheetId="15" hidden="1">'Attach 9'!$18:$18</definedName>
    <definedName name="Z_A8583C01_5E6A_4469_ADCA_440E12AA8084_.wvu.Cols" localSheetId="18" hidden="1">'Attach 12'!$G:$I</definedName>
    <definedName name="Z_A8583C01_5E6A_4469_ADCA_440E12AA8084_.wvu.Cols" localSheetId="22" hidden="1">'Attach 15'!$H:$H,'Attach 15'!$L:$N</definedName>
    <definedName name="Z_A8583C01_5E6A_4469_ADCA_440E12AA8084_.wvu.Cols" localSheetId="3" hidden="1">'Attach 3(JV)'!$G:$H</definedName>
    <definedName name="Z_A8583C01_5E6A_4469_ADCA_440E12AA8084_.wvu.Cols" localSheetId="8" hidden="1">'Attach 4'!$H:$O</definedName>
    <definedName name="Z_A8583C01_5E6A_4469_ADCA_440E12AA8084_.wvu.Cols" localSheetId="11" hidden="1">'Attach 5'!$H:$H</definedName>
    <definedName name="Z_A8583C01_5E6A_4469_ADCA_440E12AA8084_.wvu.Cols" localSheetId="12" hidden="1">'Attach 5A'!$H:$H</definedName>
    <definedName name="Z_A8583C01_5E6A_4469_ADCA_440E12AA8084_.wvu.Cols" localSheetId="13" hidden="1">'Attach 6'!$H:$H</definedName>
    <definedName name="Z_A8583C01_5E6A_4469_ADCA_440E12AA8084_.wvu.Cols" localSheetId="4" hidden="1">'Attach-3 (QR)_old'!$J:$AB</definedName>
    <definedName name="Z_A8583C01_5E6A_4469_ADCA_440E12AA8084_.wvu.Cols" localSheetId="32"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6" hidden="1">'Attach 10'!$A$1:$F$18</definedName>
    <definedName name="Z_A8583C01_5E6A_4469_ADCA_440E12AA8084_.wvu.PrintArea" localSheetId="17" hidden="1">'Attach 11'!$A$1:$E$86</definedName>
    <definedName name="Z_A8583C01_5E6A_4469_ADCA_440E12AA8084_.wvu.PrintArea" localSheetId="18" hidden="1">'Attach 12'!$A$1:$F$46</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15'!$A$1:$E$92</definedName>
    <definedName name="Z_A8583C01_5E6A_4469_ADCA_440E12AA8084_.wvu.PrintArea" localSheetId="23" hidden="1">'Attach 16 '!$A$1:$L$96</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7" hidden="1">'Attach 19'!$A$1:$E$31</definedName>
    <definedName name="Z_A8583C01_5E6A_4469_ADCA_440E12AA8084_.wvu.PrintArea" localSheetId="28" hidden="1">'Attach 23'!$A$1:$E$26</definedName>
    <definedName name="Z_A8583C01_5E6A_4469_ADCA_440E12AA8084_.wvu.PrintArea" localSheetId="29" hidden="1">'Attach 24'!$A$1:$E$26</definedName>
    <definedName name="Z_A8583C01_5E6A_4469_ADCA_440E12AA8084_.wvu.PrintArea" localSheetId="30" hidden="1">'Attach 26'!$A$1:$E$26</definedName>
    <definedName name="Z_A8583C01_5E6A_4469_ADCA_440E12AA8084_.wvu.PrintArea" localSheetId="31" hidden="1">'Attach 28'!$A$1:$E$26</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8" hidden="1">'Attach 4'!$A$1:$G$25</definedName>
    <definedName name="Z_A8583C01_5E6A_4469_ADCA_440E12AA8084_.wvu.PrintArea" localSheetId="9" hidden="1">'Attach 4 (A)'!$A$1:$E$27</definedName>
    <definedName name="Z_A8583C01_5E6A_4469_ADCA_440E12AA8084_.wvu.PrintArea" localSheetId="10" hidden="1">'Attach 4 (B)'!$A$1:$E$26</definedName>
    <definedName name="Z_A8583C01_5E6A_4469_ADCA_440E12AA8084_.wvu.PrintArea" localSheetId="11" hidden="1">'Attach 5'!$A$1:$E$35</definedName>
    <definedName name="Z_A8583C01_5E6A_4469_ADCA_440E12AA8084_.wvu.PrintArea" localSheetId="12" hidden="1">'Attach 5A'!$A$1:$E$73</definedName>
    <definedName name="Z_A8583C01_5E6A_4469_ADCA_440E12AA8084_.wvu.PrintArea" localSheetId="13" hidden="1">'Attach 6'!$A$1:$E$28</definedName>
    <definedName name="Z_A8583C01_5E6A_4469_ADCA_440E12AA8084_.wvu.PrintArea" localSheetId="14" hidden="1">'Attach 7'!$A$1:$E$24</definedName>
    <definedName name="Z_A8583C01_5E6A_4469_ADCA_440E12AA8084_.wvu.PrintArea" localSheetId="15" hidden="1">'Attach 9'!$A$1:$AH$51</definedName>
    <definedName name="Z_A8583C01_5E6A_4469_ADCA_440E12AA8084_.wvu.PrintArea" localSheetId="4" hidden="1">'Attach-3 (QR)_old'!$A$1:$I$407</definedName>
    <definedName name="Z_A8583C01_5E6A_4469_ADCA_440E12AA8084_.wvu.PrintArea" localSheetId="32" hidden="1">'Bid Form 1st Envelope '!$A$1:$J$122</definedName>
    <definedName name="Z_A8583C01_5E6A_4469_ADCA_440E12AA8084_.wvu.PrintArea" localSheetId="1" hidden="1">Cover!$A$1:$F$29</definedName>
    <definedName name="Z_A8583C01_5E6A_4469_ADCA_440E12AA8084_.wvu.PrintArea" localSheetId="2" hidden="1">'Names of Bidder'!$B$1:$G$38</definedName>
    <definedName name="Z_A8583C01_5E6A_4469_ADCA_440E12AA8084_.wvu.PrintTitles" localSheetId="15" hidden="1">'Attach 9'!$18:$18</definedName>
    <definedName name="Z_A8583C01_5E6A_4469_ADCA_440E12AA8084_.wvu.Rows" localSheetId="18" hidden="1">'Attach 12'!$4:$4</definedName>
    <definedName name="Z_A8583C01_5E6A_4469_ADCA_440E12AA8084_.wvu.Rows" localSheetId="22" hidden="1">'Attach 15'!$16:$16</definedName>
    <definedName name="Z_A8583C01_5E6A_4469_ADCA_440E12AA8084_.wvu.Rows" localSheetId="24" hidden="1">'Attach 17'!$26:$26,'Attach 17'!$32:$209</definedName>
    <definedName name="Z_A8583C01_5E6A_4469_ADCA_440E12AA8084_.wvu.Rows" localSheetId="27" hidden="1">'Attach 19'!$13:$13,'Attach 19'!$20:$28</definedName>
    <definedName name="Z_A8583C01_5E6A_4469_ADCA_440E12AA8084_.wvu.Rows" localSheetId="11" hidden="1">'Attach 5'!$4:$4</definedName>
    <definedName name="Z_A8583C01_5E6A_4469_ADCA_440E12AA8084_.wvu.Rows" localSheetId="12"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32" hidden="1">'Bid Form 1st Envelope '!$30:$31,'Bid Form 1st Envelope '!$106:$106,'Bid Form 1st Envelope '!$109:$110</definedName>
    <definedName name="Z_A8583C01_5E6A_4469_ADCA_440E12AA8084_.wvu.Rows" localSheetId="2" hidden="1">'Names of Bidder'!$7:$7,'Names of Bidder'!$23:$26,'Names of Bidder'!$28:$31</definedName>
    <definedName name="Z_AF19F13B_761B_48FB_A70F_9439A4D7530B_.wvu.Cols" localSheetId="7" hidden="1">'Attach-3 (QR)'!$M:$O</definedName>
    <definedName name="Z_AF19F13B_761B_48FB_A70F_9439A4D7530B_.wvu.Cols" localSheetId="4" hidden="1">'Attach-3 (QR)_old'!$M:$O</definedName>
    <definedName name="Z_AF19F13B_761B_48FB_A70F_9439A4D7530B_.wvu.Cols" localSheetId="6" hidden="1">'Attach-QR)'!$M:$O</definedName>
    <definedName name="Z_AF19F13B_761B_48FB_A70F_9439A4D7530B_.wvu.PrintArea" localSheetId="7" hidden="1">'Attach-3 (QR)'!$A$1:$H$429</definedName>
    <definedName name="Z_AF19F13B_761B_48FB_A70F_9439A4D7530B_.wvu.PrintArea" localSheetId="4" hidden="1">'Attach-3 (QR)_old'!$A$1:$H$407</definedName>
    <definedName name="Z_AF19F13B_761B_48FB_A70F_9439A4D7530B_.wvu.PrintArea" localSheetId="6" hidden="1">'Attach-QR)'!$A$1:$H$378</definedName>
    <definedName name="Z_AF19F13B_761B_48FB_A70F_9439A4D7530B_.wvu.Rows" localSheetId="7" hidden="1">'Attach-3 (QR)'!$230:$236,'Attach-3 (QR)'!#REF!,'Attach-3 (QR)'!#REF!,'Attach-3 (QR)'!#REF!,'Attach-3 (QR)'!$294:$296,'Attach-3 (QR)'!$318:$349,'Attach-3 (QR)'!$360:$369</definedName>
    <definedName name="Z_AF19F13B_761B_48FB_A70F_9439A4D7530B_.wvu.Rows" localSheetId="4" hidden="1">'Attach-3 (QR)_old'!$144:$178,'Attach-3 (QR)_old'!#REF!,'Attach-3 (QR)_old'!#REF!,'Attach-3 (QR)_old'!#REF!,'Attach-3 (QR)_old'!$273:$275,'Attach-3 (QR)_old'!$297:$328,'Attach-3 (QR)_old'!$339:$348</definedName>
    <definedName name="Z_AF19F13B_761B_48FB_A70F_9439A4D7530B_.wvu.Rows" localSheetId="6" hidden="1">'Attach-QR)'!$180:$186,'Attach-QR)'!#REF!,'Attach-QR)'!#REF!,'Attach-QR)'!#REF!,'Attach-QR)'!$243:$245,'Attach-QR)'!$267:$298,'Attach-QR)'!$309:$318</definedName>
    <definedName name="Z_B7A16C2F_5026_4C0C_BBB1_23B0149C8FB9_.wvu.Cols" localSheetId="18" hidden="1">'Attach 12'!$G:$G</definedName>
    <definedName name="Z_B7A16C2F_5026_4C0C_BBB1_23B0149C8FB9_.wvu.Cols" localSheetId="2" hidden="1">'Names of Bidder'!$L:$L</definedName>
    <definedName name="Z_B7A16C2F_5026_4C0C_BBB1_23B0149C8FB9_.wvu.PrintArea" localSheetId="18" hidden="1">'Attach 12'!$A$1:$F$46</definedName>
    <definedName name="Z_B7A16C2F_5026_4C0C_BBB1_23B0149C8FB9_.wvu.PrintArea" localSheetId="2" hidden="1">'Names of Bidder'!$B$1:$G$38</definedName>
    <definedName name="Z_B8284B7F_813C_4C59_8CB2_9F34C8EAC9F3_.wvu.Cols" localSheetId="18" hidden="1">'Attach 12'!$G:$I</definedName>
    <definedName name="Z_B8284B7F_813C_4C59_8CB2_9F34C8EAC9F3_.wvu.Cols" localSheetId="22" hidden="1">'Attach 15'!$H:$H,'Attach 15'!$L:$N</definedName>
    <definedName name="Z_B8284B7F_813C_4C59_8CB2_9F34C8EAC9F3_.wvu.Cols" localSheetId="26" hidden="1">'Attach 18 SP'!$J:$AO</definedName>
    <definedName name="Z_B8284B7F_813C_4C59_8CB2_9F34C8EAC9F3_.wvu.Cols" localSheetId="3" hidden="1">'Attach 3(JV)'!$G:$H</definedName>
    <definedName name="Z_B8284B7F_813C_4C59_8CB2_9F34C8EAC9F3_.wvu.Cols" localSheetId="8" hidden="1">'Attach 4'!$H:$O</definedName>
    <definedName name="Z_B8284B7F_813C_4C59_8CB2_9F34C8EAC9F3_.wvu.Cols" localSheetId="11" hidden="1">'Attach 5'!$H:$H</definedName>
    <definedName name="Z_B8284B7F_813C_4C59_8CB2_9F34C8EAC9F3_.wvu.Cols" localSheetId="12" hidden="1">'Attach 5A'!$H:$H</definedName>
    <definedName name="Z_B8284B7F_813C_4C59_8CB2_9F34C8EAC9F3_.wvu.Cols" localSheetId="13" hidden="1">'Attach 6'!$H:$H</definedName>
    <definedName name="Z_B8284B7F_813C_4C59_8CB2_9F34C8EAC9F3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8284B7F_813C_4C59_8CB2_9F34C8EAC9F3_.wvu.Cols" localSheetId="4" hidden="1">'Attach-3 (QR)_old'!$J:$AB</definedName>
    <definedName name="Z_B8284B7F_813C_4C59_8CB2_9F34C8EAC9F3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B8284B7F_813C_4C59_8CB2_9F34C8EAC9F3_.wvu.Cols" localSheetId="32" hidden="1">'Bid Form 1st Envelope '!$K:$K,'Bid Form 1st Envelope '!$AA:$AI</definedName>
    <definedName name="Z_B8284B7F_813C_4C59_8CB2_9F34C8EAC9F3_.wvu.Cols" localSheetId="2" hidden="1">'Names of Bidder'!$H:$M,'Names of Bidder'!$O:$O,'Names of Bidder'!$AA:$AB</definedName>
    <definedName name="Z_B8284B7F_813C_4C59_8CB2_9F34C8EAC9F3_.wvu.FilterData" localSheetId="2" hidden="1">'Names of Bidder'!$B$6:$G$19</definedName>
    <definedName name="Z_B8284B7F_813C_4C59_8CB2_9F34C8EAC9F3_.wvu.PrintArea" localSheetId="16" hidden="1">'Attach 10'!$A$1:$F$18</definedName>
    <definedName name="Z_B8284B7F_813C_4C59_8CB2_9F34C8EAC9F3_.wvu.PrintArea" localSheetId="17" hidden="1">'Attach 11'!$A$1:$E$86</definedName>
    <definedName name="Z_B8284B7F_813C_4C59_8CB2_9F34C8EAC9F3_.wvu.PrintArea" localSheetId="18" hidden="1">'Attach 12'!$A$1:$G$46</definedName>
    <definedName name="Z_B8284B7F_813C_4C59_8CB2_9F34C8EAC9F3_.wvu.PrintArea" localSheetId="19" hidden="1">'Attach 13'!$A$1:$E$26</definedName>
    <definedName name="Z_B8284B7F_813C_4C59_8CB2_9F34C8EAC9F3_.wvu.PrintArea" localSheetId="20" hidden="1">'Attach 14'!$A$1:$E$26</definedName>
    <definedName name="Z_B8284B7F_813C_4C59_8CB2_9F34C8EAC9F3_.wvu.PrintArea" localSheetId="21" hidden="1">'Attach 14-IP'!$A$8:$I$225</definedName>
    <definedName name="Z_B8284B7F_813C_4C59_8CB2_9F34C8EAC9F3_.wvu.PrintArea" localSheetId="22" hidden="1">'Attach 15'!$A$1:$E$92</definedName>
    <definedName name="Z_B8284B7F_813C_4C59_8CB2_9F34C8EAC9F3_.wvu.PrintArea" localSheetId="23" hidden="1">'Attach 16 '!$A$1:$L$96</definedName>
    <definedName name="Z_B8284B7F_813C_4C59_8CB2_9F34C8EAC9F3_.wvu.PrintArea" localSheetId="24" hidden="1">'Attach 17'!$A$1:$E$33</definedName>
    <definedName name="Z_B8284B7F_813C_4C59_8CB2_9F34C8EAC9F3_.wvu.PrintArea" localSheetId="25" hidden="1">'Attach 18'!$A$1:$E$21</definedName>
    <definedName name="Z_B8284B7F_813C_4C59_8CB2_9F34C8EAC9F3_.wvu.PrintArea" localSheetId="26" hidden="1">'Attach 18 SP'!$A$7:$I$157</definedName>
    <definedName name="Z_B8284B7F_813C_4C59_8CB2_9F34C8EAC9F3_.wvu.PrintArea" localSheetId="27" hidden="1">'Attach 19'!$A$1:$E$31</definedName>
    <definedName name="Z_B8284B7F_813C_4C59_8CB2_9F34C8EAC9F3_.wvu.PrintArea" localSheetId="28" hidden="1">'Attach 23'!$A$1:$E$26</definedName>
    <definedName name="Z_B8284B7F_813C_4C59_8CB2_9F34C8EAC9F3_.wvu.PrintArea" localSheetId="29" hidden="1">'Attach 24'!$A$1:$E$26</definedName>
    <definedName name="Z_B8284B7F_813C_4C59_8CB2_9F34C8EAC9F3_.wvu.PrintArea" localSheetId="30" hidden="1">'Attach 26'!$A$1:$E$26</definedName>
    <definedName name="Z_B8284B7F_813C_4C59_8CB2_9F34C8EAC9F3_.wvu.PrintArea" localSheetId="31" hidden="1">'Attach 28'!$A$1:$E$26</definedName>
    <definedName name="Z_B8284B7F_813C_4C59_8CB2_9F34C8EAC9F3_.wvu.PrintArea" localSheetId="3" hidden="1">'Attach 3(JV)'!$A$1:$E$26</definedName>
    <definedName name="Z_B8284B7F_813C_4C59_8CB2_9F34C8EAC9F3_.wvu.PrintArea" localSheetId="5" hidden="1">'Attach 3(QR)'!$A$1:$E$28</definedName>
    <definedName name="Z_B8284B7F_813C_4C59_8CB2_9F34C8EAC9F3_.wvu.PrintArea" localSheetId="8" hidden="1">'Attach 4'!$A$1:$G$25</definedName>
    <definedName name="Z_B8284B7F_813C_4C59_8CB2_9F34C8EAC9F3_.wvu.PrintArea" localSheetId="9" hidden="1">'Attach 4 (A)'!$A$1:$E$27</definedName>
    <definedName name="Z_B8284B7F_813C_4C59_8CB2_9F34C8EAC9F3_.wvu.PrintArea" localSheetId="10" hidden="1">'Attach 4 (B)'!$A$1:$E$26</definedName>
    <definedName name="Z_B8284B7F_813C_4C59_8CB2_9F34C8EAC9F3_.wvu.PrintArea" localSheetId="11" hidden="1">'Attach 5'!$A$1:$E$35</definedName>
    <definedName name="Z_B8284B7F_813C_4C59_8CB2_9F34C8EAC9F3_.wvu.PrintArea" localSheetId="12" hidden="1">'Attach 5A'!$A$1:$E$68</definedName>
    <definedName name="Z_B8284B7F_813C_4C59_8CB2_9F34C8EAC9F3_.wvu.PrintArea" localSheetId="13" hidden="1">'Attach 6'!$A$1:$E$31</definedName>
    <definedName name="Z_B8284B7F_813C_4C59_8CB2_9F34C8EAC9F3_.wvu.PrintArea" localSheetId="14" hidden="1">'Attach 7'!$A$1:$E$24</definedName>
    <definedName name="Z_B8284B7F_813C_4C59_8CB2_9F34C8EAC9F3_.wvu.PrintArea" localSheetId="15" hidden="1">'Attach 9'!$A$1:$AH$51</definedName>
    <definedName name="Z_B8284B7F_813C_4C59_8CB2_9F34C8EAC9F3_.wvu.PrintArea" localSheetId="7" hidden="1">'Attach-3 (QR)'!$A$1:$I$429</definedName>
    <definedName name="Z_B8284B7F_813C_4C59_8CB2_9F34C8EAC9F3_.wvu.PrintArea" localSheetId="4" hidden="1">'Attach-3 (QR)_old'!$A$1:$J$407</definedName>
    <definedName name="Z_B8284B7F_813C_4C59_8CB2_9F34C8EAC9F3_.wvu.PrintArea" localSheetId="6" hidden="1">'Attach-QR)'!$A$1:$I$378</definedName>
    <definedName name="Z_B8284B7F_813C_4C59_8CB2_9F34C8EAC9F3_.wvu.PrintArea" localSheetId="32" hidden="1">'Bid Form 1st Envelope '!$A$1:$F$121</definedName>
    <definedName name="Z_B8284B7F_813C_4C59_8CB2_9F34C8EAC9F3_.wvu.PrintArea" localSheetId="1" hidden="1">Cover!$A$1:$F$29</definedName>
    <definedName name="Z_B8284B7F_813C_4C59_8CB2_9F34C8EAC9F3_.wvu.PrintArea" localSheetId="2" hidden="1">'Names of Bidder'!$B$1:$G$38</definedName>
    <definedName name="Z_B8284B7F_813C_4C59_8CB2_9F34C8EAC9F3_.wvu.PrintTitles" localSheetId="15" hidden="1">'Attach 9'!$18:$18</definedName>
    <definedName name="Z_B8284B7F_813C_4C59_8CB2_9F34C8EAC9F3_.wvu.Rows" localSheetId="18" hidden="1">'Attach 12'!$4:$4</definedName>
    <definedName name="Z_B8284B7F_813C_4C59_8CB2_9F34C8EAC9F3_.wvu.Rows" localSheetId="24" hidden="1">'Attach 17'!$26:$26,'Attach 17'!$32:$209</definedName>
    <definedName name="Z_B8284B7F_813C_4C59_8CB2_9F34C8EAC9F3_.wvu.Rows" localSheetId="26" hidden="1">'Attach 18 SP'!$149:$153</definedName>
    <definedName name="Z_B8284B7F_813C_4C59_8CB2_9F34C8EAC9F3_.wvu.Rows" localSheetId="27" hidden="1">'Attach 19'!$13:$13,'Attach 19'!$20:$28</definedName>
    <definedName name="Z_B8284B7F_813C_4C59_8CB2_9F34C8EAC9F3_.wvu.Rows" localSheetId="11" hidden="1">'Attach 5'!$4:$4</definedName>
    <definedName name="Z_B8284B7F_813C_4C59_8CB2_9F34C8EAC9F3_.wvu.Rows" localSheetId="12" hidden="1">'Attach 5A'!$25:$30</definedName>
    <definedName name="Z_B8284B7F_813C_4C59_8CB2_9F34C8EAC9F3_.wvu.Rows" localSheetId="15" hidden="1">'Attach 9'!$26:$28</definedName>
    <definedName name="Z_B8284B7F_813C_4C59_8CB2_9F34C8EAC9F3_.wvu.Rows" localSheetId="7" hidden="1">'Attach-3 (QR)'!$19:$23,'Attach-3 (QR)'!$25:$25,'Attach-3 (QR)'!$35:$35,'Attach-3 (QR)'!$90:$90,'Attach-3 (QR)'!$166:$166,'Attach-3 (QR)'!$230:$236,'Attach-3 (QR)'!$245:$245,'Attach-3 (QR)'!$281:$407</definedName>
    <definedName name="Z_B8284B7F_813C_4C59_8CB2_9F34C8EAC9F3_.wvu.Rows" localSheetId="4" hidden="1">'Attach-3 (QR)_old'!$19:$23,'Attach-3 (QR)_old'!$25:$25,'Attach-3 (QR)_old'!$34:$34,'Attach-3 (QR)_old'!$91:$91,'Attach-3 (QR)_old'!$117:$117,'Attach-3 (QR)_old'!$204:$204,'Attach-3 (QR)_old'!$235:$235,'Attach-3 (QR)_old'!$260:$386</definedName>
    <definedName name="Z_B8284B7F_813C_4C59_8CB2_9F34C8EAC9F3_.wvu.Rows" localSheetId="6" hidden="1">'Attach-QR)'!$19:$23,'Attach-QR)'!$25:$25,'Attach-QR)'!$35:$35,'Attach-QR)'!$90:$90,'Attach-QR)'!$116:$116,'Attach-QR)'!$180:$186,'Attach-QR)'!$194:$194,'Attach-QR)'!$230:$356</definedName>
    <definedName name="Z_B8284B7F_813C_4C59_8CB2_9F34C8EAC9F3_.wvu.Rows" localSheetId="32" hidden="1">'Bid Form 1st Envelope '!$22:$25,'Bid Form 1st Envelope '!$30:$31,'Bid Form 1st Envelope '!$106:$106,'Bid Form 1st Envelope '!$109:$110</definedName>
    <definedName name="Z_B8284B7F_813C_4C59_8CB2_9F34C8EAC9F3_.wvu.Rows" localSheetId="1" hidden="1">Cover!$20:$21</definedName>
    <definedName name="Z_B8284B7F_813C_4C59_8CB2_9F34C8EAC9F3_.wvu.Rows" localSheetId="2" hidden="1">'Names of Bidder'!$6:$7,'Names of Bidder'!$23:$26,'Names of Bidder'!$28:$31</definedName>
    <definedName name="Z_B91EC26D_75AC_424B_8A9A_6507DA2B48E7_.wvu.PrintArea" localSheetId="24" hidden="1">'Attach 17'!$A$1:$E$33</definedName>
    <definedName name="Z_B91EC26D_75AC_424B_8A9A_6507DA2B48E7_.wvu.Rows" localSheetId="24" hidden="1">'Attach 17'!$26:$26,'Attach 17'!$32:$209</definedName>
    <definedName name="Z_B9DDBA10_9BB0_4D91_9619_C113F75B2489_.wvu.Cols" localSheetId="18" hidden="1">'Attach 12'!$G:$I</definedName>
    <definedName name="Z_B9DDBA10_9BB0_4D91_9619_C113F75B2489_.wvu.Cols" localSheetId="22" hidden="1">'Attach 15'!$H:$H,'Attach 15'!$L:$N</definedName>
    <definedName name="Z_B9DDBA10_9BB0_4D91_9619_C113F75B2489_.wvu.Cols" localSheetId="26" hidden="1">'Attach 18 SP'!$J:$AO</definedName>
    <definedName name="Z_B9DDBA10_9BB0_4D91_9619_C113F75B2489_.wvu.Cols" localSheetId="3" hidden="1">'Attach 3(JV)'!$G:$H</definedName>
    <definedName name="Z_B9DDBA10_9BB0_4D91_9619_C113F75B2489_.wvu.Cols" localSheetId="8" hidden="1">'Attach 4'!$H:$O</definedName>
    <definedName name="Z_B9DDBA10_9BB0_4D91_9619_C113F75B2489_.wvu.Cols" localSheetId="11" hidden="1">'Attach 5'!$H:$H</definedName>
    <definedName name="Z_B9DDBA10_9BB0_4D91_9619_C113F75B2489_.wvu.Cols" localSheetId="12" hidden="1">'Attach 5A'!$H:$H</definedName>
    <definedName name="Z_B9DDBA10_9BB0_4D91_9619_C113F75B2489_.wvu.Cols" localSheetId="13" hidden="1">'Attach 6'!$H:$H</definedName>
    <definedName name="Z_B9DDBA10_9BB0_4D91_9619_C113F75B2489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B9DDBA10_9BB0_4D91_9619_C113F75B2489_.wvu.Cols" localSheetId="32"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6" hidden="1">'Attach 10'!$A$1:$F$18</definedName>
    <definedName name="Z_B9DDBA10_9BB0_4D91_9619_C113F75B2489_.wvu.PrintArea" localSheetId="17" hidden="1">'Attach 11'!$A$1:$E$86</definedName>
    <definedName name="Z_B9DDBA10_9BB0_4D91_9619_C113F75B2489_.wvu.PrintArea" localSheetId="18" hidden="1">'Attach 12'!$A$1:$G$46</definedName>
    <definedName name="Z_B9DDBA10_9BB0_4D91_9619_C113F75B2489_.wvu.PrintArea" localSheetId="19" hidden="1">'Attach 13'!$A$1:$E$26</definedName>
    <definedName name="Z_B9DDBA10_9BB0_4D91_9619_C113F75B2489_.wvu.PrintArea" localSheetId="20" hidden="1">'Attach 14'!$A$1:$E$26</definedName>
    <definedName name="Z_B9DDBA10_9BB0_4D91_9619_C113F75B2489_.wvu.PrintArea" localSheetId="21" hidden="1">'Attach 14-IP'!$A$8:$I$225</definedName>
    <definedName name="Z_B9DDBA10_9BB0_4D91_9619_C113F75B2489_.wvu.PrintArea" localSheetId="22" hidden="1">'Attach 15'!$A$1:$E$92</definedName>
    <definedName name="Z_B9DDBA10_9BB0_4D91_9619_C113F75B2489_.wvu.PrintArea" localSheetId="23" hidden="1">'Attach 16 '!$A$1:$L$96</definedName>
    <definedName name="Z_B9DDBA10_9BB0_4D91_9619_C113F75B2489_.wvu.PrintArea" localSheetId="24" hidden="1">'Attach 17'!$A$1:$E$33</definedName>
    <definedName name="Z_B9DDBA10_9BB0_4D91_9619_C113F75B2489_.wvu.PrintArea" localSheetId="25" hidden="1">'Attach 18'!$A$1:$E$21</definedName>
    <definedName name="Z_B9DDBA10_9BB0_4D91_9619_C113F75B2489_.wvu.PrintArea" localSheetId="26" hidden="1">'Attach 18 SP'!$A$7:$I$157</definedName>
    <definedName name="Z_B9DDBA10_9BB0_4D91_9619_C113F75B2489_.wvu.PrintArea" localSheetId="27" hidden="1">'Attach 19'!$A$1:$E$31</definedName>
    <definedName name="Z_B9DDBA10_9BB0_4D91_9619_C113F75B2489_.wvu.PrintArea" localSheetId="28" hidden="1">'Attach 23'!$A$1:$E$26</definedName>
    <definedName name="Z_B9DDBA10_9BB0_4D91_9619_C113F75B2489_.wvu.PrintArea" localSheetId="29" hidden="1">'Attach 24'!$A$1:$E$26</definedName>
    <definedName name="Z_B9DDBA10_9BB0_4D91_9619_C113F75B2489_.wvu.PrintArea" localSheetId="30" hidden="1">'Attach 26'!$A$1:$E$26</definedName>
    <definedName name="Z_B9DDBA10_9BB0_4D91_9619_C113F75B2489_.wvu.PrintArea" localSheetId="31" hidden="1">'Attach 28'!$A$1:$E$26</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8" hidden="1">'Attach 4'!$A$1:$G$25</definedName>
    <definedName name="Z_B9DDBA10_9BB0_4D91_9619_C113F75B2489_.wvu.PrintArea" localSheetId="9" hidden="1">'Attach 4 (A)'!$A$1:$E$27</definedName>
    <definedName name="Z_B9DDBA10_9BB0_4D91_9619_C113F75B2489_.wvu.PrintArea" localSheetId="10" hidden="1">'Attach 4 (B)'!$A$1:$E$26</definedName>
    <definedName name="Z_B9DDBA10_9BB0_4D91_9619_C113F75B2489_.wvu.PrintArea" localSheetId="11" hidden="1">'Attach 5'!$A$1:$E$35</definedName>
    <definedName name="Z_B9DDBA10_9BB0_4D91_9619_C113F75B2489_.wvu.PrintArea" localSheetId="12" hidden="1">'Attach 5A'!$A$1:$E$68</definedName>
    <definedName name="Z_B9DDBA10_9BB0_4D91_9619_C113F75B2489_.wvu.PrintArea" localSheetId="13" hidden="1">'Attach 6'!$A$1:$E$31</definedName>
    <definedName name="Z_B9DDBA10_9BB0_4D91_9619_C113F75B2489_.wvu.PrintArea" localSheetId="14" hidden="1">'Attach 7'!$A$1:$E$24</definedName>
    <definedName name="Z_B9DDBA10_9BB0_4D91_9619_C113F75B2489_.wvu.PrintArea" localSheetId="15" hidden="1">'Attach 9'!$A$1:$AH$51</definedName>
    <definedName name="Z_B9DDBA10_9BB0_4D91_9619_C113F75B2489_.wvu.PrintArea" localSheetId="7" hidden="1">'Attach-3 (QR)'!$A$1:$I$429</definedName>
    <definedName name="Z_B9DDBA10_9BB0_4D91_9619_C113F75B2489_.wvu.PrintArea" localSheetId="4" hidden="1">'Attach-3 (QR)_old'!$A$1:$J$407</definedName>
    <definedName name="Z_B9DDBA10_9BB0_4D91_9619_C113F75B2489_.wvu.PrintArea" localSheetId="6" hidden="1">'Attach-QR)'!$A$1:$I$378</definedName>
    <definedName name="Z_B9DDBA10_9BB0_4D91_9619_C113F75B2489_.wvu.PrintArea" localSheetId="32" hidden="1">'Bid Form 1st Envelope '!$A$1:$F$121</definedName>
    <definedName name="Z_B9DDBA10_9BB0_4D91_9619_C113F75B2489_.wvu.PrintArea" localSheetId="1" hidden="1">Cover!$A$1:$F$29</definedName>
    <definedName name="Z_B9DDBA10_9BB0_4D91_9619_C113F75B2489_.wvu.PrintArea" localSheetId="2" hidden="1">'Names of Bidder'!$B$1:$G$38</definedName>
    <definedName name="Z_B9DDBA10_9BB0_4D91_9619_C113F75B2489_.wvu.PrintTitles" localSheetId="15" hidden="1">'Attach 9'!$18:$18</definedName>
    <definedName name="Z_B9DDBA10_9BB0_4D91_9619_C113F75B2489_.wvu.Rows" localSheetId="18" hidden="1">'Attach 12'!$4:$4</definedName>
    <definedName name="Z_B9DDBA10_9BB0_4D91_9619_C113F75B2489_.wvu.Rows" localSheetId="24" hidden="1">'Attach 17'!$26:$26,'Attach 17'!$32:$209</definedName>
    <definedName name="Z_B9DDBA10_9BB0_4D91_9619_C113F75B2489_.wvu.Rows" localSheetId="26" hidden="1">'Attach 18 SP'!$149:$153</definedName>
    <definedName name="Z_B9DDBA10_9BB0_4D91_9619_C113F75B2489_.wvu.Rows" localSheetId="27" hidden="1">'Attach 19'!$13:$13,'Attach 19'!$20:$28</definedName>
    <definedName name="Z_B9DDBA10_9BB0_4D91_9619_C113F75B2489_.wvu.Rows" localSheetId="11" hidden="1">'Attach 5'!$4:$4</definedName>
    <definedName name="Z_B9DDBA10_9BB0_4D91_9619_C113F75B2489_.wvu.Rows" localSheetId="12" hidden="1">'Attach 5A'!$25:$30</definedName>
    <definedName name="Z_B9DDBA10_9BB0_4D91_9619_C113F75B2489_.wvu.Rows" localSheetId="15" hidden="1">'Attach 9'!$26:$28</definedName>
    <definedName name="Z_B9DDBA10_9BB0_4D91_9619_C113F75B2489_.wvu.Rows" localSheetId="7" hidden="1">'Attach-3 (QR)'!$19:$23,'Attach-3 (QR)'!$25:$25,'Attach-3 (QR)'!$35:$35,'Attach-3 (QR)'!$90:$90,'Attach-3 (QR)'!$166:$166,'Attach-3 (QR)'!$230:$236,'Attach-3 (QR)'!$245:$245,'Attach-3 (QR)'!$281:$407</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6" hidden="1">'Attach-QR)'!$19:$23,'Attach-QR)'!$25:$25,'Attach-QR)'!$35:$35,'Attach-QR)'!$90:$90,'Attach-QR)'!$116:$116,'Attach-QR)'!$180:$186,'Attach-QR)'!$194:$194,'Attach-QR)'!$230:$356</definedName>
    <definedName name="Z_B9DDBA10_9BB0_4D91_9619_C113F75B2489_.wvu.Rows" localSheetId="32" hidden="1">'Bid Form 1st Envelope '!$22:$25,'Bid Form 1st Envelope '!$30:$31,'Bid Form 1st Envelope '!$106:$106,'Bid Form 1st Envelope '!$109:$110</definedName>
    <definedName name="Z_B9DDBA10_9BB0_4D91_9619_C113F75B2489_.wvu.Rows" localSheetId="1" hidden="1">Cover!$20:$21</definedName>
    <definedName name="Z_B9DDBA10_9BB0_4D91_9619_C113F75B2489_.wvu.Rows" localSheetId="2" hidden="1">'Names of Bidder'!$6:$7,'Names of Bidder'!$23:$26,'Names of Bidder'!$28:$31</definedName>
    <definedName name="Z_BA86FE7A_199D_4ABD_A444_AE6BFDF4BCC9_.wvu.Cols" localSheetId="26" hidden="1">'Attach 18 SP'!$J:$AO</definedName>
    <definedName name="Z_BA86FE7A_199D_4ABD_A444_AE6BFDF4BCC9_.wvu.PrintArea" localSheetId="26" hidden="1">'Attach 18 SP'!$A$7:$I$157</definedName>
    <definedName name="Z_BA86FE7A_199D_4ABD_A444_AE6BFDF4BCC9_.wvu.Rows" localSheetId="26" hidden="1">'Attach 18 SP'!$149:$153</definedName>
    <definedName name="Z_BEBC2BCF_3C2E_482B_92A6_F191EBEA5DE6_.wvu.Cols" localSheetId="18" hidden="1">'Attach 12'!$G:$G</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8" hidden="1">'Attach 12'!$A$1:$F$46</definedName>
    <definedName name="Z_BEBC2BCF_3C2E_482B_92A6_F191EBEA5DE6_.wvu.PrintArea" localSheetId="2" hidden="1">'Names of Bidder'!$B$1:$G$38</definedName>
    <definedName name="Z_BEBC2BCF_3C2E_482B_92A6_F191EBEA5DE6_.wvu.Rows" localSheetId="18" hidden="1">'Attach 12'!#REF!</definedName>
    <definedName name="Z_BF8F2B92_C48E_4FD4_B912_C25042B180F9_.wvu.Cols" localSheetId="12" hidden="1">'Attach 5A'!$H:$H</definedName>
    <definedName name="Z_BF8F2B92_C48E_4FD4_B912_C25042B180F9_.wvu.PrintArea" localSheetId="12" hidden="1">'Attach 5A'!$A$1:$E$73</definedName>
    <definedName name="Z_BF8F2B92_C48E_4FD4_B912_C25042B180F9_.wvu.Rows" localSheetId="12" hidden="1">'Attach 5A'!$25:$30</definedName>
    <definedName name="Z_C5EDD9E3_0801_4479_8600_A80B0FCFDF0B_.wvu.Cols" localSheetId="22"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16" hidden="1">'Attach 10'!$A$1:$E$23</definedName>
    <definedName name="Z_C5EDD9E3_0801_4479_8600_A80B0FCFDF0B_.wvu.PrintArea" localSheetId="17"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15'!$A$1:$E$92</definedName>
    <definedName name="Z_C5EDD9E3_0801_4479_8600_A80B0FCFDF0B_.wvu.PrintArea" localSheetId="23" hidden="1">'Attach 16 '!$A$1:$L$96</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28" hidden="1">'Attach 23'!$A$1:$E$27</definedName>
    <definedName name="Z_C5EDD9E3_0801_4479_8600_A80B0FCFDF0B_.wvu.PrintArea" localSheetId="29" hidden="1">'Attach 24'!$A$1:$E$27</definedName>
    <definedName name="Z_C5EDD9E3_0801_4479_8600_A80B0FCFDF0B_.wvu.PrintArea" localSheetId="30" hidden="1">'Attach 26'!$A$1:$E$27</definedName>
    <definedName name="Z_C5EDD9E3_0801_4479_8600_A80B0FCFDF0B_.wvu.PrintArea" localSheetId="31" hidden="1">'Attach 28'!$A$1:$E$27</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7'!$A$1:$E$28</definedName>
    <definedName name="Z_C5EDD9E3_0801_4479_8600_A80B0FCFDF0B_.wvu.PrintArea" localSheetId="15" hidden="1">'Attach 9'!$A$1:$D$52</definedName>
    <definedName name="Z_C5EDD9E3_0801_4479_8600_A80B0FCFDF0B_.wvu.PrintArea" localSheetId="32" hidden="1">'Bid Form 1st Envelope '!$A$1:$F$123</definedName>
    <definedName name="Z_C5EDD9E3_0801_4479_8600_A80B0FCFDF0B_.wvu.PrintTitles" localSheetId="15" hidden="1">'Attach 9'!$18:$18</definedName>
    <definedName name="Z_C5EDD9E3_0801_4479_8600_A80B0FCFDF0B_.wvu.Rows" localSheetId="22" hidden="1">'Attach 15'!$16:$16</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1" hidden="1">'Attach 5'!$4:$4</definedName>
    <definedName name="Z_C67BDB47_88AF_4F4C_B4D8_CA6175AD6D46_.wvu.Cols" localSheetId="26" hidden="1">'Attach 18 SP'!$J:$P</definedName>
    <definedName name="Z_C67BDB47_88AF_4F4C_B4D8_CA6175AD6D46_.wvu.Cols" localSheetId="12" hidden="1">'Attach 5A'!$H:$H</definedName>
    <definedName name="Z_C67BDB47_88AF_4F4C_B4D8_CA6175AD6D46_.wvu.PrintArea" localSheetId="26" hidden="1">'Attach 18 SP'!$A$8:$I$157</definedName>
    <definedName name="Z_C67BDB47_88AF_4F4C_B4D8_CA6175AD6D46_.wvu.PrintArea" localSheetId="12"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2" hidden="1">'Attach 5A'!$25:$30</definedName>
    <definedName name="Z_C7FCA09A_C3E0_4408_81A0_5CFFEB0C6237_.wvu.Cols" localSheetId="7" hidden="1">'Attach-3 (QR)'!$I:$K</definedName>
    <definedName name="Z_C7FCA09A_C3E0_4408_81A0_5CFFEB0C6237_.wvu.Cols" localSheetId="4" hidden="1">'Attach-3 (QR)_old'!$I:$K</definedName>
    <definedName name="Z_C7FCA09A_C3E0_4408_81A0_5CFFEB0C6237_.wvu.Cols" localSheetId="6" hidden="1">'Attach-QR)'!$I:$K</definedName>
    <definedName name="Z_C7FCA09A_C3E0_4408_81A0_5CFFEB0C6237_.wvu.PrintArea" localSheetId="24" hidden="1">'Attach 17'!$A$1:$F$30</definedName>
    <definedName name="Z_C7FCA09A_C3E0_4408_81A0_5CFFEB0C6237_.wvu.PrintArea" localSheetId="7" hidden="1">'Attach-3 (QR)'!$A$1:$H$429</definedName>
    <definedName name="Z_C7FCA09A_C3E0_4408_81A0_5CFFEB0C6237_.wvu.PrintArea" localSheetId="4" hidden="1">'Attach-3 (QR)_old'!$A$1:$H$407</definedName>
    <definedName name="Z_C7FCA09A_C3E0_4408_81A0_5CFFEB0C6237_.wvu.PrintArea" localSheetId="6" hidden="1">'Attach-QR)'!$A$1:$H$378</definedName>
    <definedName name="Z_C7FCA09A_C3E0_4408_81A0_5CFFEB0C6237_.wvu.Rows" localSheetId="24" hidden="1">'Attach 17'!$32:$209</definedName>
    <definedName name="Z_C7FCA09A_C3E0_4408_81A0_5CFFEB0C6237_.wvu.Rows" localSheetId="7"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7FCA09A_C3E0_4408_81A0_5CFFEB0C6237_.wvu.Rows" localSheetId="6" hidden="1">'Attach-QR)'!$32:$36,'Attach-QR)'!#REF!,'Attach-QR)'!#REF!,'Attach-QR)'!#REF!,'Attach-QR)'!#REF!,'Attach-QR)'!#REF!,'Attach-QR)'!#REF!,'Attach-QR)'!#REF!,'Attach-QR)'!#REF!,'Attach-QR)'!#REF!,'Attach-QR)'!#REF!,'Attach-QR)'!#REF!,'Attach-QR)'!#REF!,'Attach-QR)'!#REF!,'Attach-QR)'!#REF!,'Attach-QR)'!#REF!,'Attach-QR)'!#REF!,'Attach-QR)'!#REF!,'Attach-QR)'!#REF!,'Attach-QR)'!#REF!,'Attach-QR)'!#REF!,'Attach-QR)'!#REF!,'Attach-QR)'!#REF!</definedName>
    <definedName name="Z_C8CCAA5D_CB26_4EC5_ABA8_6FDF0DF0183E_.wvu.Cols" localSheetId="26" hidden="1">'Attach 18 SP'!$J:$P</definedName>
    <definedName name="Z_C8CCAA5D_CB26_4EC5_ABA8_6FDF0DF0183E_.wvu.Cols" localSheetId="12" hidden="1">'Attach 5A'!$H:$H</definedName>
    <definedName name="Z_C8CCAA5D_CB26_4EC5_ABA8_6FDF0DF0183E_.wvu.PrintArea" localSheetId="26" hidden="1">'Attach 18 SP'!$A$8:$I$157</definedName>
    <definedName name="Z_C8CCAA5D_CB26_4EC5_ABA8_6FDF0DF0183E_.wvu.PrintArea" localSheetId="12"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PrintArea" localSheetId="12" hidden="1">'Attach 5A'!$A$1:$E$73</definedName>
    <definedName name="Z_C993A10D_E804_443C_86F1_89E4BB0439EA_.wvu.Rows" localSheetId="12" hidden="1">'Attach 5A'!$25:$30</definedName>
    <definedName name="Z_CB7992C9_ABA5_4C7D_8C49_1E1D8E8875C7_.wvu.Cols" localSheetId="22"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16" hidden="1">'Attach 10'!$A$1:$E$23</definedName>
    <definedName name="Z_CB7992C9_ABA5_4C7D_8C49_1E1D8E8875C7_.wvu.PrintArea" localSheetId="17"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15'!$A$1:$E$92</definedName>
    <definedName name="Z_CB7992C9_ABA5_4C7D_8C49_1E1D8E8875C7_.wvu.PrintArea" localSheetId="23" hidden="1">'Attach 16 '!$A$1:$L$96</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28" hidden="1">'Attach 23'!$A$1:$E$27</definedName>
    <definedName name="Z_CB7992C9_ABA5_4C7D_8C49_1E1D8E8875C7_.wvu.PrintArea" localSheetId="29" hidden="1">'Attach 24'!$A$1:$E$27</definedName>
    <definedName name="Z_CB7992C9_ABA5_4C7D_8C49_1E1D8E8875C7_.wvu.PrintArea" localSheetId="30" hidden="1">'Attach 26'!$A$1:$E$27</definedName>
    <definedName name="Z_CB7992C9_ABA5_4C7D_8C49_1E1D8E8875C7_.wvu.PrintArea" localSheetId="31" hidden="1">'Attach 28'!$A$1:$E$27</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7'!$A$1:$E$28</definedName>
    <definedName name="Z_CB7992C9_ABA5_4C7D_8C49_1E1D8E8875C7_.wvu.PrintArea" localSheetId="15" hidden="1">'Attach 9'!$A$1:$D$51</definedName>
    <definedName name="Z_CB7992C9_ABA5_4C7D_8C49_1E1D8E8875C7_.wvu.PrintArea" localSheetId="32" hidden="1">'Bid Form 1st Envelope '!$A$1:$F$123</definedName>
    <definedName name="Z_CB7992C9_ABA5_4C7D_8C49_1E1D8E8875C7_.wvu.PrintTitles" localSheetId="15" hidden="1">'Attach 9'!$18:$18</definedName>
    <definedName name="Z_CB7992C9_ABA5_4C7D_8C49_1E1D8E8875C7_.wvu.Rows" localSheetId="22" hidden="1">'Attach 15'!$16:$16</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1" hidden="1">'Attach 5'!$4:$4</definedName>
    <definedName name="Z_CD4CA1A8_824A_452F_BDBA_32A47C1B3013_.wvu.Cols" localSheetId="18" hidden="1">'Attach 12'!$H:$I</definedName>
    <definedName name="Z_CD4CA1A8_824A_452F_BDBA_32A47C1B3013_.wvu.Cols" localSheetId="22"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PrintArea" localSheetId="16" hidden="1">'Attach 10'!$A$1:$E$23</definedName>
    <definedName name="Z_CD4CA1A8_824A_452F_BDBA_32A47C1B3013_.wvu.PrintArea" localSheetId="17" hidden="1">'Attach 11'!$A$1:$E$85</definedName>
    <definedName name="Z_CD4CA1A8_824A_452F_BDBA_32A47C1B3013_.wvu.PrintArea" localSheetId="18" hidden="1">'Attach 12'!$A$1:$F$46</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15'!$A$1:$E$93</definedName>
    <definedName name="Z_CD4CA1A8_824A_452F_BDBA_32A47C1B3013_.wvu.PrintArea" localSheetId="23" hidden="1">'Attach 16 '!$A$1:$L$96</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28" hidden="1">'Attach 23'!$A$1:$E$29</definedName>
    <definedName name="Z_CD4CA1A8_824A_452F_BDBA_32A47C1B3013_.wvu.PrintArea" localSheetId="29" hidden="1">'Attach 24'!$A$1:$E$29</definedName>
    <definedName name="Z_CD4CA1A8_824A_452F_BDBA_32A47C1B3013_.wvu.PrintArea" localSheetId="30" hidden="1">'Attach 26'!$A$1:$E$29</definedName>
    <definedName name="Z_CD4CA1A8_824A_452F_BDBA_32A47C1B3013_.wvu.PrintArea" localSheetId="31" hidden="1">'Attach 28'!$A$1:$E$29</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7'!$A$1:$E$28</definedName>
    <definedName name="Z_CD4CA1A8_824A_452F_BDBA_32A47C1B3013_.wvu.PrintArea" localSheetId="15" hidden="1">'Attach 9'!$A$1:$D$52</definedName>
    <definedName name="Z_CD4CA1A8_824A_452F_BDBA_32A47C1B3013_.wvu.PrintTitles" localSheetId="18" hidden="1">'Attach 12'!#REF!</definedName>
    <definedName name="Z_CD4CA1A8_824A_452F_BDBA_32A47C1B3013_.wvu.PrintTitles" localSheetId="15" hidden="1">'Attach 9'!$18:$18</definedName>
    <definedName name="Z_CD4CA1A8_824A_452F_BDBA_32A47C1B3013_.wvu.Rows" localSheetId="22" hidden="1">'Attach 15'!$13:$14,'Attach 15'!$16:$16</definedName>
    <definedName name="Z_CD4CA1A8_824A_452F_BDBA_32A47C1B3013_.wvu.Rows" localSheetId="26" hidden="1">'Attach 18 SP'!$41:$41</definedName>
    <definedName name="Z_CD4CA1A8_824A_452F_BDBA_32A47C1B3013_.wvu.Rows" localSheetId="12" hidden="1">'Attach 5A'!$25:$30</definedName>
    <definedName name="Z_CDF7C778_C53B_45C7_952D_968F867FB204_.wvu.Cols" localSheetId="18" hidden="1">'Attach 12'!$G:$I</definedName>
    <definedName name="Z_CDF7C778_C53B_45C7_952D_968F867FB204_.wvu.Cols" localSheetId="22" hidden="1">'Attach 15'!$H:$H,'Attach 15'!$L:$N</definedName>
    <definedName name="Z_CDF7C778_C53B_45C7_952D_968F867FB204_.wvu.Cols" localSheetId="3" hidden="1">'Attach 3(JV)'!$G:$H</definedName>
    <definedName name="Z_CDF7C778_C53B_45C7_952D_968F867FB204_.wvu.Cols" localSheetId="8" hidden="1">'Attach 4'!$H:$O</definedName>
    <definedName name="Z_CDF7C778_C53B_45C7_952D_968F867FB204_.wvu.Cols" localSheetId="11" hidden="1">'Attach 5'!$H:$H</definedName>
    <definedName name="Z_CDF7C778_C53B_45C7_952D_968F867FB204_.wvu.Cols" localSheetId="12" hidden="1">'Attach 5A'!$H:$H</definedName>
    <definedName name="Z_CDF7C778_C53B_45C7_952D_968F867FB204_.wvu.Cols" localSheetId="13" hidden="1">'Attach 6'!$H:$H</definedName>
    <definedName name="Z_CDF7C778_C53B_45C7_952D_968F867FB204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CDF7C778_C53B_45C7_952D_968F867FB204_.wvu.Cols" localSheetId="32"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6" hidden="1">'Attach 10'!$A$1:$F$18</definedName>
    <definedName name="Z_CDF7C778_C53B_45C7_952D_968F867FB204_.wvu.PrintArea" localSheetId="17" hidden="1">'Attach 11'!$A$1:$E$86</definedName>
    <definedName name="Z_CDF7C778_C53B_45C7_952D_968F867FB204_.wvu.PrintArea" localSheetId="18" hidden="1">'Attach 12'!$A$1:$G$46</definedName>
    <definedName name="Z_CDF7C778_C53B_45C7_952D_968F867FB204_.wvu.PrintArea" localSheetId="19" hidden="1">'Attach 13'!$A$1:$E$26</definedName>
    <definedName name="Z_CDF7C778_C53B_45C7_952D_968F867FB204_.wvu.PrintArea" localSheetId="20" hidden="1">'Attach 14'!$A$1:$E$26</definedName>
    <definedName name="Z_CDF7C778_C53B_45C7_952D_968F867FB204_.wvu.PrintArea" localSheetId="21" hidden="1">'Attach 14-IP'!$A$8:$I$225</definedName>
    <definedName name="Z_CDF7C778_C53B_45C7_952D_968F867FB204_.wvu.PrintArea" localSheetId="22" hidden="1">'Attach 15'!$A$1:$E$92</definedName>
    <definedName name="Z_CDF7C778_C53B_45C7_952D_968F867FB204_.wvu.PrintArea" localSheetId="23" hidden="1">'Attach 16 '!$A$1:$L$96</definedName>
    <definedName name="Z_CDF7C778_C53B_45C7_952D_968F867FB204_.wvu.PrintArea" localSheetId="24" hidden="1">'Attach 17'!$A$1:$E$33</definedName>
    <definedName name="Z_CDF7C778_C53B_45C7_952D_968F867FB204_.wvu.PrintArea" localSheetId="25" hidden="1">'Attach 18'!$A$1:$E$21</definedName>
    <definedName name="Z_CDF7C778_C53B_45C7_952D_968F867FB204_.wvu.PrintArea" localSheetId="27" hidden="1">'Attach 19'!$A$1:$E$31</definedName>
    <definedName name="Z_CDF7C778_C53B_45C7_952D_968F867FB204_.wvu.PrintArea" localSheetId="28" hidden="1">'Attach 23'!$A$1:$E$26</definedName>
    <definedName name="Z_CDF7C778_C53B_45C7_952D_968F867FB204_.wvu.PrintArea" localSheetId="29" hidden="1">'Attach 24'!$A$1:$E$26</definedName>
    <definedName name="Z_CDF7C778_C53B_45C7_952D_968F867FB204_.wvu.PrintArea" localSheetId="30" hidden="1">'Attach 26'!$A$1:$E$26</definedName>
    <definedName name="Z_CDF7C778_C53B_45C7_952D_968F867FB204_.wvu.PrintArea" localSheetId="31" hidden="1">'Attach 28'!$A$1:$E$26</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8" hidden="1">'Attach 4'!$A$1:$G$25</definedName>
    <definedName name="Z_CDF7C778_C53B_45C7_952D_968F867FB204_.wvu.PrintArea" localSheetId="9" hidden="1">'Attach 4 (A)'!$A$1:$E$27</definedName>
    <definedName name="Z_CDF7C778_C53B_45C7_952D_968F867FB204_.wvu.PrintArea" localSheetId="10" hidden="1">'Attach 4 (B)'!$A$1:$E$26</definedName>
    <definedName name="Z_CDF7C778_C53B_45C7_952D_968F867FB204_.wvu.PrintArea" localSheetId="11" hidden="1">'Attach 5'!$A$1:$E$35</definedName>
    <definedName name="Z_CDF7C778_C53B_45C7_952D_968F867FB204_.wvu.PrintArea" localSheetId="12" hidden="1">'Attach 5A'!$A$1:$E$73</definedName>
    <definedName name="Z_CDF7C778_C53B_45C7_952D_968F867FB204_.wvu.PrintArea" localSheetId="13" hidden="1">'Attach 6'!$A$1:$E$28</definedName>
    <definedName name="Z_CDF7C778_C53B_45C7_952D_968F867FB204_.wvu.PrintArea" localSheetId="14" hidden="1">'Attach 7'!$A$1:$E$24</definedName>
    <definedName name="Z_CDF7C778_C53B_45C7_952D_968F867FB204_.wvu.PrintArea" localSheetId="15" hidden="1">'Attach 9'!$A$1:$AH$51</definedName>
    <definedName name="Z_CDF7C778_C53B_45C7_952D_968F867FB204_.wvu.PrintArea" localSheetId="7" hidden="1">'Attach-3 (QR)'!$A$1:$I$429</definedName>
    <definedName name="Z_CDF7C778_C53B_45C7_952D_968F867FB204_.wvu.PrintArea" localSheetId="4" hidden="1">'Attach-3 (QR)_old'!$A$1:$J$407</definedName>
    <definedName name="Z_CDF7C778_C53B_45C7_952D_968F867FB204_.wvu.PrintArea" localSheetId="6" hidden="1">'Attach-QR)'!$A$1:$I$378</definedName>
    <definedName name="Z_CDF7C778_C53B_45C7_952D_968F867FB204_.wvu.PrintArea" localSheetId="32" hidden="1">'Bid Form 1st Envelope '!$A$1:$J$122</definedName>
    <definedName name="Z_CDF7C778_C53B_45C7_952D_968F867FB204_.wvu.PrintArea" localSheetId="1" hidden="1">Cover!$A$1:$F$29</definedName>
    <definedName name="Z_CDF7C778_C53B_45C7_952D_968F867FB204_.wvu.PrintArea" localSheetId="2" hidden="1">'Names of Bidder'!$B$1:$G$38</definedName>
    <definedName name="Z_CDF7C778_C53B_45C7_952D_968F867FB204_.wvu.PrintTitles" localSheetId="15" hidden="1">'Attach 9'!$18:$18</definedName>
    <definedName name="Z_CDF7C778_C53B_45C7_952D_968F867FB204_.wvu.Rows" localSheetId="18" hidden="1">'Attach 12'!$4:$4</definedName>
    <definedName name="Z_CDF7C778_C53B_45C7_952D_968F867FB204_.wvu.Rows" localSheetId="22" hidden="1">'Attach 15'!$16:$16</definedName>
    <definedName name="Z_CDF7C778_C53B_45C7_952D_968F867FB204_.wvu.Rows" localSheetId="24" hidden="1">'Attach 17'!$26:$26,'Attach 17'!$32:$209</definedName>
    <definedName name="Z_CDF7C778_C53B_45C7_952D_968F867FB204_.wvu.Rows" localSheetId="27" hidden="1">'Attach 19'!$13:$13,'Attach 19'!$20:$28</definedName>
    <definedName name="Z_CDF7C778_C53B_45C7_952D_968F867FB204_.wvu.Rows" localSheetId="11" hidden="1">'Attach 5'!$4:$4</definedName>
    <definedName name="Z_CDF7C778_C53B_45C7_952D_968F867FB204_.wvu.Rows" localSheetId="12" hidden="1">'Attach 5A'!$25:$30</definedName>
    <definedName name="Z_CDF7C778_C53B_45C7_952D_968F867FB204_.wvu.Rows" localSheetId="15" hidden="1">'Attach 9'!$26:$28</definedName>
    <definedName name="Z_CDF7C778_C53B_45C7_952D_968F867FB204_.wvu.Rows" localSheetId="7" hidden="1">'Attach-3 (QR)'!$19:$23,'Attach-3 (QR)'!$25:$25,'Attach-3 (QR)'!$35:$35,'Attach-3 (QR)'!#REF!,'Attach-3 (QR)'!#REF!,'Attach-3 (QR)'!$230:$236,'Attach-3 (QR)'!$245:$245,'Attach-3 (QR)'!$281:$407</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6" hidden="1">'Attach-QR)'!$19:$23,'Attach-QR)'!$25:$25,'Attach-QR)'!$35:$35,'Attach-QR)'!#REF!,'Attach-QR)'!#REF!,'Attach-QR)'!$180:$186,'Attach-QR)'!$194:$194,'Attach-QR)'!$230:$356</definedName>
    <definedName name="Z_CDF7C778_C53B_45C7_952D_968F867FB204_.wvu.Rows" localSheetId="32" hidden="1">'Bid Form 1st Envelope '!$30:$31,'Bid Form 1st Envelope '!$106:$106,'Bid Form 1st Envelope '!$109:$110</definedName>
    <definedName name="Z_CDF7C778_C53B_45C7_952D_968F867FB204_.wvu.Rows" localSheetId="2" hidden="1">'Names of Bidder'!$6:$7,'Names of Bidder'!$23:$26,'Names of Bidder'!$28:$31</definedName>
    <definedName name="Z_CF17E9CE_6256_454A_8F64_F1E1D655931E_.wvu.Cols" localSheetId="18" hidden="1">'Attach 12'!$G:$G</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8" hidden="1">'Attach 12'!$A$1:$F$46</definedName>
    <definedName name="Z_CF17E9CE_6256_454A_8F64_F1E1D655931E_.wvu.PrintArea" localSheetId="2" hidden="1">'Names of Bidder'!$B$1:$G$38</definedName>
    <definedName name="Z_CF17E9CE_6256_454A_8F64_F1E1D655931E_.wvu.Rows" localSheetId="18" hidden="1">'Attach 12'!#REF!</definedName>
    <definedName name="Z_D5994A17_2357_4B78_B667_DDB5D94B6FD1_.wvu.Cols" localSheetId="7" hidden="1">'Attach-3 (QR)'!$M:$O</definedName>
    <definedName name="Z_D5994A17_2357_4B78_B667_DDB5D94B6FD1_.wvu.Cols" localSheetId="4" hidden="1">'Attach-3 (QR)_old'!$M:$O</definedName>
    <definedName name="Z_D5994A17_2357_4B78_B667_DDB5D94B6FD1_.wvu.Cols" localSheetId="6" hidden="1">'Attach-QR)'!$M:$O</definedName>
    <definedName name="Z_D5994A17_2357_4B78_B667_DDB5D94B6FD1_.wvu.PrintArea" localSheetId="7" hidden="1">'Attach-3 (QR)'!$A$1:$H$429</definedName>
    <definedName name="Z_D5994A17_2357_4B78_B667_DDB5D94B6FD1_.wvu.PrintArea" localSheetId="4" hidden="1">'Attach-3 (QR)_old'!$A$1:$H$407</definedName>
    <definedName name="Z_D5994A17_2357_4B78_B667_DDB5D94B6FD1_.wvu.PrintArea" localSheetId="6" hidden="1">'Attach-QR)'!$A$1:$H$378</definedName>
    <definedName name="Z_D5994A17_2357_4B78_B667_DDB5D94B6FD1_.wvu.Rows" localSheetId="7" hidden="1">'Attach-3 (QR)'!#REF!,'Attach-3 (QR)'!#REF!,'Attach-3 (QR)'!#REF!,'Attach-3 (QR)'!$294:$296</definedName>
    <definedName name="Z_D5994A17_2357_4B78_B667_DDB5D94B6FD1_.wvu.Rows" localSheetId="4" hidden="1">'Attach-3 (QR)_old'!#REF!,'Attach-3 (QR)_old'!#REF!,'Attach-3 (QR)_old'!#REF!,'Attach-3 (QR)_old'!$273:$275</definedName>
    <definedName name="Z_D5994A17_2357_4B78_B667_DDB5D94B6FD1_.wvu.Rows" localSheetId="6" hidden="1">'Attach-QR)'!#REF!,'Attach-QR)'!#REF!,'Attach-QR)'!#REF!,'Attach-QR)'!$243:$245</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BB6855E_D634_47BF_8EAD_2479D63E426E_.wvu.Cols" localSheetId="18" hidden="1">'Attach 12'!$G:$I</definedName>
    <definedName name="Z_DBB6855E_D634_47BF_8EAD_2479D63E426E_.wvu.Cols" localSheetId="22" hidden="1">'Attach 15'!$H:$H,'Attach 15'!$L:$N</definedName>
    <definedName name="Z_DBB6855E_D634_47BF_8EAD_2479D63E426E_.wvu.Cols" localSheetId="26" hidden="1">'Attach 18 SP'!$J:$AO</definedName>
    <definedName name="Z_DBB6855E_D634_47BF_8EAD_2479D63E426E_.wvu.Cols" localSheetId="3" hidden="1">'Attach 3(JV)'!$G:$H</definedName>
    <definedName name="Z_DBB6855E_D634_47BF_8EAD_2479D63E426E_.wvu.Cols" localSheetId="8" hidden="1">'Attach 4'!$H:$O</definedName>
    <definedName name="Z_DBB6855E_D634_47BF_8EAD_2479D63E426E_.wvu.Cols" localSheetId="11" hidden="1">'Attach 5'!$H:$H</definedName>
    <definedName name="Z_DBB6855E_D634_47BF_8EAD_2479D63E426E_.wvu.Cols" localSheetId="12" hidden="1">'Attach 5A'!$H:$H</definedName>
    <definedName name="Z_DBB6855E_D634_47BF_8EAD_2479D63E426E_.wvu.Cols" localSheetId="13" hidden="1">'Attach 6'!$H:$H</definedName>
    <definedName name="Z_DBB6855E_D634_47BF_8EAD_2479D63E426E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DBB6855E_D634_47BF_8EAD_2479D63E426E_.wvu.Cols" localSheetId="32"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6" hidden="1">'Attach 10'!$A$1:$F$18</definedName>
    <definedName name="Z_DBB6855E_D634_47BF_8EAD_2479D63E426E_.wvu.PrintArea" localSheetId="17" hidden="1">'Attach 11'!$A$1:$E$86</definedName>
    <definedName name="Z_DBB6855E_D634_47BF_8EAD_2479D63E426E_.wvu.PrintArea" localSheetId="18" hidden="1">'Attach 12'!$A$1:$G$46</definedName>
    <definedName name="Z_DBB6855E_D634_47BF_8EAD_2479D63E426E_.wvu.PrintArea" localSheetId="19" hidden="1">'Attach 13'!$A$1:$E$26</definedName>
    <definedName name="Z_DBB6855E_D634_47BF_8EAD_2479D63E426E_.wvu.PrintArea" localSheetId="20" hidden="1">'Attach 14'!$A$1:$E$26</definedName>
    <definedName name="Z_DBB6855E_D634_47BF_8EAD_2479D63E426E_.wvu.PrintArea" localSheetId="21" hidden="1">'Attach 14-IP'!$A$8:$I$225</definedName>
    <definedName name="Z_DBB6855E_D634_47BF_8EAD_2479D63E426E_.wvu.PrintArea" localSheetId="22" hidden="1">'Attach 15'!$A$1:$E$92</definedName>
    <definedName name="Z_DBB6855E_D634_47BF_8EAD_2479D63E426E_.wvu.PrintArea" localSheetId="23" hidden="1">'Attach 16 '!$A$1:$L$96</definedName>
    <definedName name="Z_DBB6855E_D634_47BF_8EAD_2479D63E426E_.wvu.PrintArea" localSheetId="24" hidden="1">'Attach 17'!$A$1:$E$33</definedName>
    <definedName name="Z_DBB6855E_D634_47BF_8EAD_2479D63E426E_.wvu.PrintArea" localSheetId="25" hidden="1">'Attach 18'!$A$1:$E$21</definedName>
    <definedName name="Z_DBB6855E_D634_47BF_8EAD_2479D63E426E_.wvu.PrintArea" localSheetId="26" hidden="1">'Attach 18 SP'!$A$7:$I$157</definedName>
    <definedName name="Z_DBB6855E_D634_47BF_8EAD_2479D63E426E_.wvu.PrintArea" localSheetId="27" hidden="1">'Attach 19'!$A$1:$E$31</definedName>
    <definedName name="Z_DBB6855E_D634_47BF_8EAD_2479D63E426E_.wvu.PrintArea" localSheetId="28" hidden="1">'Attach 23'!$A$1:$E$26</definedName>
    <definedName name="Z_DBB6855E_D634_47BF_8EAD_2479D63E426E_.wvu.PrintArea" localSheetId="29" hidden="1">'Attach 24'!$A$1:$E$26</definedName>
    <definedName name="Z_DBB6855E_D634_47BF_8EAD_2479D63E426E_.wvu.PrintArea" localSheetId="30" hidden="1">'Attach 26'!$A$1:$E$26</definedName>
    <definedName name="Z_DBB6855E_D634_47BF_8EAD_2479D63E426E_.wvu.PrintArea" localSheetId="31" hidden="1">'Attach 28'!$A$1:$E$26</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8" hidden="1">'Attach 4'!$A$1:$G$25</definedName>
    <definedName name="Z_DBB6855E_D634_47BF_8EAD_2479D63E426E_.wvu.PrintArea" localSheetId="9" hidden="1">'Attach 4 (A)'!$A$1:$E$27</definedName>
    <definedName name="Z_DBB6855E_D634_47BF_8EAD_2479D63E426E_.wvu.PrintArea" localSheetId="10" hidden="1">'Attach 4 (B)'!$A$1:$E$26</definedName>
    <definedName name="Z_DBB6855E_D634_47BF_8EAD_2479D63E426E_.wvu.PrintArea" localSheetId="11" hidden="1">'Attach 5'!$A$1:$E$35</definedName>
    <definedName name="Z_DBB6855E_D634_47BF_8EAD_2479D63E426E_.wvu.PrintArea" localSheetId="12" hidden="1">'Attach 5A'!$A$1:$E$68</definedName>
    <definedName name="Z_DBB6855E_D634_47BF_8EAD_2479D63E426E_.wvu.PrintArea" localSheetId="13" hidden="1">'Attach 6'!$A$1:$E$31</definedName>
    <definedName name="Z_DBB6855E_D634_47BF_8EAD_2479D63E426E_.wvu.PrintArea" localSheetId="14" hidden="1">'Attach 7'!$A$1:$E$24</definedName>
    <definedName name="Z_DBB6855E_D634_47BF_8EAD_2479D63E426E_.wvu.PrintArea" localSheetId="15" hidden="1">'Attach 9'!$A$1:$AH$51</definedName>
    <definedName name="Z_DBB6855E_D634_47BF_8EAD_2479D63E426E_.wvu.PrintArea" localSheetId="7" hidden="1">'Attach-3 (QR)'!$A$1:$I$429</definedName>
    <definedName name="Z_DBB6855E_D634_47BF_8EAD_2479D63E426E_.wvu.PrintArea" localSheetId="4" hidden="1">'Attach-3 (QR)_old'!$A$1:$J$407</definedName>
    <definedName name="Z_DBB6855E_D634_47BF_8EAD_2479D63E426E_.wvu.PrintArea" localSheetId="6" hidden="1">'Attach-QR)'!$A$1:$I$378</definedName>
    <definedName name="Z_DBB6855E_D634_47BF_8EAD_2479D63E426E_.wvu.PrintArea" localSheetId="32" hidden="1">'Bid Form 1st Envelope '!$A$1:$J$121</definedName>
    <definedName name="Z_DBB6855E_D634_47BF_8EAD_2479D63E426E_.wvu.PrintArea" localSheetId="1" hidden="1">Cover!$A$1:$F$29</definedName>
    <definedName name="Z_DBB6855E_D634_47BF_8EAD_2479D63E426E_.wvu.PrintArea" localSheetId="2" hidden="1">'Names of Bidder'!$B$1:$G$38</definedName>
    <definedName name="Z_DBB6855E_D634_47BF_8EAD_2479D63E426E_.wvu.PrintTitles" localSheetId="15" hidden="1">'Attach 9'!$18:$18</definedName>
    <definedName name="Z_DBB6855E_D634_47BF_8EAD_2479D63E426E_.wvu.Rows" localSheetId="18" hidden="1">'Attach 12'!$4:$4</definedName>
    <definedName name="Z_DBB6855E_D634_47BF_8EAD_2479D63E426E_.wvu.Rows" localSheetId="22" hidden="1">'Attach 15'!$16:$16</definedName>
    <definedName name="Z_DBB6855E_D634_47BF_8EAD_2479D63E426E_.wvu.Rows" localSheetId="24" hidden="1">'Attach 17'!$26:$26,'Attach 17'!$32:$209</definedName>
    <definedName name="Z_DBB6855E_D634_47BF_8EAD_2479D63E426E_.wvu.Rows" localSheetId="26" hidden="1">'Attach 18 SP'!$149:$153</definedName>
    <definedName name="Z_DBB6855E_D634_47BF_8EAD_2479D63E426E_.wvu.Rows" localSheetId="27" hidden="1">'Attach 19'!$13:$13,'Attach 19'!$20:$28</definedName>
    <definedName name="Z_DBB6855E_D634_47BF_8EAD_2479D63E426E_.wvu.Rows" localSheetId="11" hidden="1">'Attach 5'!$4:$4</definedName>
    <definedName name="Z_DBB6855E_D634_47BF_8EAD_2479D63E426E_.wvu.Rows" localSheetId="12" hidden="1">'Attach 5A'!$25:$30</definedName>
    <definedName name="Z_DBB6855E_D634_47BF_8EAD_2479D63E426E_.wvu.Rows" localSheetId="15" hidden="1">'Attach 9'!$26:$28</definedName>
    <definedName name="Z_DBB6855E_D634_47BF_8EAD_2479D63E426E_.wvu.Rows" localSheetId="7" hidden="1">'Attach-3 (QR)'!$19:$23,'Attach-3 (QR)'!$25:$25,'Attach-3 (QR)'!$35:$35,'Attach-3 (QR)'!$90:$90,'Attach-3 (QR)'!$166:$166,'Attach-3 (QR)'!$230:$236,'Attach-3 (QR)'!$245:$245,'Attach-3 (QR)'!$281:$407</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6" hidden="1">'Attach-QR)'!$19:$23,'Attach-QR)'!$25:$25,'Attach-QR)'!$35:$35,'Attach-QR)'!$90:$90,'Attach-QR)'!$116:$116,'Attach-QR)'!$180:$186,'Attach-QR)'!$194:$194,'Attach-QR)'!$230:$356</definedName>
    <definedName name="Z_DBB6855E_D634_47BF_8EAD_2479D63E426E_.wvu.Rows" localSheetId="32" hidden="1">'Bid Form 1st Envelope '!$22:$23,'Bid Form 1st Envelope '!$30:$31,'Bid Form 1st Envelope '!$106:$106,'Bid Form 1st Envelope '!$109:$110</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22"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16" hidden="1">'Attach 10'!$A$1:$E$23</definedName>
    <definedName name="Z_DC28ED1E_3E35_4094_9C2B_5C0A1C1D459C_.wvu.PrintArea" localSheetId="17"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15'!$A$1:$E$92</definedName>
    <definedName name="Z_DC28ED1E_3E35_4094_9C2B_5C0A1C1D459C_.wvu.PrintArea" localSheetId="23" hidden="1">'Attach 16 '!$A$1:$L$96</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28" hidden="1">'Attach 23'!$A$1:$E$29</definedName>
    <definedName name="Z_DC28ED1E_3E35_4094_9C2B_5C0A1C1D459C_.wvu.PrintArea" localSheetId="29" hidden="1">'Attach 24'!$A$1:$E$29</definedName>
    <definedName name="Z_DC28ED1E_3E35_4094_9C2B_5C0A1C1D459C_.wvu.PrintArea" localSheetId="30" hidden="1">'Attach 26'!$A$1:$E$29</definedName>
    <definedName name="Z_DC28ED1E_3E35_4094_9C2B_5C0A1C1D459C_.wvu.PrintArea" localSheetId="31" hidden="1">'Attach 28'!$A$1:$E$29</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7'!$A$1:$E$28</definedName>
    <definedName name="Z_DC28ED1E_3E35_4094_9C2B_5C0A1C1D459C_.wvu.PrintArea" localSheetId="15" hidden="1">'Attach 9'!$A$1:$D$52</definedName>
    <definedName name="Z_DC28ED1E_3E35_4094_9C2B_5C0A1C1D459C_.wvu.PrintArea" localSheetId="32" hidden="1">'Bid Form 1st Envelope '!$A$1:$F$123</definedName>
    <definedName name="Z_DC28ED1E_3E35_4094_9C2B_5C0A1C1D459C_.wvu.PrintTitles" localSheetId="15" hidden="1">'Attach 9'!$18:$18</definedName>
    <definedName name="Z_DC28ED1E_3E35_4094_9C2B_5C0A1C1D459C_.wvu.Rows" localSheetId="22" hidden="1">'Attach 15'!$16:$16</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1" hidden="1">'Attach 5'!$4:$4</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16" hidden="1">'Attach 10'!$A$1:$E$23</definedName>
    <definedName name="Z_E51D3662_FFCE_4FD6_A590_7DDC9E38C41F_.wvu.PrintArea" localSheetId="17"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15'!$A$1:$E$92</definedName>
    <definedName name="Z_E51D3662_FFCE_4FD6_A590_7DDC9E38C41F_.wvu.PrintArea" localSheetId="23" hidden="1">'Attach 16 '!$A$1:$L$96</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28" hidden="1">'Attach 23'!$A$1:$E$27</definedName>
    <definedName name="Z_E51D3662_FFCE_4FD6_A590_7DDC9E38C41F_.wvu.PrintArea" localSheetId="29" hidden="1">'Attach 24'!$A$1:$E$27</definedName>
    <definedName name="Z_E51D3662_FFCE_4FD6_A590_7DDC9E38C41F_.wvu.PrintArea" localSheetId="30" hidden="1">'Attach 26'!$A$1:$E$27</definedName>
    <definedName name="Z_E51D3662_FFCE_4FD6_A590_7DDC9E38C41F_.wvu.PrintArea" localSheetId="31" hidden="1">'Attach 28'!$A$1:$E$27</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7'!$A$1:$E$28</definedName>
    <definedName name="Z_E51D3662_FFCE_4FD6_A590_7DDC9E38C41F_.wvu.PrintArea" localSheetId="15" hidden="1">'Attach 9'!$A$1:$D$51</definedName>
    <definedName name="Z_E51D3662_FFCE_4FD6_A590_7DDC9E38C41F_.wvu.PrintArea" localSheetId="32" hidden="1">'Bid Form 1st Envelope '!$A$1:$F$123</definedName>
    <definedName name="Z_E51D3662_FFCE_4FD6_A590_7DDC9E38C41F_.wvu.PrintTitles" localSheetId="15" hidden="1">'Attach 9'!$18:$18</definedName>
    <definedName name="Z_E51D3662_FFCE_4FD6_A590_7DDC9E38C41F_.wvu.Rows" localSheetId="22" hidden="1">'Attach 15'!$16:$16</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1" hidden="1">'Attach 5'!$4:$4</definedName>
    <definedName name="Z_EB6D706F_EAFA_4638_9794_291A4840DB97_.wvu.Cols" localSheetId="7" hidden="1">'Attach-3 (QR)'!$J:$P</definedName>
    <definedName name="Z_EB6D706F_EAFA_4638_9794_291A4840DB97_.wvu.Cols" localSheetId="4" hidden="1">'Attach-3 (QR)_old'!$J:$P</definedName>
    <definedName name="Z_EB6D706F_EAFA_4638_9794_291A4840DB97_.wvu.Cols" localSheetId="6" hidden="1">'Attach-QR)'!$J:$P</definedName>
    <definedName name="Z_EB6D706F_EAFA_4638_9794_291A4840DB97_.wvu.PrintArea" localSheetId="7" hidden="1">'Attach-3 (QR)'!$A$1:$I$429</definedName>
    <definedName name="Z_EB6D706F_EAFA_4638_9794_291A4840DB97_.wvu.PrintArea" localSheetId="4" hidden="1">'Attach-3 (QR)_old'!$A$1:$I$407</definedName>
    <definedName name="Z_EB6D706F_EAFA_4638_9794_291A4840DB97_.wvu.PrintArea" localSheetId="6" hidden="1">'Attach-QR)'!$A$1:$I$378</definedName>
    <definedName name="Z_EB6D706F_EAFA_4638_9794_291A4840DB97_.wvu.Rows" localSheetId="7" hidden="1">'Attach-3 (QR)'!$19:$23,'Attach-3 (QR)'!$25:$25,'Attach-3 (QR)'!$35:$35,'Attach-3 (QR)'!#REF!,'Attach-3 (QR)'!#REF!,'Attach-3 (QR)'!$230:$236,'Attach-3 (QR)'!$245:$245,'Attach-3 (QR)'!$281:$407</definedName>
    <definedName name="Z_EB6D706F_EAFA_4638_9794_291A4840DB97_.wvu.Rows" localSheetId="4" hidden="1">'Attach-3 (QR)_old'!$19:$23,'Attach-3 (QR)_old'!$25:$25,'Attach-3 (QR)_old'!$34:$34,'Attach-3 (QR)_old'!#REF!,'Attach-3 (QR)_old'!$91:$91,'Attach-3 (QR)_old'!$144:$178,'Attach-3 (QR)_old'!#REF!,'Attach-3 (QR)_old'!$260:$386</definedName>
    <definedName name="Z_EB6D706F_EAFA_4638_9794_291A4840DB97_.wvu.Rows" localSheetId="6" hidden="1">'Attach-QR)'!$19:$23,'Attach-QR)'!$25:$25,'Attach-QR)'!$35:$35,'Attach-QR)'!#REF!,'Attach-QR)'!#REF!,'Attach-QR)'!$180:$186,'Attach-QR)'!$194:$194,'Attach-QR)'!$230:$356</definedName>
    <definedName name="Z_EBAEADC8_DFAF_4DD1_92A4_0349F1C8EBDD_.wvu.Cols" localSheetId="7" hidden="1">'Attach-3 (QR)'!$I:$I,'Attach-3 (QR)'!$K:$M</definedName>
    <definedName name="Z_EBAEADC8_DFAF_4DD1_92A4_0349F1C8EBDD_.wvu.Cols" localSheetId="4" hidden="1">'Attach-3 (QR)_old'!$I:$I,'Attach-3 (QR)_old'!$K:$M</definedName>
    <definedName name="Z_EBAEADC8_DFAF_4DD1_92A4_0349F1C8EBDD_.wvu.Cols" localSheetId="6" hidden="1">'Attach-QR)'!$I:$I,'Attach-QR)'!$K:$M</definedName>
    <definedName name="Z_EBAEADC8_DFAF_4DD1_92A4_0349F1C8EBDD_.wvu.PrintArea" localSheetId="7" hidden="1">'Attach-3 (QR)'!$A$1:$H$429</definedName>
    <definedName name="Z_EBAEADC8_DFAF_4DD1_92A4_0349F1C8EBDD_.wvu.PrintArea" localSheetId="4" hidden="1">'Attach-3 (QR)_old'!$A$1:$H$407</definedName>
    <definedName name="Z_EBAEADC8_DFAF_4DD1_92A4_0349F1C8EBDD_.wvu.PrintArea" localSheetId="6" hidden="1">'Attach-QR)'!$A$1:$H$378</definedName>
    <definedName name="Z_ECEBABD0_566A_41C4_AA9A_38EA30EFEDA8_.wvu.PrintArea" localSheetId="16" hidden="1">'Attach 10'!$A$1:$E$23</definedName>
    <definedName name="Z_ECEBABD0_566A_41C4_AA9A_38EA30EFEDA8_.wvu.PrintArea" localSheetId="17" hidden="1">'Attach 11'!$A$1:$E$85</definedName>
    <definedName name="Z_ECEBABD0_566A_41C4_AA9A_38EA30EFEDA8_.wvu.PrintArea" localSheetId="18" hidden="1">'Attach 12'!$A$1:$F$46</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15'!$A$1:$E$93</definedName>
    <definedName name="Z_ECEBABD0_566A_41C4_AA9A_38EA30EFEDA8_.wvu.PrintArea" localSheetId="23" hidden="1">'Attach 16 '!$A$1:$L$96</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28" hidden="1">'Attach 23'!$A$1:$E$29</definedName>
    <definedName name="Z_ECEBABD0_566A_41C4_AA9A_38EA30EFEDA8_.wvu.PrintArea" localSheetId="29" hidden="1">'Attach 24'!$A$1:$E$29</definedName>
    <definedName name="Z_ECEBABD0_566A_41C4_AA9A_38EA30EFEDA8_.wvu.PrintArea" localSheetId="30" hidden="1">'Attach 26'!$A$1:$E$29</definedName>
    <definedName name="Z_ECEBABD0_566A_41C4_AA9A_38EA30EFEDA8_.wvu.PrintArea" localSheetId="31" hidden="1">'Attach 28'!$A$1:$E$29</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7'!$A$1:$E$28</definedName>
    <definedName name="Z_ECEBABD0_566A_41C4_AA9A_38EA30EFEDA8_.wvu.PrintArea" localSheetId="15" hidden="1">'Attach 9'!$A$1:$D$52</definedName>
    <definedName name="Z_ECEBABD0_566A_41C4_AA9A_38EA30EFEDA8_.wvu.PrintArea" localSheetId="32" hidden="1">'Bid Form 1st Envelope '!$A$1:$F$123</definedName>
    <definedName name="Z_ECEBABD0_566A_41C4_AA9A_38EA30EFEDA8_.wvu.PrintTitles" localSheetId="18" hidden="1">'Attach 12'!#REF!</definedName>
    <definedName name="Z_ECEBABD0_566A_41C4_AA9A_38EA30EFEDA8_.wvu.PrintTitles" localSheetId="15" hidden="1">'Attach 9'!$18:$18</definedName>
    <definedName name="Z_F0C5A243_1ADF_42BF_85A0_B6506A13618B_.wvu.Cols" localSheetId="18" hidden="1">'Attach 12'!$G:$I</definedName>
    <definedName name="Z_F0C5A243_1ADF_42BF_85A0_B6506A13618B_.wvu.Cols" localSheetId="22" hidden="1">'Attach 15'!$H:$H,'Attach 15'!$L:$N</definedName>
    <definedName name="Z_F0C5A243_1ADF_42BF_85A0_B6506A13618B_.wvu.Cols" localSheetId="26" hidden="1">'Attach 18 SP'!$J:$AO</definedName>
    <definedName name="Z_F0C5A243_1ADF_42BF_85A0_B6506A13618B_.wvu.Cols" localSheetId="3" hidden="1">'Attach 3(JV)'!$G:$H</definedName>
    <definedName name="Z_F0C5A243_1ADF_42BF_85A0_B6506A13618B_.wvu.Cols" localSheetId="8" hidden="1">'Attach 4'!$H:$O</definedName>
    <definedName name="Z_F0C5A243_1ADF_42BF_85A0_B6506A13618B_.wvu.Cols" localSheetId="11" hidden="1">'Attach 5'!$H:$H</definedName>
    <definedName name="Z_F0C5A243_1ADF_42BF_85A0_B6506A13618B_.wvu.Cols" localSheetId="12" hidden="1">'Attach 5A'!$H:$H</definedName>
    <definedName name="Z_F0C5A243_1ADF_42BF_85A0_B6506A13618B_.wvu.Cols" localSheetId="13" hidden="1">'Attach 6'!$H:$H</definedName>
    <definedName name="Z_F0C5A243_1ADF_42BF_85A0_B6506A13618B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F0C5A243_1ADF_42BF_85A0_B6506A13618B_.wvu.Cols" localSheetId="32"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6" hidden="1">'Attach 10'!$A$1:$F$18</definedName>
    <definedName name="Z_F0C5A243_1ADF_42BF_85A0_B6506A13618B_.wvu.PrintArea" localSheetId="17" hidden="1">'Attach 11'!$A$1:$E$86</definedName>
    <definedName name="Z_F0C5A243_1ADF_42BF_85A0_B6506A13618B_.wvu.PrintArea" localSheetId="18" hidden="1">'Attach 12'!$A$1:$G$46</definedName>
    <definedName name="Z_F0C5A243_1ADF_42BF_85A0_B6506A13618B_.wvu.PrintArea" localSheetId="19" hidden="1">'Attach 13'!$A$1:$E$26</definedName>
    <definedName name="Z_F0C5A243_1ADF_42BF_85A0_B6506A13618B_.wvu.PrintArea" localSheetId="20" hidden="1">'Attach 14'!$A$1:$E$26</definedName>
    <definedName name="Z_F0C5A243_1ADF_42BF_85A0_B6506A13618B_.wvu.PrintArea" localSheetId="21" hidden="1">'Attach 14-IP'!$A$8:$I$225</definedName>
    <definedName name="Z_F0C5A243_1ADF_42BF_85A0_B6506A13618B_.wvu.PrintArea" localSheetId="22" hidden="1">'Attach 15'!$A$1:$E$92</definedName>
    <definedName name="Z_F0C5A243_1ADF_42BF_85A0_B6506A13618B_.wvu.PrintArea" localSheetId="23" hidden="1">'Attach 16 '!$A$1:$L$96</definedName>
    <definedName name="Z_F0C5A243_1ADF_42BF_85A0_B6506A13618B_.wvu.PrintArea" localSheetId="24" hidden="1">'Attach 17'!$A$1:$E$33</definedName>
    <definedName name="Z_F0C5A243_1ADF_42BF_85A0_B6506A13618B_.wvu.PrintArea" localSheetId="25" hidden="1">'Attach 18'!$A$1:$E$21</definedName>
    <definedName name="Z_F0C5A243_1ADF_42BF_85A0_B6506A13618B_.wvu.PrintArea" localSheetId="26" hidden="1">'Attach 18 SP'!$A$7:$I$157</definedName>
    <definedName name="Z_F0C5A243_1ADF_42BF_85A0_B6506A13618B_.wvu.PrintArea" localSheetId="27" hidden="1">'Attach 19'!$A$1:$E$31</definedName>
    <definedName name="Z_F0C5A243_1ADF_42BF_85A0_B6506A13618B_.wvu.PrintArea" localSheetId="28" hidden="1">'Attach 23'!$A$1:$E$26</definedName>
    <definedName name="Z_F0C5A243_1ADF_42BF_85A0_B6506A13618B_.wvu.PrintArea" localSheetId="29" hidden="1">'Attach 24'!$A$1:$E$26</definedName>
    <definedName name="Z_F0C5A243_1ADF_42BF_85A0_B6506A13618B_.wvu.PrintArea" localSheetId="30" hidden="1">'Attach 26'!$A$1:$E$26</definedName>
    <definedName name="Z_F0C5A243_1ADF_42BF_85A0_B6506A13618B_.wvu.PrintArea" localSheetId="31" hidden="1">'Attach 28'!$A$1:$E$26</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8" hidden="1">'Attach 4'!$A$1:$G$25</definedName>
    <definedName name="Z_F0C5A243_1ADF_42BF_85A0_B6506A13618B_.wvu.PrintArea" localSheetId="9" hidden="1">'Attach 4 (A)'!$A$1:$E$27</definedName>
    <definedName name="Z_F0C5A243_1ADF_42BF_85A0_B6506A13618B_.wvu.PrintArea" localSheetId="10" hidden="1">'Attach 4 (B)'!$A$1:$E$26</definedName>
    <definedName name="Z_F0C5A243_1ADF_42BF_85A0_B6506A13618B_.wvu.PrintArea" localSheetId="11" hidden="1">'Attach 5'!$A$1:$E$35</definedName>
    <definedName name="Z_F0C5A243_1ADF_42BF_85A0_B6506A13618B_.wvu.PrintArea" localSheetId="12" hidden="1">'Attach 5A'!$A$1:$E$68</definedName>
    <definedName name="Z_F0C5A243_1ADF_42BF_85A0_B6506A13618B_.wvu.PrintArea" localSheetId="13" hidden="1">'Attach 6'!$A$1:$E$31</definedName>
    <definedName name="Z_F0C5A243_1ADF_42BF_85A0_B6506A13618B_.wvu.PrintArea" localSheetId="14" hidden="1">'Attach 7'!$A$1:$E$24</definedName>
    <definedName name="Z_F0C5A243_1ADF_42BF_85A0_B6506A13618B_.wvu.PrintArea" localSheetId="15" hidden="1">'Attach 9'!$A$1:$AH$51</definedName>
    <definedName name="Z_F0C5A243_1ADF_42BF_85A0_B6506A13618B_.wvu.PrintArea" localSheetId="7" hidden="1">'Attach-3 (QR)'!$A$1:$I$429</definedName>
    <definedName name="Z_F0C5A243_1ADF_42BF_85A0_B6506A13618B_.wvu.PrintArea" localSheetId="4" hidden="1">'Attach-3 (QR)_old'!$A$1:$J$407</definedName>
    <definedName name="Z_F0C5A243_1ADF_42BF_85A0_B6506A13618B_.wvu.PrintArea" localSheetId="6" hidden="1">'Attach-QR)'!$A$1:$I$378</definedName>
    <definedName name="Z_F0C5A243_1ADF_42BF_85A0_B6506A13618B_.wvu.PrintArea" localSheetId="32" hidden="1">'Bid Form 1st Envelope '!$A$1:$J$122</definedName>
    <definedName name="Z_F0C5A243_1ADF_42BF_85A0_B6506A13618B_.wvu.PrintArea" localSheetId="1" hidden="1">Cover!$A$1:$F$29</definedName>
    <definedName name="Z_F0C5A243_1ADF_42BF_85A0_B6506A13618B_.wvu.PrintArea" localSheetId="2" hidden="1">'Names of Bidder'!$B$1:$G$38</definedName>
    <definedName name="Z_F0C5A243_1ADF_42BF_85A0_B6506A13618B_.wvu.PrintTitles" localSheetId="15" hidden="1">'Attach 9'!$18:$18</definedName>
    <definedName name="Z_F0C5A243_1ADF_42BF_85A0_B6506A13618B_.wvu.Rows" localSheetId="18" hidden="1">'Attach 12'!$4:$4</definedName>
    <definedName name="Z_F0C5A243_1ADF_42BF_85A0_B6506A13618B_.wvu.Rows" localSheetId="22" hidden="1">'Attach 15'!$16:$16</definedName>
    <definedName name="Z_F0C5A243_1ADF_42BF_85A0_B6506A13618B_.wvu.Rows" localSheetId="24" hidden="1">'Attach 17'!$26:$26,'Attach 17'!$32:$209</definedName>
    <definedName name="Z_F0C5A243_1ADF_42BF_85A0_B6506A13618B_.wvu.Rows" localSheetId="26" hidden="1">'Attach 18 SP'!$149:$153</definedName>
    <definedName name="Z_F0C5A243_1ADF_42BF_85A0_B6506A13618B_.wvu.Rows" localSheetId="27" hidden="1">'Attach 19'!$13:$13,'Attach 19'!$20:$28</definedName>
    <definedName name="Z_F0C5A243_1ADF_42BF_85A0_B6506A13618B_.wvu.Rows" localSheetId="11" hidden="1">'Attach 5'!$4:$4</definedName>
    <definedName name="Z_F0C5A243_1ADF_42BF_85A0_B6506A13618B_.wvu.Rows" localSheetId="12" hidden="1">'Attach 5A'!$25:$30</definedName>
    <definedName name="Z_F0C5A243_1ADF_42BF_85A0_B6506A13618B_.wvu.Rows" localSheetId="15" hidden="1">'Attach 9'!$26:$28</definedName>
    <definedName name="Z_F0C5A243_1ADF_42BF_85A0_B6506A13618B_.wvu.Rows" localSheetId="7" hidden="1">'Attach-3 (QR)'!$19:$23,'Attach-3 (QR)'!$25:$25,'Attach-3 (QR)'!$35:$35,'Attach-3 (QR)'!#REF!,'Attach-3 (QR)'!#REF!,'Attach-3 (QR)'!$230:$236,'Attach-3 (QR)'!$245:$245,'Attach-3 (QR)'!$281:$407</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6" hidden="1">'Attach-QR)'!$19:$23,'Attach-QR)'!$25:$25,'Attach-QR)'!$35:$35,'Attach-QR)'!#REF!,'Attach-QR)'!#REF!,'Attach-QR)'!$180:$186,'Attach-QR)'!$194:$194,'Attach-QR)'!$230:$356</definedName>
    <definedName name="Z_F0C5A243_1ADF_42BF_85A0_B6506A13618B_.wvu.Rows" localSheetId="32" hidden="1">'Bid Form 1st Envelope '!$22:$23,'Bid Form 1st Envelope '!$30:$31,'Bid Form 1st Envelope '!$106:$106,'Bid Form 1st Envelope '!$109:$110</definedName>
    <definedName name="Z_F0C5A243_1ADF_42BF_85A0_B6506A13618B_.wvu.Rows" localSheetId="2" hidden="1">'Names of Bidder'!$6:$7,'Names of Bidder'!$23:$26,'Names of Bidder'!$28:$31</definedName>
    <definedName name="Z_F8DC905B_04E9_41D7_B695_0DB8D092215B_.wvu.Cols" localSheetId="18" hidden="1">'Attach 12'!$G:$I</definedName>
    <definedName name="Z_F8DC905B_04E9_41D7_B695_0DB8D092215B_.wvu.Cols" localSheetId="22" hidden="1">'Attach 15'!$H:$H,'Attach 15'!$L:$N</definedName>
    <definedName name="Z_F8DC905B_04E9_41D7_B695_0DB8D092215B_.wvu.Cols" localSheetId="3" hidden="1">'Attach 3(JV)'!$G:$H</definedName>
    <definedName name="Z_F8DC905B_04E9_41D7_B695_0DB8D092215B_.wvu.Cols" localSheetId="8" hidden="1">'Attach 4'!$H:$O</definedName>
    <definedName name="Z_F8DC905B_04E9_41D7_B695_0DB8D092215B_.wvu.Cols" localSheetId="11" hidden="1">'Attach 5'!$H:$H</definedName>
    <definedName name="Z_F8DC905B_04E9_41D7_B695_0DB8D092215B_.wvu.Cols" localSheetId="12" hidden="1">'Attach 5A'!$H:$H</definedName>
    <definedName name="Z_F8DC905B_04E9_41D7_B695_0DB8D092215B_.wvu.Cols" localSheetId="13" hidden="1">'Attach 6'!$H:$H</definedName>
    <definedName name="Z_F8DC905B_04E9_41D7_B695_0DB8D092215B_.wvu.Cols" localSheetId="7"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6" hidden="1">'Attach-QR)'!$J:$X,'Attach-QR)'!$JF:$JT,'Attach-QR)'!$TB:$TP,'Attach-QR)'!$ACX:$ADL,'Attach-QR)'!$AMT:$ANH,'Attach-QR)'!$AWP:$AXD,'Attach-QR)'!$BGL:$BGZ,'Attach-QR)'!$BQH:$BQV,'Attach-QR)'!$CAD:$CAR,'Attach-QR)'!$CJZ:$CKN,'Attach-QR)'!$CTV:$CUJ,'Attach-QR)'!$DDR:$DEF,'Attach-QR)'!$DNN:$DOB,'Attach-QR)'!$DXJ:$DXX,'Attach-QR)'!$EHF:$EHT,'Attach-QR)'!$ERB:$ERP,'Attach-QR)'!$FAX:$FBL,'Attach-QR)'!$FKT:$FLH,'Attach-QR)'!$FUP:$FVD,'Attach-QR)'!$GEL:$GEZ,'Attach-QR)'!$GOH:$GOV,'Attach-QR)'!$GYD:$GYR,'Attach-QR)'!$HHZ:$HIN,'Attach-QR)'!$HRV:$HSJ,'Attach-QR)'!$IBR:$ICF,'Attach-QR)'!$ILN:$IMB,'Attach-QR)'!$IVJ:$IVX,'Attach-QR)'!$JFF:$JFT,'Attach-QR)'!$JPB:$JPP,'Attach-QR)'!$JYX:$JZL,'Attach-QR)'!$KIT:$KJH,'Attach-QR)'!$KSP:$KTD,'Attach-QR)'!$LCL:$LCZ,'Attach-QR)'!$LMH:$LMV,'Attach-QR)'!$LWD:$LWR,'Attach-QR)'!$MFZ:$MGN,'Attach-QR)'!$MPV:$MQJ,'Attach-QR)'!$MZR:$NAF,'Attach-QR)'!$NJN:$NKB,'Attach-QR)'!$NTJ:$NTX,'Attach-QR)'!$ODF:$ODT,'Attach-QR)'!$ONB:$ONP,'Attach-QR)'!$OWX:$OXL,'Attach-QR)'!$PGT:$PHH,'Attach-QR)'!$PQP:$PRD,'Attach-QR)'!$QAL:$QAZ,'Attach-QR)'!$QKH:$QKV,'Attach-QR)'!$QUD:$QUR,'Attach-QR)'!$RDZ:$REN,'Attach-QR)'!$RNV:$ROJ,'Attach-QR)'!$RXR:$RYF,'Attach-QR)'!$SHN:$SIB,'Attach-QR)'!$SRJ:$SRX,'Attach-QR)'!$TBF:$TBT,'Attach-QR)'!$TLB:$TLP,'Attach-QR)'!$TUX:$TVL,'Attach-QR)'!$UET:$UFH,'Attach-QR)'!$UOP:$UPD,'Attach-QR)'!$UYL:$UYZ,'Attach-QR)'!$VIH:$VIV,'Attach-QR)'!$VSD:$VSR,'Attach-QR)'!$WBZ:$WCN,'Attach-QR)'!$WLV:$WMJ,'Attach-QR)'!$WVR:$WWF</definedName>
    <definedName name="Z_F8DC905B_04E9_41D7_B695_0DB8D092215B_.wvu.Cols" localSheetId="32"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6" hidden="1">'Attach 10'!$A$1:$F$18</definedName>
    <definedName name="Z_F8DC905B_04E9_41D7_B695_0DB8D092215B_.wvu.PrintArea" localSheetId="17" hidden="1">'Attach 11'!$A$1:$E$86</definedName>
    <definedName name="Z_F8DC905B_04E9_41D7_B695_0DB8D092215B_.wvu.PrintArea" localSheetId="18" hidden="1">'Attach 12'!$A$1:$F$46</definedName>
    <definedName name="Z_F8DC905B_04E9_41D7_B695_0DB8D092215B_.wvu.PrintArea" localSheetId="19" hidden="1">'Attach 13'!$A$1:$E$26</definedName>
    <definedName name="Z_F8DC905B_04E9_41D7_B695_0DB8D092215B_.wvu.PrintArea" localSheetId="20" hidden="1">'Attach 14'!$A$1:$E$26</definedName>
    <definedName name="Z_F8DC905B_04E9_41D7_B695_0DB8D092215B_.wvu.PrintArea" localSheetId="21" hidden="1">'Attach 14-IP'!$A$8:$I$225</definedName>
    <definedName name="Z_F8DC905B_04E9_41D7_B695_0DB8D092215B_.wvu.PrintArea" localSheetId="22" hidden="1">'Attach 15'!$A$1:$E$92</definedName>
    <definedName name="Z_F8DC905B_04E9_41D7_B695_0DB8D092215B_.wvu.PrintArea" localSheetId="23" hidden="1">'Attach 16 '!$A$1:$L$96</definedName>
    <definedName name="Z_F8DC905B_04E9_41D7_B695_0DB8D092215B_.wvu.PrintArea" localSheetId="24" hidden="1">'Attach 17'!$A$1:$E$33</definedName>
    <definedName name="Z_F8DC905B_04E9_41D7_B695_0DB8D092215B_.wvu.PrintArea" localSheetId="25" hidden="1">'Attach 18'!$A$1:$E$21</definedName>
    <definedName name="Z_F8DC905B_04E9_41D7_B695_0DB8D092215B_.wvu.PrintArea" localSheetId="27" hidden="1">'Attach 19'!$A$1:$E$31</definedName>
    <definedName name="Z_F8DC905B_04E9_41D7_B695_0DB8D092215B_.wvu.PrintArea" localSheetId="28" hidden="1">'Attach 23'!$A$1:$E$26</definedName>
    <definedName name="Z_F8DC905B_04E9_41D7_B695_0DB8D092215B_.wvu.PrintArea" localSheetId="29" hidden="1">'Attach 24'!$A$1:$E$26</definedName>
    <definedName name="Z_F8DC905B_04E9_41D7_B695_0DB8D092215B_.wvu.PrintArea" localSheetId="30" hidden="1">'Attach 26'!$A$1:$E$26</definedName>
    <definedName name="Z_F8DC905B_04E9_41D7_B695_0DB8D092215B_.wvu.PrintArea" localSheetId="31" hidden="1">'Attach 28'!$A$1:$E$26</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8" hidden="1">'Attach 4'!$A$1:$G$25</definedName>
    <definedName name="Z_F8DC905B_04E9_41D7_B695_0DB8D092215B_.wvu.PrintArea" localSheetId="9" hidden="1">'Attach 4 (A)'!$A$1:$E$27</definedName>
    <definedName name="Z_F8DC905B_04E9_41D7_B695_0DB8D092215B_.wvu.PrintArea" localSheetId="10" hidden="1">'Attach 4 (B)'!$A$1:$E$26</definedName>
    <definedName name="Z_F8DC905B_04E9_41D7_B695_0DB8D092215B_.wvu.PrintArea" localSheetId="11" hidden="1">'Attach 5'!$A$1:$E$35</definedName>
    <definedName name="Z_F8DC905B_04E9_41D7_B695_0DB8D092215B_.wvu.PrintArea" localSheetId="12" hidden="1">'Attach 5A'!$A$1:$E$73</definedName>
    <definedName name="Z_F8DC905B_04E9_41D7_B695_0DB8D092215B_.wvu.PrintArea" localSheetId="13" hidden="1">'Attach 6'!$A$1:$E$28</definedName>
    <definedName name="Z_F8DC905B_04E9_41D7_B695_0DB8D092215B_.wvu.PrintArea" localSheetId="14" hidden="1">'Attach 7'!$A$1:$E$24</definedName>
    <definedName name="Z_F8DC905B_04E9_41D7_B695_0DB8D092215B_.wvu.PrintArea" localSheetId="15" hidden="1">'Attach 9'!$A$1:$AH$51</definedName>
    <definedName name="Z_F8DC905B_04E9_41D7_B695_0DB8D092215B_.wvu.PrintArea" localSheetId="7" hidden="1">'Attach-3 (QR)'!$A$1:$I$429</definedName>
    <definedName name="Z_F8DC905B_04E9_41D7_B695_0DB8D092215B_.wvu.PrintArea" localSheetId="4" hidden="1">'Attach-3 (QR)_old'!$A$1:$J$407</definedName>
    <definedName name="Z_F8DC905B_04E9_41D7_B695_0DB8D092215B_.wvu.PrintArea" localSheetId="6" hidden="1">'Attach-QR)'!$A$1:$I$378</definedName>
    <definedName name="Z_F8DC905B_04E9_41D7_B695_0DB8D092215B_.wvu.PrintArea" localSheetId="32" hidden="1">'Bid Form 1st Envelope '!$A$1:$J$122</definedName>
    <definedName name="Z_F8DC905B_04E9_41D7_B695_0DB8D092215B_.wvu.PrintArea" localSheetId="1" hidden="1">Cover!$A$1:$F$29</definedName>
    <definedName name="Z_F8DC905B_04E9_41D7_B695_0DB8D092215B_.wvu.PrintArea" localSheetId="2" hidden="1">'Names of Bidder'!$B$1:$G$38</definedName>
    <definedName name="Z_F8DC905B_04E9_41D7_B695_0DB8D092215B_.wvu.PrintTitles" localSheetId="15" hidden="1">'Attach 9'!$18:$18</definedName>
    <definedName name="Z_F8DC905B_04E9_41D7_B695_0DB8D092215B_.wvu.Rows" localSheetId="18" hidden="1">'Attach 12'!$4:$4</definedName>
    <definedName name="Z_F8DC905B_04E9_41D7_B695_0DB8D092215B_.wvu.Rows" localSheetId="22" hidden="1">'Attach 15'!$16:$16</definedName>
    <definedName name="Z_F8DC905B_04E9_41D7_B695_0DB8D092215B_.wvu.Rows" localSheetId="24" hidden="1">'Attach 17'!$26:$26,'Attach 17'!$32:$209</definedName>
    <definedName name="Z_F8DC905B_04E9_41D7_B695_0DB8D092215B_.wvu.Rows" localSheetId="27" hidden="1">'Attach 19'!$13:$13,'Attach 19'!$20:$28</definedName>
    <definedName name="Z_F8DC905B_04E9_41D7_B695_0DB8D092215B_.wvu.Rows" localSheetId="11" hidden="1">'Attach 5'!$4:$4</definedName>
    <definedName name="Z_F8DC905B_04E9_41D7_B695_0DB8D092215B_.wvu.Rows" localSheetId="12" hidden="1">'Attach 5A'!$25:$30</definedName>
    <definedName name="Z_F8DC905B_04E9_41D7_B695_0DB8D092215B_.wvu.Rows" localSheetId="7" hidden="1">'Attach-3 (QR)'!$19:$23,'Attach-3 (QR)'!$25:$25,'Attach-3 (QR)'!$35:$35,'Attach-3 (QR)'!#REF!,'Attach-3 (QR)'!#REF!,'Attach-3 (QR)'!$230:$236,'Attach-3 (QR)'!$245:$245,'Attach-3 (QR)'!$281:$407</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6" hidden="1">'Attach-QR)'!$19:$23,'Attach-QR)'!$25:$25,'Attach-QR)'!$35:$35,'Attach-QR)'!#REF!,'Attach-QR)'!#REF!,'Attach-QR)'!$180:$186,'Attach-QR)'!$194:$194,'Attach-QR)'!$230:$356</definedName>
    <definedName name="Z_F8DC905B_04E9_41D7_B695_0DB8D092215B_.wvu.Rows" localSheetId="32" hidden="1">'Bid Form 1st Envelope '!$30:$31,'Bid Form 1st Envelope '!$106:$106,'Bid Form 1st Envelope '!$109:$110</definedName>
    <definedName name="Z_F8DC905B_04E9_41D7_B695_0DB8D092215B_.wvu.Rows" localSheetId="2" hidden="1">'Names of Bidder'!$6:$7,'Names of Bidder'!$23:$26,'Names of Bidder'!$28:$31</definedName>
    <definedName name="Z_F9FE2C60_2849_4C32_B532_2B1A89FFA9CD_.wvu.Cols" localSheetId="22"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16" hidden="1">'Attach 10'!$A$1:$E$23</definedName>
    <definedName name="Z_F9FE2C60_2849_4C32_B532_2B1A89FFA9CD_.wvu.PrintArea" localSheetId="17"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15'!$A$1:$E$92</definedName>
    <definedName name="Z_F9FE2C60_2849_4C32_B532_2B1A89FFA9CD_.wvu.PrintArea" localSheetId="23" hidden="1">'Attach 16 '!$A$1:$L$96</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28" hidden="1">'Attach 23'!$A$1:$E$29</definedName>
    <definedName name="Z_F9FE2C60_2849_4C32_B532_2B1A89FFA9CD_.wvu.PrintArea" localSheetId="29" hidden="1">'Attach 24'!$A$1:$E$29</definedName>
    <definedName name="Z_F9FE2C60_2849_4C32_B532_2B1A89FFA9CD_.wvu.PrintArea" localSheetId="30" hidden="1">'Attach 26'!$A$1:$E$29</definedName>
    <definedName name="Z_F9FE2C60_2849_4C32_B532_2B1A89FFA9CD_.wvu.PrintArea" localSheetId="31" hidden="1">'Attach 28'!$A$1:$E$29</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7'!$A$1:$E$28</definedName>
    <definedName name="Z_F9FE2C60_2849_4C32_B532_2B1A89FFA9CD_.wvu.PrintArea" localSheetId="15" hidden="1">'Attach 9'!$A$1:$D$52</definedName>
    <definedName name="Z_F9FE2C60_2849_4C32_B532_2B1A89FFA9CD_.wvu.PrintArea" localSheetId="32" hidden="1">'Bid Form 1st Envelope '!$A$1:$F$123</definedName>
    <definedName name="Z_F9FE2C60_2849_4C32_B532_2B1A89FFA9CD_.wvu.PrintTitles" localSheetId="15" hidden="1">'Attach 9'!$18:$18</definedName>
    <definedName name="Z_F9FE2C60_2849_4C32_B532_2B1A89FFA9CD_.wvu.Rows" localSheetId="22" hidden="1">'Attach 15'!$16:$16</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1" hidden="1">'Attach 5'!$4:$4</definedName>
    <definedName name="Z_FB41F969_87BE_4AD1_A99C_A5F9EA1C8FCB_.wvu.Cols" localSheetId="26" hidden="1">'Attach 18 SP'!$J:$AO</definedName>
    <definedName name="Z_FB41F969_87BE_4AD1_A99C_A5F9EA1C8FCB_.wvu.PrintArea" localSheetId="26" hidden="1">'Attach 18 SP'!$A$7:$I$157</definedName>
    <definedName name="Z_FB41F969_87BE_4AD1_A99C_A5F9EA1C8FCB_.wvu.Rows" localSheetId="26" hidden="1">'Attach 18 SP'!$149:$153</definedName>
    <definedName name="Z_FE4EC9C4_31B9_4D40_8323_5B16C3BC840F_.wvu.Cols" localSheetId="22"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16" hidden="1">'Attach 10'!$A$1:$E$23</definedName>
    <definedName name="Z_FE4EC9C4_31B9_4D40_8323_5B16C3BC840F_.wvu.PrintArea" localSheetId="17"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15'!$A$1:$E$92</definedName>
    <definedName name="Z_FE4EC9C4_31B9_4D40_8323_5B16C3BC840F_.wvu.PrintArea" localSheetId="23" hidden="1">'Attach 16 '!$A$1:$L$96</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28" hidden="1">'Attach 23'!$A$1:$E$29</definedName>
    <definedName name="Z_FE4EC9C4_31B9_4D40_8323_5B16C3BC840F_.wvu.PrintArea" localSheetId="29" hidden="1">'Attach 24'!$A$1:$E$29</definedName>
    <definedName name="Z_FE4EC9C4_31B9_4D40_8323_5B16C3BC840F_.wvu.PrintArea" localSheetId="30" hidden="1">'Attach 26'!$A$1:$E$29</definedName>
    <definedName name="Z_FE4EC9C4_31B9_4D40_8323_5B16C3BC840F_.wvu.PrintArea" localSheetId="31" hidden="1">'Attach 28'!$A$1:$E$29</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7'!$A$1:$E$28</definedName>
    <definedName name="Z_FE4EC9C4_31B9_4D40_8323_5B16C3BC840F_.wvu.PrintArea" localSheetId="15" hidden="1">'Attach 9'!$A$1:$D$52</definedName>
    <definedName name="Z_FE4EC9C4_31B9_4D40_8323_5B16C3BC840F_.wvu.PrintArea" localSheetId="32" hidden="1">'Bid Form 1st Envelope '!$A$1:$F$123</definedName>
    <definedName name="Z_FE4EC9C4_31B9_4D40_8323_5B16C3BC840F_.wvu.PrintTitles" localSheetId="15" hidden="1">'Attach 9'!$18:$18</definedName>
    <definedName name="Z_FE4EC9C4_31B9_4D40_8323_5B16C3BC840F_.wvu.Rows" localSheetId="22" hidden="1">'Attach 15'!$16:$16</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1" hidden="1">'Attach 5'!$4:$4</definedName>
  </definedNames>
  <calcPr calcId="191029"/>
  <customWorkbookViews>
    <customWorkbookView name="Vikash Chandra {विकास चंद्र} - Personal View" guid="{8BB606F7-FAA6-4F69-8439-9E3CB0E8F104}" mergeInterval="0" personalView="1" maximized="1" xWindow="-8" yWindow="-8" windowWidth="1936" windowHeight="1048" tabRatio="961" activeSheetId="13"/>
    <customWorkbookView name="Himanshu Mittal {हिमांशु मित्तल} - Personal View" guid="{3B6A9969-E4B8-452F-AFFE-7A4A13F5C420}" mergeInterval="0" personalView="1" maximized="1" xWindow="-8" yWindow="-8" windowWidth="1936" windowHeight="1048" tabRatio="961" activeSheetId="3"/>
    <customWorkbookView name="Jasminder Singh Bhatia {जसमिंदर सिंह} - Personal View" guid="{B8284B7F-813C-4C59-8CB2-9F34C8EAC9F3}" mergeInterval="0" personalView="1" maximized="1" xWindow="-8" yWindow="-8" windowWidth="1936" windowHeight="1056" tabRatio="697" activeSheetId="2"/>
    <customWorkbookView name="Satendra Singh Sengar {सतेन्द्र सिंह सेंगर} - Personal View" guid="{176DC383-BC5B-4A2C-B484-0B54305CAC0E}" mergeInterval="0" personalView="1" maximized="1" xWindow="-8" yWindow="-8" windowWidth="1936" windowHeight="1056" tabRatio="942" activeSheetId="3"/>
    <customWorkbookView name="Atul Kumar Singh {अतुल कुमार सिंह} - Personal View" guid="{F0C5A243-1ADF-42BF-85A0-B6506A13618B}" mergeInterval="0" personalView="1" maximized="1" xWindow="-8" yWindow="-8" windowWidth="1936" windowHeight="1056" tabRatio="942" activeSheetId="3"/>
    <customWorkbookView name="D Lucius {डी. लूसियस} - Personal View" guid="{5D67CA2D-8BB3-4F00-894F-4872C1BBE88F}" mergeInterval="0" personalView="1" maximized="1" windowWidth="1916" windowHeight="854" tabRatio="942" activeSheetId="33"/>
    <customWorkbookView name="Ram Lal {Ram Lal} - Personal View" guid="{869B0F9C-77A4-468D-A350-EA35CAE357D9}" mergeInterval="0" personalView="1" maximized="1" windowWidth="1916" windowHeight="854" tabRatio="942" activeSheetId="33"/>
    <customWorkbookView name="Neelam Singh {नीलम सिंह} - Personal View" guid="{067EF7EF-2552-42C0-8B2F-9338A16B73EB}" mergeInterval="0" personalView="1" maximized="1" windowWidth="1276" windowHeight="798" tabRatio="942" activeSheetId="3"/>
    <customWorkbookView name="Rahul {Rahul} - Personal View" guid="{F8DC905B-04E9-41D7-B695-0DB8D092215B}" mergeInterval="0" personalView="1" maximized="1" windowWidth="1916" windowHeight="814" tabRatio="942" activeSheetId="33" showComments="commIndAndComment"/>
    <customWorkbookView name="Prashanth Kumar Gade {प्रशांत जि} - Personal View" guid="{A8583C01-5E6A-4469-ADCA-440E12AA8084}" mergeInterval="0" personalView="1" maximized="1" windowWidth="1916" windowHeight="774" tabRatio="961" activeSheetId="33" showComments="commIndAndComment"/>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6"/>
    <customWorkbookView name="60001258 - Personal View" guid="{38BECF6E-1A53-4F98-87B9-44F2C5F77E08}" mergeInterval="0" personalView="1" maximized="1" xWindow="1" yWindow="1" windowWidth="1362" windowHeight="515" tabRatio="902" activeSheetId="26"/>
    <customWorkbookView name="Kundan Kumar Shrivastava - Personal View" guid="{8E3ED18F-7B8F-4A1C-969D-A70DC3B696C3}" mergeInterval="0" personalView="1" maximized="1" windowWidth="1362" windowHeight="509" tabRatio="849" activeSheetId="6"/>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5"/>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2"/>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5"/>
    <customWorkbookView name="60002881 - Personal View" guid="{C5EDD9E3-0801-4479-8600-A80B0FCFDF0B}" mergeInterval="0" personalView="1" maximized="1" xWindow="1" yWindow="1" windowWidth="1362" windowHeight="538" tabRatio="849" activeSheetId="22"/>
    <customWorkbookView name="60001209 - Personal View" guid="{15A19D23-A9FD-4FC1-B7B0-F2D16BDFC729}" mergeInterval="0" personalView="1" maximized="1" xWindow="1" yWindow="1" windowWidth="1362" windowHeight="538" tabRatio="849" activeSheetId="6"/>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6"/>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28"/>
    <customWorkbookView name="Ram Lal - Personal View" guid="{CDF7C778-C53B-45C7-952D-968F867FB204}" mergeInterval="0" personalView="1" maximized="1" windowWidth="1362" windowHeight="542" tabRatio="942" activeSheetId="24"/>
    <customWorkbookView name="Charanya Ambati {चरण्या अंबटि} - Personal View" guid="{27CB7082-4FAB-46F1-8968-11E3E4A629B2}" mergeInterval="0" personalView="1" maximized="1" windowWidth="1916" windowHeight="803" tabRatio="942" activeSheetId="2"/>
    <customWorkbookView name="RAHUL MENDHE - Personal View" guid="{273BBCBD-8F12-4445-A7CA-FDA7C67AE3D5}" mergeInterval="0" personalView="1" xWindow="2" yWindow="2" windowWidth="1364" windowHeight="726" tabRatio="961" activeSheetId="33"/>
    <customWorkbookView name="Rahul Mendhe {Rahul Mendhe} - Personal View" guid="{5476C51C-4037-4B28-A818-10D7CDF0C66A}" mergeInterval="0" personalView="1" maximized="1" windowWidth="1916" windowHeight="734" tabRatio="961" activeSheetId="2" showComments="commIndAndComment"/>
    <customWorkbookView name="Samrat Jain - Personal View" guid="{696D4A13-5E44-4B16-B107-EB70ABB06CBE}" mergeInterval="0" personalView="1" maximized="1" xWindow="-11" yWindow="-11" windowWidth="1942" windowHeight="1042" tabRatio="961" activeSheetId="2"/>
    <customWorkbookView name="Chandra Kr. Kamat {चंद्र कुमार कामत} - Personal View" guid="{757C3C2F-C668-4CD7-806B-CA71CC57DCC1}" mergeInterval="0" personalView="1" maximized="1" xWindow="-8" yWindow="-8" windowWidth="1936" windowHeight="1056" tabRatio="961" activeSheetId="33"/>
    <customWorkbookView name="Atul Singh - Personal View" guid="{9CD72AD0-8BDA-437F-A784-A667464C809C}" mergeInterval="0" personalView="1" maximized="1" windowWidth="1362" windowHeight="542" tabRatio="961" activeSheetId="33"/>
    <customWorkbookView name="Ankit Vaishnav {Ankit Vaishnav} - Personal View" guid="{DBB6855E-D634-47BF-8EAD-2479D63E426E}" mergeInterval="0" personalView="1" maximized="1" xWindow="-8" yWindow="-8" windowWidth="1456" windowHeight="876" tabRatio="942" activeSheetId="33"/>
    <customWorkbookView name="Umesh Kumar Yadav {उमेश कुमार यादव} - Personal View" guid="{9F341631-288D-49D9-8F81-65CCC818C9BA}" mergeInterval="0" personalView="1" maximized="1" xWindow="-8" yWindow="-8" windowWidth="1936" windowHeight="1048" tabRatio="942" activeSheetId="19"/>
    <customWorkbookView name="60001714 - Personal View" guid="{3836A67F-51F8-4B52-B51D-937DC398CD1F}" mergeInterval="0" personalView="1" maximized="1" xWindow="-8" yWindow="-8" windowWidth="1936" windowHeight="1056" tabRatio="942" activeSheetId="33"/>
    <customWorkbookView name="Adil Iqbal Khan {Adil Iqbal Khan} - Personal View" guid="{4B898AE2-7356-489E-882D-EC3B09CB95AA}" mergeInterval="0" personalView="1" maximized="1" xWindow="-9" yWindow="-9" windowWidth="1938" windowHeight="1048" tabRatio="942" activeSheetId="19"/>
    <customWorkbookView name="Samrat Jain {Samrat Jain} - Personal View" guid="{B9DDBA10-9BB0-4D91-9619-C113F75B2489}" mergeInterval="0" personalView="1" maximized="1" xWindow="-8" yWindow="-8" windowWidth="1936" windowHeight="1056" tabRatio="961" activeSheetId="2" showComments="commIndAndComment"/>
    <customWorkbookView name="Ankit Vaishnav  - Personal View" guid="{7D04B26C-8B6E-4ADD-BB4A-D0761F3463C8}" mergeInterval="0" personalView="1" maximized="1" xWindow="-8" yWindow="-8" windowWidth="1936" windowHeight="1048" tabRatio="961" activeSheetId="1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7" i="19" l="1"/>
  <c r="A26" i="19"/>
  <c r="B59" i="33"/>
  <c r="B12" i="8" l="1"/>
  <c r="B11" i="8"/>
  <c r="B10" i="8"/>
  <c r="B9" i="8"/>
  <c r="A1" i="8"/>
  <c r="A3" i="8"/>
  <c r="E317" i="8"/>
  <c r="E281" i="8"/>
  <c r="E248" i="8"/>
  <c r="N127" i="8"/>
  <c r="N126" i="8"/>
  <c r="N105" i="8"/>
  <c r="N104" i="8"/>
  <c r="N78" i="8"/>
  <c r="N77" i="8"/>
  <c r="D43" i="8"/>
  <c r="B22" i="8"/>
  <c r="M21" i="8"/>
  <c r="M247" i="8" s="1"/>
  <c r="B21" i="8"/>
  <c r="M20" i="8"/>
  <c r="M245" i="8" s="1"/>
  <c r="B20" i="8"/>
  <c r="H11" i="8"/>
  <c r="H10" i="8"/>
  <c r="H9" i="8"/>
  <c r="H8" i="8"/>
  <c r="H7" i="8"/>
  <c r="A7" i="8"/>
  <c r="I1" i="8"/>
  <c r="B248" i="8" l="1"/>
  <c r="B373" i="8" s="1"/>
  <c r="B317" i="8"/>
  <c r="B397" i="8" s="1"/>
  <c r="B281" i="8"/>
  <c r="B385" i="8" s="1"/>
  <c r="A45" i="16"/>
  <c r="F1" i="2" l="1"/>
  <c r="A1" i="4"/>
  <c r="A1" i="33" s="1"/>
  <c r="B2" i="2"/>
  <c r="E11" i="32" l="1"/>
  <c r="E10" i="32"/>
  <c r="E9" i="32"/>
  <c r="E8" i="32"/>
  <c r="E7" i="32"/>
  <c r="A1" i="32"/>
  <c r="B58" i="33"/>
  <c r="E11" i="30"/>
  <c r="E10" i="30"/>
  <c r="E9" i="30"/>
  <c r="E8" i="30"/>
  <c r="E7" i="30"/>
  <c r="A1" i="30"/>
  <c r="E11" i="31"/>
  <c r="E10" i="31"/>
  <c r="E9" i="31"/>
  <c r="E8" i="31"/>
  <c r="E7" i="31"/>
  <c r="A1" i="31"/>
  <c r="E11" i="29"/>
  <c r="E10" i="29"/>
  <c r="E9" i="29"/>
  <c r="E8" i="29"/>
  <c r="E7" i="29"/>
  <c r="E1" i="29"/>
  <c r="A1" i="29"/>
  <c r="D11" i="25"/>
  <c r="G11" i="24"/>
  <c r="E12" i="19"/>
  <c r="E11" i="16"/>
  <c r="D12" i="13"/>
  <c r="H11" i="7"/>
  <c r="B57" i="33" l="1"/>
  <c r="N78" i="7" l="1"/>
  <c r="N77" i="7"/>
  <c r="AH1" i="16" l="1"/>
  <c r="F1" i="17"/>
  <c r="A48" i="27" l="1"/>
  <c r="A43" i="27" l="1"/>
  <c r="A42" i="27"/>
  <c r="A40" i="27"/>
  <c r="A39" i="27"/>
  <c r="B93" i="33" l="1"/>
  <c r="B56" i="33" l="1"/>
  <c r="B55" i="33" l="1"/>
  <c r="B54" i="33" l="1"/>
  <c r="B53" i="33"/>
  <c r="B52" i="33"/>
  <c r="B51" i="33"/>
  <c r="E197" i="7" l="1"/>
  <c r="D43" i="7"/>
  <c r="A50" i="22" l="1"/>
  <c r="A7" i="4" l="1"/>
  <c r="A7" i="7" l="1"/>
  <c r="A7" i="31"/>
  <c r="A7" i="29"/>
  <c r="A7" i="32"/>
  <c r="A7" i="30"/>
  <c r="B20" i="24"/>
  <c r="G10" i="24"/>
  <c r="G9" i="24"/>
  <c r="G8" i="24"/>
  <c r="A8" i="24"/>
  <c r="G7" i="24"/>
  <c r="Z2" i="24"/>
  <c r="E266" i="7" l="1"/>
  <c r="E230" i="7"/>
  <c r="B22" i="7"/>
  <c r="M21" i="7"/>
  <c r="M196" i="7" s="1"/>
  <c r="B21" i="7"/>
  <c r="M20" i="7"/>
  <c r="M194" i="7" s="1"/>
  <c r="B20" i="7"/>
  <c r="H10" i="7"/>
  <c r="H9" i="7"/>
  <c r="H8" i="7"/>
  <c r="A8" i="7"/>
  <c r="H7" i="7"/>
  <c r="I1" i="7"/>
  <c r="B266" i="7" l="1"/>
  <c r="B346" i="7" s="1"/>
  <c r="B197" i="7"/>
  <c r="B322" i="7" s="1"/>
  <c r="B230" i="7"/>
  <c r="B334" i="7" s="1"/>
  <c r="B17" i="33" l="1"/>
  <c r="B152" i="5" l="1"/>
  <c r="B10" i="4" l="1"/>
  <c r="B11" i="4"/>
  <c r="B12" i="4"/>
  <c r="B9" i="4"/>
  <c r="B12" i="32" l="1"/>
  <c r="B12" i="30"/>
  <c r="B12" i="31"/>
  <c r="B12" i="29"/>
  <c r="B9" i="7"/>
  <c r="B9" i="31"/>
  <c r="B9" i="29"/>
  <c r="B9" i="32"/>
  <c r="B9" i="30"/>
  <c r="B11" i="32"/>
  <c r="B11" i="30"/>
  <c r="B11" i="31"/>
  <c r="B11" i="29"/>
  <c r="B10" i="7"/>
  <c r="B10" i="31"/>
  <c r="B10" i="29"/>
  <c r="B10" i="32"/>
  <c r="B10" i="30"/>
  <c r="B12" i="5"/>
  <c r="B12" i="7"/>
  <c r="B11" i="5"/>
  <c r="B11" i="7"/>
  <c r="B9" i="5"/>
  <c r="A37" i="22"/>
  <c r="B10" i="5"/>
  <c r="A38" i="22"/>
  <c r="A1" i="35" l="1"/>
  <c r="A8" i="35" s="1"/>
  <c r="B8" i="35" s="1"/>
  <c r="D8" i="35" s="1"/>
  <c r="A8" i="33"/>
  <c r="A9" i="33"/>
  <c r="A10" i="33"/>
  <c r="A11" i="33"/>
  <c r="A12" i="33"/>
  <c r="B15" i="33"/>
  <c r="B21" i="33"/>
  <c r="AD21" i="33"/>
  <c r="B26" i="33"/>
  <c r="AD26" i="33"/>
  <c r="B29" i="33"/>
  <c r="H30" i="33"/>
  <c r="H31" i="33"/>
  <c r="B32" i="33"/>
  <c r="B33" i="33"/>
  <c r="B34" i="33"/>
  <c r="B35" i="33"/>
  <c r="B36" i="33"/>
  <c r="B37" i="33"/>
  <c r="B38" i="33"/>
  <c r="B39" i="33"/>
  <c r="B40" i="33"/>
  <c r="B41" i="33"/>
  <c r="B42" i="33"/>
  <c r="B43" i="33"/>
  <c r="B44" i="33"/>
  <c r="B45" i="33"/>
  <c r="B46" i="33"/>
  <c r="B47" i="33"/>
  <c r="B48" i="33"/>
  <c r="B49" i="33"/>
  <c r="B50" i="33"/>
  <c r="A123" i="33"/>
  <c r="E1" i="28"/>
  <c r="E7" i="28"/>
  <c r="E8" i="28"/>
  <c r="E9" i="28"/>
  <c r="E10" i="28"/>
  <c r="E11" i="28"/>
  <c r="E1" i="26"/>
  <c r="E7" i="26"/>
  <c r="E8" i="26"/>
  <c r="E9" i="26"/>
  <c r="E10" i="26"/>
  <c r="E11" i="26"/>
  <c r="D1" i="25"/>
  <c r="E32" i="25" s="1"/>
  <c r="E60" i="25" s="1"/>
  <c r="Z2" i="25"/>
  <c r="D7" i="25"/>
  <c r="D38" i="25" s="1"/>
  <c r="D8" i="25"/>
  <c r="D39" i="25" s="1"/>
  <c r="D9" i="25"/>
  <c r="D40" i="25" s="1"/>
  <c r="D10" i="25"/>
  <c r="D41" i="25" s="1"/>
  <c r="D70" i="25"/>
  <c r="A38" i="25"/>
  <c r="A39" i="25"/>
  <c r="B40" i="25"/>
  <c r="B41" i="25"/>
  <c r="B42" i="25"/>
  <c r="B43" i="25"/>
  <c r="A66" i="25"/>
  <c r="A67" i="25"/>
  <c r="B68" i="25"/>
  <c r="B69" i="25"/>
  <c r="B70" i="25"/>
  <c r="B71" i="25"/>
  <c r="E1" i="23"/>
  <c r="A3" i="23"/>
  <c r="A3" i="24" s="1"/>
  <c r="E8" i="23"/>
  <c r="E9" i="23"/>
  <c r="E10" i="23"/>
  <c r="E11" i="23"/>
  <c r="E12" i="23"/>
  <c r="M40" i="23"/>
  <c r="E76" i="23"/>
  <c r="A39" i="22"/>
  <c r="A40" i="22"/>
  <c r="A41" i="22"/>
  <c r="A45" i="22"/>
  <c r="E1" i="21"/>
  <c r="E7" i="21"/>
  <c r="E8" i="21"/>
  <c r="E9" i="21"/>
  <c r="E10" i="21"/>
  <c r="E11" i="21"/>
  <c r="E1" i="20"/>
  <c r="E7" i="20"/>
  <c r="E8" i="20"/>
  <c r="E9" i="20"/>
  <c r="E10" i="20"/>
  <c r="E11" i="20"/>
  <c r="A7" i="19"/>
  <c r="E7" i="19"/>
  <c r="E8" i="19"/>
  <c r="E9" i="19"/>
  <c r="E10" i="19"/>
  <c r="E11" i="19"/>
  <c r="D1" i="18"/>
  <c r="E30" i="18" s="1"/>
  <c r="E58" i="18" s="1"/>
  <c r="D7" i="18"/>
  <c r="D36" i="18" s="1"/>
  <c r="D8" i="18"/>
  <c r="D37" i="18" s="1"/>
  <c r="D9" i="18"/>
  <c r="D66" i="18" s="1"/>
  <c r="D10" i="18"/>
  <c r="D39" i="18" s="1"/>
  <c r="D11" i="18"/>
  <c r="D40" i="18" s="1"/>
  <c r="A36" i="18"/>
  <c r="A64" i="18"/>
  <c r="E7" i="17"/>
  <c r="E8" i="17"/>
  <c r="E9" i="17"/>
  <c r="E10" i="17"/>
  <c r="E11" i="17"/>
  <c r="E1" i="15"/>
  <c r="E7" i="15"/>
  <c r="E8" i="15"/>
  <c r="E9" i="15"/>
  <c r="E10" i="15"/>
  <c r="E11" i="15"/>
  <c r="E1" i="14"/>
  <c r="E30" i="14" s="1"/>
  <c r="E7" i="14"/>
  <c r="E8" i="14"/>
  <c r="E9" i="14"/>
  <c r="E10" i="14"/>
  <c r="E11" i="14"/>
  <c r="A32" i="14"/>
  <c r="D8" i="13"/>
  <c r="A8" i="13"/>
  <c r="D9" i="13"/>
  <c r="D10" i="13"/>
  <c r="D11" i="13"/>
  <c r="E36" i="13"/>
  <c r="D1" i="12"/>
  <c r="E36" i="12" s="1"/>
  <c r="E73" i="12" s="1"/>
  <c r="D7" i="12"/>
  <c r="D8" i="12"/>
  <c r="D9" i="12"/>
  <c r="D10" i="12"/>
  <c r="D11" i="12"/>
  <c r="E1" i="11"/>
  <c r="E7" i="11"/>
  <c r="E8" i="11"/>
  <c r="E9" i="11"/>
  <c r="E10" i="11"/>
  <c r="E11" i="11"/>
  <c r="E1" i="10"/>
  <c r="D7" i="10"/>
  <c r="D8" i="10"/>
  <c r="D9" i="10"/>
  <c r="D10" i="10"/>
  <c r="D11" i="10"/>
  <c r="G1" i="9"/>
  <c r="F7" i="9"/>
  <c r="F8" i="9"/>
  <c r="F9" i="9"/>
  <c r="F10" i="9"/>
  <c r="F11" i="9"/>
  <c r="H18" i="9"/>
  <c r="I18" i="9"/>
  <c r="H19" i="9"/>
  <c r="I19" i="9"/>
  <c r="H20" i="9"/>
  <c r="I20" i="9"/>
  <c r="H21" i="9"/>
  <c r="I21" i="9"/>
  <c r="H22" i="9"/>
  <c r="I22" i="9"/>
  <c r="H23" i="9"/>
  <c r="I23" i="9"/>
  <c r="H24" i="9"/>
  <c r="I24" i="9"/>
  <c r="H25" i="9"/>
  <c r="I25" i="9"/>
  <c r="F26" i="9"/>
  <c r="G26" i="9"/>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E1" i="4"/>
  <c r="Z1" i="4"/>
  <c r="Z2" i="4"/>
  <c r="Z2" i="18" s="1"/>
  <c r="A3" i="4"/>
  <c r="A8" i="4"/>
  <c r="Z8" i="4"/>
  <c r="B9" i="26"/>
  <c r="B10" i="25"/>
  <c r="B11" i="26"/>
  <c r="B12" i="25"/>
  <c r="A14" i="4"/>
  <c r="B17" i="4"/>
  <c r="B38" i="18" s="1"/>
  <c r="B18" i="4"/>
  <c r="B39" i="18" s="1"/>
  <c r="B19" i="4"/>
  <c r="B40" i="18" s="1"/>
  <c r="E19" i="4"/>
  <c r="B68" i="18" s="1"/>
  <c r="B20" i="4"/>
  <c r="B41" i="18" s="1"/>
  <c r="H22" i="4"/>
  <c r="B24" i="4"/>
  <c r="E24" i="4"/>
  <c r="AA24" i="4"/>
  <c r="B25" i="4"/>
  <c r="E25" i="4"/>
  <c r="AA25" i="4"/>
  <c r="B1" i="3"/>
  <c r="B2" i="3"/>
  <c r="I6" i="3"/>
  <c r="J6" i="3" s="1"/>
  <c r="K92" i="33" s="1"/>
  <c r="AA6" i="3"/>
  <c r="B7" i="3"/>
  <c r="I15" i="3"/>
  <c r="J15" i="3" s="1"/>
  <c r="L15" i="3"/>
  <c r="J21" i="3"/>
  <c r="B23" i="3"/>
  <c r="B24" i="3"/>
  <c r="H36" i="3"/>
  <c r="B3" i="2"/>
  <c r="A8" i="25" l="1"/>
  <c r="A8" i="31"/>
  <c r="A8" i="29"/>
  <c r="A8" i="32"/>
  <c r="A8" i="30"/>
  <c r="G428" i="8"/>
  <c r="E25" i="31"/>
  <c r="E25" i="29"/>
  <c r="E25" i="32"/>
  <c r="E25" i="30"/>
  <c r="G427" i="8"/>
  <c r="E24" i="29"/>
  <c r="E24" i="30"/>
  <c r="E24" i="31"/>
  <c r="E24" i="32"/>
  <c r="C377" i="7"/>
  <c r="C428" i="8"/>
  <c r="B25" i="30"/>
  <c r="B25" i="31"/>
  <c r="B25" i="29"/>
  <c r="B25" i="32"/>
  <c r="C427" i="8"/>
  <c r="B24" i="30"/>
  <c r="B24" i="29"/>
  <c r="B24" i="31"/>
  <c r="B24" i="32"/>
  <c r="A3" i="32"/>
  <c r="A3" i="30"/>
  <c r="A3" i="29"/>
  <c r="A3" i="31"/>
  <c r="A1" i="23"/>
  <c r="A1" i="12"/>
  <c r="A1" i="7"/>
  <c r="A1" i="16"/>
  <c r="A1" i="17"/>
  <c r="G377" i="7"/>
  <c r="G376" i="7"/>
  <c r="A3" i="7"/>
  <c r="A3" i="16"/>
  <c r="C376" i="7"/>
  <c r="B6" i="33"/>
  <c r="AI6" i="33" s="1"/>
  <c r="A1" i="26"/>
  <c r="B31" i="28"/>
  <c r="D67" i="25"/>
  <c r="D64" i="18"/>
  <c r="D38" i="18"/>
  <c r="D42" i="25"/>
  <c r="A109" i="33"/>
  <c r="A3" i="28"/>
  <c r="A16" i="16"/>
  <c r="D30" i="25"/>
  <c r="D58" i="25" s="1"/>
  <c r="D86" i="25" s="1"/>
  <c r="D68" i="18"/>
  <c r="F102" i="33"/>
  <c r="I26" i="9"/>
  <c r="A18" i="9" s="1"/>
  <c r="H26" i="9"/>
  <c r="A17" i="9" s="1"/>
  <c r="D67" i="18"/>
  <c r="D68" i="25"/>
  <c r="D66" i="25"/>
  <c r="A110" i="33"/>
  <c r="D65" i="18"/>
  <c r="A11" i="35"/>
  <c r="B11" i="35" s="1"/>
  <c r="D11" i="35" s="1"/>
  <c r="E17" i="4"/>
  <c r="B66" i="18" s="1"/>
  <c r="D69" i="25"/>
  <c r="A7" i="35"/>
  <c r="B7" i="35" s="1"/>
  <c r="D7" i="35" s="1"/>
  <c r="B260" i="5"/>
  <c r="B364" i="5" s="1"/>
  <c r="E20" i="4"/>
  <c r="B69" i="18" s="1"/>
  <c r="E18" i="4"/>
  <c r="B67" i="18" s="1"/>
  <c r="E16" i="4"/>
  <c r="A65" i="18" s="1"/>
  <c r="B16" i="4"/>
  <c r="A37" i="18" s="1"/>
  <c r="K93" i="33"/>
  <c r="K15" i="3"/>
  <c r="A7" i="26"/>
  <c r="A7" i="15"/>
  <c r="A7" i="11"/>
  <c r="A7" i="6"/>
  <c r="A7" i="18"/>
  <c r="A7" i="16"/>
  <c r="A7" i="14"/>
  <c r="A7" i="12"/>
  <c r="A7" i="10"/>
  <c r="A7" i="9"/>
  <c r="A7" i="25"/>
  <c r="A7" i="21"/>
  <c r="A7" i="20"/>
  <c r="A7" i="17"/>
  <c r="A7" i="28"/>
  <c r="A8" i="23"/>
  <c r="A7" i="24" s="1"/>
  <c r="B22" i="6"/>
  <c r="B12" i="9"/>
  <c r="B10" i="9"/>
  <c r="A8" i="9"/>
  <c r="D26" i="10"/>
  <c r="B12" i="10"/>
  <c r="B10" i="10"/>
  <c r="A8" i="10"/>
  <c r="A1" i="10"/>
  <c r="B24" i="11"/>
  <c r="E34" i="12"/>
  <c r="D71" i="12" s="1"/>
  <c r="D108" i="12" s="1"/>
  <c r="B12" i="12"/>
  <c r="B10" i="12"/>
  <c r="A8" i="12"/>
  <c r="D33" i="13"/>
  <c r="D71" i="13" s="1"/>
  <c r="B12" i="13"/>
  <c r="B10" i="13"/>
  <c r="E27" i="14"/>
  <c r="E50" i="14" s="1"/>
  <c r="B12" i="14"/>
  <c r="B10" i="14"/>
  <c r="A8" i="14"/>
  <c r="A1" i="14"/>
  <c r="A30" i="14" s="1"/>
  <c r="B22" i="15"/>
  <c r="B9" i="16"/>
  <c r="B17" i="17"/>
  <c r="E28" i="18"/>
  <c r="D56" i="18" s="1"/>
  <c r="D84" i="18" s="1"/>
  <c r="B12" i="18"/>
  <c r="B10" i="18"/>
  <c r="A8" i="18"/>
  <c r="F44" i="19"/>
  <c r="B25" i="20"/>
  <c r="B25" i="21"/>
  <c r="B92" i="23"/>
  <c r="B96" i="24" s="1"/>
  <c r="B30" i="25"/>
  <c r="B58" i="25" s="1"/>
  <c r="B86" i="25" s="1"/>
  <c r="B19" i="26"/>
  <c r="E30" i="28"/>
  <c r="B11" i="28"/>
  <c r="B9" i="28"/>
  <c r="C102" i="33"/>
  <c r="A9" i="35"/>
  <c r="B9" i="35" s="1"/>
  <c r="D9" i="35" s="1"/>
  <c r="A6" i="35"/>
  <c r="B6" i="35" s="1"/>
  <c r="B296" i="5"/>
  <c r="B376" i="5" s="1"/>
  <c r="E23" i="6"/>
  <c r="B12" i="6"/>
  <c r="B10" i="6"/>
  <c r="A8" i="6"/>
  <c r="A1" i="6"/>
  <c r="B26" i="10"/>
  <c r="E25" i="11"/>
  <c r="B12" i="11"/>
  <c r="B10" i="11"/>
  <c r="A8" i="11"/>
  <c r="A1" i="11"/>
  <c r="B34" i="12"/>
  <c r="B71" i="12" s="1"/>
  <c r="B108" i="12" s="1"/>
  <c r="B33" i="13"/>
  <c r="B71" i="13" s="1"/>
  <c r="A9" i="13"/>
  <c r="A1" i="13"/>
  <c r="A36" i="13" s="1"/>
  <c r="B27" i="14"/>
  <c r="B50" i="14" s="1"/>
  <c r="E23" i="15"/>
  <c r="B12" i="15"/>
  <c r="B10" i="15"/>
  <c r="A8" i="15"/>
  <c r="A1" i="15"/>
  <c r="B12" i="16"/>
  <c r="A8" i="16"/>
  <c r="F16" i="17"/>
  <c r="B11" i="17"/>
  <c r="B9" i="17"/>
  <c r="B28" i="18"/>
  <c r="B56" i="18" s="1"/>
  <c r="B84" i="18" s="1"/>
  <c r="A1" i="18"/>
  <c r="A30" i="18" s="1"/>
  <c r="A58" i="18" s="1"/>
  <c r="B44" i="19"/>
  <c r="B11" i="19"/>
  <c r="B9" i="19"/>
  <c r="E24" i="20"/>
  <c r="B11" i="20"/>
  <c r="B9" i="20"/>
  <c r="E24" i="21"/>
  <c r="B11" i="21"/>
  <c r="B9" i="21"/>
  <c r="E91" i="23"/>
  <c r="H95" i="24" s="1"/>
  <c r="B12" i="23"/>
  <c r="B11" i="24" s="1"/>
  <c r="B10" i="23"/>
  <c r="D29" i="25"/>
  <c r="D57" i="25" s="1"/>
  <c r="D85" i="25" s="1"/>
  <c r="B11" i="25"/>
  <c r="B9" i="25"/>
  <c r="E20" i="26"/>
  <c r="B12" i="26"/>
  <c r="B10" i="26"/>
  <c r="A8" i="26"/>
  <c r="B30" i="28"/>
  <c r="F103" i="33"/>
  <c r="F100" i="33"/>
  <c r="A10" i="35"/>
  <c r="B10" i="35" s="1"/>
  <c r="D10" i="35" s="1"/>
  <c r="B23" i="6"/>
  <c r="E22" i="9"/>
  <c r="E21" i="9"/>
  <c r="B11" i="9"/>
  <c r="B9" i="9"/>
  <c r="D25" i="10"/>
  <c r="B11" i="10"/>
  <c r="B9" i="10"/>
  <c r="B25" i="11"/>
  <c r="E33" i="12"/>
  <c r="D70" i="12" s="1"/>
  <c r="D107" i="12" s="1"/>
  <c r="B11" i="12"/>
  <c r="B9" i="12"/>
  <c r="D34" i="13"/>
  <c r="D72" i="13" s="1"/>
  <c r="B13" i="13"/>
  <c r="B11" i="13"/>
  <c r="E26" i="14"/>
  <c r="E49" i="14" s="1"/>
  <c r="B11" i="14"/>
  <c r="B9" i="14"/>
  <c r="B23" i="15"/>
  <c r="B48" i="16"/>
  <c r="B11" i="16"/>
  <c r="B16" i="17"/>
  <c r="E27" i="18"/>
  <c r="D55" i="18" s="1"/>
  <c r="D83" i="18" s="1"/>
  <c r="B11" i="18"/>
  <c r="B9" i="18"/>
  <c r="F45" i="19"/>
  <c r="A1" i="19"/>
  <c r="B24" i="20"/>
  <c r="B24" i="21"/>
  <c r="A3" i="21"/>
  <c r="B91" i="23"/>
  <c r="B95" i="24" s="1"/>
  <c r="A9" i="23"/>
  <c r="B29" i="25"/>
  <c r="B57" i="25" s="1"/>
  <c r="B85" i="25" s="1"/>
  <c r="A3" i="25"/>
  <c r="A34" i="25" s="1"/>
  <c r="A62" i="25" s="1"/>
  <c r="B20" i="26"/>
  <c r="E31" i="28"/>
  <c r="B12" i="28"/>
  <c r="B10" i="28"/>
  <c r="A8" i="28"/>
  <c r="C103" i="33"/>
  <c r="E22" i="6"/>
  <c r="B11" i="6"/>
  <c r="B9" i="6"/>
  <c r="B22" i="9"/>
  <c r="B21" i="9"/>
  <c r="B25" i="10"/>
  <c r="E24" i="11"/>
  <c r="B11" i="11"/>
  <c r="B9" i="11"/>
  <c r="B33" i="12"/>
  <c r="B70" i="12" s="1"/>
  <c r="B107" i="12" s="1"/>
  <c r="B34" i="13"/>
  <c r="B72" i="13" s="1"/>
  <c r="B26" i="14"/>
  <c r="B49" i="14" s="1"/>
  <c r="E22" i="15"/>
  <c r="B11" i="15"/>
  <c r="B9" i="15"/>
  <c r="B47" i="16"/>
  <c r="B10" i="16"/>
  <c r="F17" i="17"/>
  <c r="B12" i="17"/>
  <c r="B10" i="17"/>
  <c r="A8" i="17"/>
  <c r="B27" i="18"/>
  <c r="B55" i="18" s="1"/>
  <c r="B83" i="18" s="1"/>
  <c r="B45" i="19"/>
  <c r="B12" i="19"/>
  <c r="B10" i="19"/>
  <c r="A8" i="19"/>
  <c r="E25" i="20"/>
  <c r="B12" i="20"/>
  <c r="B10" i="20"/>
  <c r="A8" i="20"/>
  <c r="E25" i="21"/>
  <c r="B12" i="21"/>
  <c r="B10" i="21"/>
  <c r="A8" i="21"/>
  <c r="E92" i="23"/>
  <c r="H96" i="24" s="1"/>
  <c r="B13" i="23"/>
  <c r="B12" i="24" s="1"/>
  <c r="B11" i="23"/>
  <c r="B10" i="24" s="1"/>
  <c r="E19" i="26"/>
  <c r="A1" i="21"/>
  <c r="A1" i="24"/>
  <c r="A1" i="28"/>
  <c r="A1" i="20"/>
  <c r="A1" i="25"/>
  <c r="A32" i="25" s="1"/>
  <c r="A60" i="25" s="1"/>
  <c r="A1" i="9"/>
  <c r="A3" i="10"/>
  <c r="A3" i="12"/>
  <c r="A3" i="13"/>
  <c r="A3" i="14"/>
  <c r="A3" i="17"/>
  <c r="A3" i="26"/>
  <c r="A3" i="6"/>
  <c r="A3" i="18" s="1"/>
  <c r="A32" i="18" s="1"/>
  <c r="A60" i="18" s="1"/>
  <c r="A3" i="9"/>
  <c r="A3" i="11"/>
  <c r="A3" i="15"/>
  <c r="A3" i="19"/>
  <c r="A3" i="20"/>
  <c r="A4" i="35" l="1"/>
  <c r="E27" i="23"/>
  <c r="B9" i="24"/>
  <c r="H20" i="24" s="1"/>
  <c r="AI9" i="33"/>
  <c r="AI7" i="33"/>
  <c r="AI8" i="33" s="1"/>
  <c r="A73" i="12"/>
  <c r="A36" i="12"/>
  <c r="B96" i="33" l="1"/>
</calcChain>
</file>

<file path=xl/sharedStrings.xml><?xml version="1.0" encoding="utf-8"?>
<sst xmlns="http://schemas.openxmlformats.org/spreadsheetml/2006/main" count="2607" uniqueCount="1139">
  <si>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</si>
  <si>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</si>
  <si>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</si>
  <si>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</si>
  <si>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</si>
  <si>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</si>
  <si>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</si>
  <si>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</si>
  <si>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</si>
  <si>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</si>
  <si>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</si>
  <si>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</si>
  <si>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</si>
  <si>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</si>
  <si>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</si>
  <si>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</si>
  <si>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</si>
  <si>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</si>
  <si>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</si>
  <si>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</si>
  <si>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</si>
  <si>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</si>
  <si>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</si>
  <si>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</si>
  <si>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</si>
  <si>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</si>
  <si>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</si>
  <si>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</si>
  <si>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</si>
  <si>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</si>
  <si>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</si>
  <si>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</si>
  <si>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</si>
  <si>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</si>
  <si>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</si>
  <si>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</si>
  <si>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</si>
  <si>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</si>
  <si>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</si>
  <si>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</si>
  <si>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</si>
  <si>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</si>
  <si>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</si>
  <si>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</si>
  <si>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</si>
  <si>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</si>
  <si>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</si>
  <si>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</si>
  <si>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</si>
  <si>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</si>
  <si>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</si>
  <si>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</si>
  <si>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</si>
  <si>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</si>
  <si>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</si>
  <si>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</si>
  <si>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</si>
  <si>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</si>
  <si>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</si>
  <si>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</si>
  <si>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</si>
  <si>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</si>
  <si>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</si>
  <si>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</si>
  <si>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</si>
  <si>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</si>
  <si>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</si>
  <si>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</si>
  <si>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</si>
  <si>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</si>
  <si>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</si>
  <si>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</si>
  <si>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</si>
  <si>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</si>
  <si>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</si>
  <si>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</si>
  <si>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</si>
  <si>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</si>
  <si>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</si>
  <si>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</si>
  <si>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</si>
  <si>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</si>
  <si>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</si>
  <si>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</si>
  <si>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</si>
  <si>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</si>
  <si>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</si>
  <si>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</si>
  <si>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</si>
  <si>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</si>
  <si>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</si>
  <si>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</si>
  <si>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</si>
  <si>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</si>
  <si>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</si>
  <si>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</si>
  <si>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</si>
  <si>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</si>
  <si>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</si>
  <si>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</si>
  <si>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</si>
  <si>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</si>
  <si>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</si>
  <si>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</si>
  <si>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</si>
  <si>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</si>
  <si>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</si>
  <si>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</si>
  <si>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</si>
  <si>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</si>
  <si>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</si>
  <si>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</si>
  <si>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</si>
  <si>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</si>
  <si>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</si>
  <si>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</si>
  <si>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</si>
  <si>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</si>
  <si>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</si>
  <si>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</si>
  <si>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</si>
  <si>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</si>
  <si>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</si>
  <si>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</si>
  <si>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</si>
  <si>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</si>
  <si>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</si>
  <si>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</si>
  <si>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</si>
  <si>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</si>
  <si>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</si>
  <si>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</si>
  <si>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</si>
  <si>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</si>
  <si>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</si>
  <si>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</si>
  <si>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</si>
  <si>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</si>
  <si>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</si>
  <si>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</si>
  <si>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</si>
  <si>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</si>
  <si>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</si>
  <si>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</si>
  <si>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</si>
  <si>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</si>
  <si>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</si>
  <si>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</si>
  <si>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</si>
  <si>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</si>
  <si>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</si>
  <si>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</si>
  <si>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</si>
  <si>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</si>
  <si>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</si>
  <si>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</si>
  <si>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</si>
  <si>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</si>
  <si>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</si>
  <si>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</si>
  <si>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</si>
  <si>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</si>
  <si>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</si>
  <si>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</si>
  <si>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</si>
  <si>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</si>
  <si>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</si>
  <si>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</si>
  <si>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</si>
  <si>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</si>
  <si>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</si>
  <si>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</si>
  <si>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</si>
  <si>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</si>
  <si>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</si>
  <si>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</si>
  <si>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</si>
  <si>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</si>
  <si>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</si>
  <si>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</si>
  <si>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</si>
  <si>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</si>
  <si>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</si>
  <si>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</si>
  <si>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</si>
  <si>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</si>
  <si>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</si>
  <si>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</si>
  <si>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</si>
  <si>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</si>
  <si>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</si>
  <si>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</si>
  <si>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</si>
  <si>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</si>
  <si>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</si>
  <si>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</si>
  <si>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</si>
  <si>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</si>
  <si>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</si>
  <si>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</si>
  <si>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</si>
  <si>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</si>
  <si>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</si>
  <si>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</si>
  <si>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</si>
  <si>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</si>
  <si>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</si>
  <si>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</si>
  <si>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</si>
  <si>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</si>
  <si>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</si>
  <si>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</si>
  <si>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</si>
  <si>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</si>
  <si>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</si>
  <si>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</si>
  <si>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</si>
  <si>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</si>
  <si>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</si>
  <si>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</si>
  <si>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</si>
  <si>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</si>
  <si>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</si>
  <si>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</si>
  <si>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</si>
  <si>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</si>
  <si>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</si>
  <si>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</si>
  <si>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</si>
  <si>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</si>
  <si>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</si>
  <si>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</si>
  <si>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</si>
  <si>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</si>
  <si>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</si>
  <si>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</si>
  <si>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</si>
  <si>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</si>
  <si>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</si>
  <si>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</si>
  <si>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</si>
  <si>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</si>
  <si>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</si>
  <si>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</si>
  <si>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</si>
  <si>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</si>
  <si>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</si>
  <si>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</si>
  <si>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</si>
  <si>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</si>
  <si>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</si>
  <si>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</si>
  <si>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</si>
  <si>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</si>
  <si>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</si>
  <si>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</si>
  <si>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</si>
  <si>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</si>
  <si>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</si>
  <si>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</si>
  <si>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</si>
  <si>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</si>
  <si>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</si>
  <si>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</si>
  <si>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</si>
  <si>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</si>
  <si>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</si>
  <si>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</si>
  <si>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</si>
  <si>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</si>
  <si>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</si>
  <si>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</si>
  <si>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</si>
  <si>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</si>
  <si>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</si>
  <si>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</si>
  <si>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</si>
  <si>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</si>
  <si>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</si>
  <si>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</si>
  <si>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</si>
  <si>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</si>
  <si>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</si>
  <si>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</si>
  <si>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</si>
  <si>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</si>
  <si>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</si>
  <si>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</si>
  <si>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</si>
  <si>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</si>
  <si>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</si>
  <si>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</si>
  <si>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</si>
  <si>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</si>
  <si>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</si>
  <si>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</si>
  <si>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</si>
  <si>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</si>
  <si>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</si>
  <si>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</si>
  <si>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</si>
  <si>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</si>
  <si>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</si>
  <si>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</si>
  <si>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</si>
  <si>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</si>
  <si>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</si>
  <si>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</si>
  <si>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</si>
  <si>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</si>
  <si>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</si>
  <si>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</si>
  <si>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</si>
  <si>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</si>
  <si>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</si>
  <si>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</si>
  <si>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</si>
  <si>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</si>
  <si>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</si>
  <si>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</si>
  <si>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</si>
  <si>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</si>
  <si>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</si>
  <si>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</si>
  <si>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</si>
  <si>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</si>
  <si>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</si>
  <si>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</si>
  <si>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</si>
  <si>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</si>
  <si>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</si>
  <si>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</si>
  <si>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</si>
  <si>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</si>
  <si>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</si>
  <si>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</si>
  <si>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</si>
  <si>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</si>
  <si>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</si>
  <si>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</si>
  <si>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</si>
  <si>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</si>
  <si>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</si>
  <si>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</si>
  <si>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</si>
  <si>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</si>
  <si>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</si>
  <si>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</si>
  <si>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</si>
  <si>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</si>
  <si>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</si>
  <si>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</si>
  <si>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</si>
  <si>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</si>
  <si>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</si>
  <si>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</si>
  <si>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</si>
  <si>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</si>
  <si>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</si>
  <si>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</si>
  <si>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</si>
  <si>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</si>
  <si>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</si>
  <si>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</si>
  <si>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</si>
  <si>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</si>
  <si>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</si>
  <si>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</si>
  <si>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</si>
  <si>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</si>
  <si>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</si>
  <si>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</si>
  <si>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</si>
  <si>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</si>
  <si>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</si>
  <si>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</si>
  <si>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</si>
  <si>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</si>
  <si>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</si>
  <si>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</si>
  <si>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</si>
  <si>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</si>
  <si>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</si>
  <si>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</si>
  <si>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</si>
  <si>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</si>
  <si>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</si>
  <si>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</si>
  <si>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</si>
  <si>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</si>
  <si>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</si>
  <si>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</si>
  <si>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</si>
  <si>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</si>
  <si>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</si>
  <si>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</si>
  <si>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</si>
  <si>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</si>
  <si>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</si>
  <si>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</si>
  <si>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</si>
  <si>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</si>
  <si>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</si>
  <si>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</si>
  <si>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</si>
  <si>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</si>
  <si>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</si>
  <si>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</si>
  <si>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</si>
  <si>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</si>
  <si>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</si>
  <si>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</si>
  <si>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</si>
  <si>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</si>
  <si>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</si>
  <si>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</si>
  <si>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</si>
  <si>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</si>
  <si>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</si>
  <si>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</si>
  <si>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</si>
  <si>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</si>
  <si>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</si>
  <si>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</si>
  <si>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</si>
  <si>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</si>
  <si>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</si>
  <si>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</si>
  <si>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</si>
  <si>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</si>
  <si>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</si>
  <si>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</si>
  <si>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</si>
  <si>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</si>
  <si>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</si>
  <si>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</si>
  <si>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</si>
  <si>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</si>
  <si>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</si>
  <si>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</si>
  <si>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</si>
  <si>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</si>
  <si>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</si>
  <si>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</si>
  <si>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</si>
  <si>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</si>
  <si>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</si>
  <si>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</si>
  <si>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</si>
  <si>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</si>
  <si>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</si>
  <si>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</si>
  <si>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</si>
  <si>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</si>
  <si>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</si>
  <si>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</si>
  <si>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</si>
  <si>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</si>
  <si>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</si>
  <si>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</si>
  <si>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</si>
  <si>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</si>
  <si>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</si>
  <si>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</si>
  <si>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</si>
  <si>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</si>
  <si>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</si>
  <si>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</si>
  <si>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</si>
  <si>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</si>
  <si>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</si>
  <si>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</si>
  <si>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</si>
  <si>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</si>
  <si>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</si>
  <si>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</si>
  <si>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</si>
  <si>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</si>
  <si>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</si>
  <si>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</si>
  <si>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</si>
  <si>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</si>
  <si>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</si>
  <si>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</si>
  <si>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</si>
  <si>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</si>
  <si>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</si>
  <si>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</si>
  <si>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</si>
  <si>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</si>
  <si>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</si>
  <si>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</si>
  <si>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</si>
  <si>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</si>
  <si>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</si>
  <si>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</si>
  <si>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</si>
  <si>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</si>
  <si>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</si>
  <si>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Safety Pact</t>
  </si>
  <si>
    <t>Attachment 18 Safety Pact : To be submitted as per ITB Clause No. 9.3(r) and as per remarks in the Attach 18.</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</si>
  <si>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</si>
  <si>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</si>
  <si>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</si>
  <si>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</si>
  <si>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</si>
  <si>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</si>
  <si>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</si>
  <si>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</si>
  <si>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</si>
  <si>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</si>
  <si>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</si>
  <si>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</si>
  <si>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</si>
  <si>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</si>
  <si>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</si>
  <si>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</si>
  <si>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</si>
  <si>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</si>
  <si>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</si>
  <si>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</si>
  <si>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</si>
  <si>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</si>
  <si>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</si>
  <si>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It is hereby agreed by and between the parties as under:</t>
  </si>
  <si>
    <t>Safety Pact is attached herewith this Volume</t>
  </si>
  <si>
    <t>Witness 2 :</t>
  </si>
  <si>
    <t>ATTACHMENT-12</t>
  </si>
  <si>
    <t>Name of Materials/Labour</t>
  </si>
  <si>
    <t>In accordance with Clause 2, Appendix-2, Form of Contract Agreement, Section-VI; Forms. Volume-I</t>
  </si>
  <si>
    <t>iii)</t>
  </si>
  <si>
    <t>iv)</t>
  </si>
  <si>
    <t>Copper a=</t>
  </si>
  <si>
    <t>Electrical Lamination Steel b=</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</si>
  <si>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</si>
  <si>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</si>
  <si>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</si>
  <si>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</si>
  <si>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</si>
  <si>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</si>
  <si>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</si>
  <si>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</si>
  <si>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</si>
  <si>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</si>
  <si>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</si>
  <si>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</si>
  <si>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</si>
  <si>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</si>
  <si>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</si>
  <si>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</si>
  <si>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</si>
  <si>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</si>
  <si>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</si>
  <si>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</si>
  <si>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</si>
  <si>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</si>
  <si>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</si>
  <si>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A) For Equipment Ex-Works Price Component</t>
  </si>
  <si>
    <t>For Installation Price Component</t>
  </si>
  <si>
    <t>B.</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</si>
  <si>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</si>
  <si>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</si>
  <si>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</si>
  <si>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</si>
  <si>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</si>
  <si>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</si>
  <si>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</si>
  <si>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</si>
  <si>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</si>
  <si>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</si>
  <si>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</si>
  <si>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</si>
  <si>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</si>
  <si>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</si>
  <si>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</si>
  <si>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</si>
  <si>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</si>
  <si>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</si>
  <si>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</si>
  <si>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</si>
  <si>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</si>
  <si>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</si>
  <si>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</si>
  <si>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</si>
  <si>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</si>
  <si>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</si>
  <si>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</si>
  <si>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</si>
  <si>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</si>
  <si>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</si>
  <si>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</si>
  <si>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</si>
  <si>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</si>
  <si>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</si>
  <si>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</si>
  <si>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</si>
  <si>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</si>
  <si>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</si>
  <si>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</si>
  <si>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</si>
  <si>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</si>
  <si>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</si>
  <si>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</si>
  <si>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</si>
  <si>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</si>
  <si>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</si>
  <si>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</si>
  <si>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</si>
  <si>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</si>
  <si>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</si>
  <si>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</si>
  <si>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</si>
  <si>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</si>
  <si>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</si>
  <si>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</si>
  <si>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</si>
  <si>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</si>
  <si>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</si>
  <si>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</si>
  <si>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</si>
  <si>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</si>
  <si>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</si>
  <si>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</si>
  <si>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</si>
  <si>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</si>
  <si>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</si>
  <si>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</si>
  <si>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</si>
  <si>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</si>
  <si>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</si>
  <si>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</si>
  <si>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</si>
  <si>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</si>
  <si>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</si>
  <si>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</si>
  <si>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</si>
  <si>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</si>
  <si>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</si>
  <si>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</si>
  <si>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</si>
  <si>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</si>
  <si>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</si>
  <si>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</si>
  <si>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</si>
  <si>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</si>
  <si>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</si>
  <si>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</si>
  <si>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</si>
  <si>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</si>
  <si>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</si>
  <si>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</si>
  <si>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</si>
  <si>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</si>
  <si>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</si>
  <si>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</si>
  <si>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</si>
  <si>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</si>
  <si>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</si>
  <si>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</si>
  <si>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</si>
  <si>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</si>
  <si>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</si>
  <si>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</si>
  <si>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</si>
  <si>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</si>
  <si>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</si>
  <si>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</si>
  <si>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</si>
  <si>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</si>
  <si>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</si>
  <si>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</si>
  <si>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</si>
  <si>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</si>
  <si>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</si>
  <si>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</si>
  <si>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</si>
  <si>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</si>
  <si>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</si>
  <si>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</si>
  <si>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</si>
  <si>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</si>
  <si>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</si>
  <si>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</si>
  <si>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</si>
  <si>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</si>
  <si>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</si>
  <si>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</si>
  <si>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</si>
  <si>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</si>
  <si>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</si>
  <si>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</si>
  <si>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</si>
  <si>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</si>
  <si>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</si>
  <si>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</si>
  <si>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</si>
  <si>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</si>
  <si>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</si>
  <si>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</si>
  <si>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</si>
  <si>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or
documentary evidence in support of exemption of Bid Security, in separate envelope in accordance with clause 21 of ITB, Section-II."</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</si>
  <si>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</si>
  <si>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</si>
  <si>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</si>
  <si>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</si>
  <si>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</si>
  <si>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 xml:space="preserve">Attachment-3(QR) </t>
  </si>
  <si>
    <t>2.1.3</t>
  </si>
  <si>
    <t>Name of Bidder</t>
  </si>
  <si>
    <t>Address of Bidder</t>
  </si>
  <si>
    <t>Mobile No. of Bid Signatory</t>
  </si>
  <si>
    <t>Tel No. of Bid Signatory</t>
  </si>
  <si>
    <t>Fax No. of Bid Signatory</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</si>
  <si>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</si>
  <si>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</si>
  <si>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</si>
  <si>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</si>
  <si>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</si>
  <si>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</si>
  <si>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</si>
  <si>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</si>
  <si>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</si>
  <si>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</si>
  <si>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</si>
  <si>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</si>
  <si>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</si>
  <si>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</si>
  <si>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</si>
  <si>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</si>
  <si>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</si>
  <si>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</si>
  <si>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</si>
  <si>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</si>
  <si>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</si>
  <si>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</si>
  <si>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</si>
  <si>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</si>
  <si>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</si>
  <si>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</si>
  <si>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</si>
  <si>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</si>
  <si>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</si>
  <si>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</si>
  <si>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</si>
  <si>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</si>
  <si>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</si>
  <si>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</si>
  <si>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</si>
  <si>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</si>
  <si>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</si>
  <si>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</si>
  <si>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</si>
  <si>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</si>
  <si>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</si>
  <si>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</si>
  <si>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</si>
  <si>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</si>
  <si>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</si>
  <si>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</si>
  <si>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</si>
  <si>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</si>
  <si>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</si>
  <si>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</si>
  <si>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</si>
  <si>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</si>
  <si>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</si>
  <si>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</si>
  <si>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</si>
  <si>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</si>
  <si>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</si>
  <si>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</si>
  <si>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</si>
  <si>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</si>
  <si>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</si>
  <si>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</si>
  <si>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</si>
  <si>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</si>
  <si>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</si>
  <si>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</si>
  <si>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</si>
  <si>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</si>
  <si>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</si>
  <si>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</si>
  <si>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</si>
  <si>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</si>
  <si>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</si>
  <si>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</si>
  <si>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</si>
  <si>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</si>
  <si>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</si>
  <si>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</si>
  <si>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</si>
  <si>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</si>
  <si>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</si>
  <si>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</si>
  <si>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</si>
  <si>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</si>
  <si>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</si>
  <si>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</si>
  <si>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</si>
  <si>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</si>
  <si>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</si>
  <si>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</si>
  <si>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</si>
  <si>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</si>
  <si>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</si>
  <si>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</si>
  <si>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</si>
  <si>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</si>
  <si>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</si>
  <si>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</si>
  <si>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</si>
  <si>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</si>
  <si>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</si>
  <si>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</si>
  <si>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</si>
  <si>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</si>
  <si>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</si>
  <si>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</si>
  <si>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</si>
  <si>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</si>
  <si>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</si>
  <si>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</si>
  <si>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</si>
  <si>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</si>
  <si>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</si>
  <si>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</si>
  <si>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</si>
  <si>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</si>
  <si>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</si>
  <si>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Average price of Steel Plates (10mm thick), as published by IEEMA</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</si>
  <si>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</si>
  <si>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We hereby furnish the details of the items/ sub-assemblies propose to supply from our own works (i.e. as direct transactions) in additional to the supplies the same from other vendors (i.e. as Bought-out transactions) as detailed in the table given above.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</si>
  <si>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</si>
  <si>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</si>
  <si>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</si>
  <si>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5.0</t>
  </si>
  <si>
    <t>2018-2019</t>
  </si>
  <si>
    <t>As per para BDS/ITB clause 9.3q, Bidder shall furnish the details of their Provident Fund Code Number</t>
  </si>
  <si>
    <t>Name of Bidders/JV Partners</t>
  </si>
  <si>
    <t>Provident Fund Code Number</t>
  </si>
  <si>
    <t>v)</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</si>
  <si>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</si>
  <si>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</si>
  <si>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</si>
  <si>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I(b)</t>
  </si>
  <si>
    <t xml:space="preserve">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</si>
  <si>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</si>
  <si>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</si>
  <si>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</si>
  <si>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r>
      <t xml:space="preserve">TECHNICAL REQUIREMENTS </t>
    </r>
    <r>
      <rPr>
        <b/>
        <i/>
        <sz val="12"/>
        <rFont val="Book Antiqua"/>
        <family val="1"/>
      </rPr>
      <t>{Reference para 1.1 of Annexure-A (BDS)}</t>
    </r>
  </si>
  <si>
    <t xml:space="preserve"> Indian field labour index – namely All-India Average Consumer Price Index Numbers for Industrial Workers (monthly) (Base 2016=100), as published by Labour Bureau, Shimla, Government of India (http://labourbureaunew.gov.in)
</t>
  </si>
  <si>
    <t>2020-2021</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</si>
  <si>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</si>
  <si>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</si>
  <si>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</si>
  <si>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</si>
  <si>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</si>
  <si>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</si>
  <si>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</si>
  <si>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</si>
  <si>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</si>
  <si>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</si>
  <si>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</si>
  <si>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</si>
  <si>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</si>
  <si>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</si>
  <si>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</si>
  <si>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</si>
  <si>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</si>
  <si>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</si>
  <si>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</si>
  <si>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</si>
  <si>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</si>
  <si>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</si>
  <si>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</si>
  <si>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</si>
  <si>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</si>
  <si>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</si>
  <si>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</si>
  <si>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</si>
  <si>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</si>
  <si>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</si>
  <si>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</si>
  <si>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</si>
  <si>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</si>
  <si>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</si>
  <si>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</si>
  <si>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</si>
  <si>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</si>
  <si>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</si>
  <si>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</si>
  <si>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</si>
  <si>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</si>
  <si>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</si>
  <si>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</si>
  <si>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</si>
  <si>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</si>
  <si>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</si>
  <si>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</si>
  <si>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</si>
  <si>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</si>
  <si>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</si>
  <si>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</si>
  <si>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</si>
  <si>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</si>
  <si>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</si>
  <si>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</si>
  <si>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</si>
  <si>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</si>
  <si>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</si>
  <si>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</si>
  <si>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</si>
  <si>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</si>
  <si>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</si>
  <si>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</si>
  <si>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</si>
  <si>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</si>
  <si>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</si>
  <si>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</si>
  <si>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</si>
  <si>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</si>
  <si>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</si>
  <si>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</si>
  <si>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</si>
  <si>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</si>
  <si>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</si>
  <si>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</si>
  <si>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</si>
  <si>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</si>
  <si>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</si>
  <si>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</si>
  <si>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t>I (a)</t>
  </si>
  <si>
    <r>
      <t xml:space="preserve">Financial Position </t>
    </r>
    <r>
      <rPr>
        <b/>
        <i/>
        <sz val="12"/>
        <rFont val="Book Antiqua"/>
        <family val="1"/>
      </rPr>
      <t xml:space="preserve">{Reference para 1.2 of Annexure-A (BDS)}
</t>
    </r>
  </si>
  <si>
    <t>Labour l=</t>
  </si>
  <si>
    <t>Or
documentary evidence in support of exemption of Bid Security, in separate envelope in accordance with clause 13.1 of ITB, Section-II</t>
  </si>
  <si>
    <t xml:space="preserve">Value of index </t>
  </si>
  <si>
    <t>:Attachments:</t>
  </si>
  <si>
    <t xml:space="preserve">Price of CRGO Electrical Steel Lamination as published by IEEMA. </t>
  </si>
  <si>
    <t xml:space="preserve">Indian field labour index – namely All-India Average Consumer Price Index Numbers for Industrial Workers (monthly) (Base 2016=100), as published by Labour Bureau, Shimla, Government of India (http://labourbureaunew.gov.in)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</si>
  <si>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
#satisfactory operation means certificate issued by the Employer certifying the operation without any adverse remarks.</t>
  </si>
  <si>
    <t>Format-A: (ROUTE-1):</t>
  </si>
  <si>
    <t>Scope of work executed under the Contract</t>
  </si>
  <si>
    <t>Format-B: (ROUTE-2):</t>
  </si>
  <si>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</si>
  <si>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</si>
  <si>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Transformer on the technological support of the Collaborator(s) ?</t>
  </si>
  <si>
    <t>B1</t>
  </si>
  <si>
    <t>Data/details of the Bidder wishes/proposes to qualify through Route-2(Para 1.2, Annexure-A (BDS)), to be furnished below:</t>
  </si>
  <si>
    <t>B2</t>
  </si>
  <si>
    <t>Indicate details below in case Contract executed by bidder for Transformer</t>
  </si>
  <si>
    <t>Date as on which the above mentioned Transformers  were supplied</t>
  </si>
  <si>
    <t>B3</t>
  </si>
  <si>
    <t>MVAR capacity of the above mentioned single phase Reactors
(indicate 1-phase Reactor of atleast 80MVAR capacity)</t>
  </si>
  <si>
    <t xml:space="preserve">Date on which the above mentioned Reactors were supplied.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</si>
  <si>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</si>
  <si>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</si>
  <si>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C1</t>
  </si>
  <si>
    <t>Data/details of the Bidder wishes/proposes to qualify through Route-3 (Para 1.3, Annexure-A (BDS)), to be furnished below:</t>
  </si>
  <si>
    <t>Name and Address of the Employer/Utility for whom the Contract was executed by the firm</t>
  </si>
  <si>
    <t>C2</t>
  </si>
  <si>
    <t>C3</t>
  </si>
  <si>
    <t>Name of the Collaborator
{The qualifying data/details for collaborator for the equipment is to be furnished in Format-A  above)</t>
  </si>
  <si>
    <t>Voltage Level of Transformer manufactured in India &amp; type tested under the Contract based on technological support of Collaborator. (Indicate 715kV or above class only)</t>
  </si>
  <si>
    <t>MVA capacity of the above mentioned single phase Transformers
(indicate 1-phase transformer having atleast 166MVA capacity)</t>
  </si>
  <si>
    <t>Indicate Number of Transformer(s) under the contract (Indicate nos. of single phase Transformer of atleast 166MVA capacity)</t>
  </si>
  <si>
    <t>Voltage Level of Reactor manufactured in India &amp; type tested under the Contract based on technological support of Collaborator. (Indicate 715kV or above class only)</t>
  </si>
  <si>
    <t>Indicate Number of Reactor(s) under the contract (Indicate nos. of Reactor(s) of at least 80 MVAR each)</t>
  </si>
  <si>
    <t>Whether collaborator(s)  meets the technical experience criteria stipulated at 1.1 above, and the details of which is mentioned at Format-A above. (Applicable for the Bidder wishes/proposes to qualify through Route-2  of Annexure-A(BDS))</t>
  </si>
  <si>
    <t>Whether legally enforceable undertaking jointly by Bidder and the Collaborator(s) (as per enclosed format in Section-VI: Sample Forms and Procedures of bidding document) is furnished along with the bid. (Applicable for the Bidder wishes/proposes to qualify through Route-2 of Annexure-A(BDS))</t>
  </si>
  <si>
    <t>Confirmation letter from the Collaborator along with the bid stating that Collaborator shall furnish performance guarantee, in addition to contract performance guarantee to be submitted by the bidder, for an amount of 3% of the cost of equipment(s) to be manufactured and supplied from the works in India. (Applicable for the Bidder/Manufacturer(s) wish/proposes to qualify through Route-2 of Annexure-A(BDS)) (Choose whichever is applicable from the drop down menu)</t>
  </si>
  <si>
    <t>Name &amp; Address of the Parent/Principal Company
{The qualifying data for the Parent/Principal Company for the equipment is to be furnished in Format-A above)</t>
  </si>
  <si>
    <t>Voltage Level of Transformer manufactured in India &amp; type tested under the Contract . (Indicate 715kV or above class only)</t>
  </si>
  <si>
    <r>
      <rPr>
        <b/>
        <sz val="11"/>
        <rFont val="Book Antiqua"/>
        <family val="1"/>
      </rPr>
      <t xml:space="preserve">Indicate Number of Transformer(s) under the contract </t>
    </r>
    <r>
      <rPr>
        <sz val="11"/>
        <rFont val="Book Antiqua"/>
        <family val="1"/>
      </rPr>
      <t>(Indicate nos. of single phase Transformer of atleast 166MVA )</t>
    </r>
  </si>
  <si>
    <t>Voltage Level of Reactor manufactured in India &amp; type tested under the Contract (Indicate 715kV or above class only)</t>
  </si>
  <si>
    <t>Indicate Number of Reactor(s) under the contract (Indicate nos. of Reactor(s) of at least 80 MVAR )</t>
  </si>
  <si>
    <t>Whether Parent/Principal  company(s)  meets the technical experience criteria stipulated at 1.1 above, and the details of which is mentioned at Format-A above.
(Applicable for the Bidder/Manufacturer(s) wish/proposes to qualify through  Route-3 of Annexure-A(BDS))</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</si>
  <si>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</si>
  <si>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(Applicable for the Bidder wishes/proposes to qualify through  Route-3 of Annexure-A(BDS))</t>
  </si>
  <si>
    <t>Period in months from the effective date of Contract</t>
  </si>
  <si>
    <t>Online Payment Acknowledgement towards Bid Security for a sum of ................................................ (name of currency and amount in words and figures)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</si>
  <si>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</si>
  <si>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(Subcontractors Proposed by the Bidder)</t>
  </si>
  <si>
    <t>Option for Interest Bearing Advance(s) (Initial Advance and/or Engineering Advance) and Information for E-payment, PF details and declaration regarding Micro/Small &amp; Medium Enterprises</t>
  </si>
  <si>
    <t>Interest Bearing Advance(s)</t>
  </si>
  <si>
    <t>(a) Supply Portion:</t>
  </si>
  <si>
    <t>(i) Interest bearing Initial advance :</t>
  </si>
  <si>
    <t>(ii) Interest Bearing Engineering Advance:</t>
  </si>
  <si>
    <t>(b) Services Portion: Interest Bearing Initial Advance</t>
  </si>
  <si>
    <t>Certification by the Bidder per DoE Order in line with ITB Clause 2.1</t>
  </si>
  <si>
    <t>Bid Securing Declaration</t>
  </si>
  <si>
    <t>2021-2022</t>
  </si>
  <si>
    <t xml:space="preserve">Attachment 1 Bid Security : Not Applicable </t>
  </si>
  <si>
    <r>
      <t xml:space="preserve">Price of copper wire </t>
    </r>
    <r>
      <rPr>
        <b/>
        <sz val="11"/>
        <rFont val="Book Antiqua"/>
        <family val="1"/>
      </rPr>
      <t>rods</t>
    </r>
    <r>
      <rPr>
        <sz val="11"/>
        <rFont val="Book Antiqua"/>
        <family val="1"/>
      </rPr>
      <t>, as published by IEEMA.</t>
    </r>
  </si>
  <si>
    <t>Gurugram (Haryana) - 122001</t>
  </si>
  <si>
    <t>ORIGINAL</t>
  </si>
  <si>
    <t>2022-2023</t>
  </si>
  <si>
    <t>Do you have complete annual reports together with Audited statement of accounts of the company for FY 2022-23 (refer ITB Clause 9.3(c))</t>
  </si>
  <si>
    <t xml:space="preserve">Undertaking by the bidder regarding Compliance of DMI&amp;SP policy
</t>
  </si>
  <si>
    <t>(Undertaking by the bidder regarding Compliance of DMI&amp;SP policy)</t>
  </si>
  <si>
    <t>1.0	 We have read and understood the provisions of “Policy for providing preference to Domestically Manufactured Iron &amp; Steel Products in Government Procurement” (hereinafter “DMI&amp;SP policy”) issued by Ministry of Steel, Government of India vide Notification dated 8th May 2017 and its revision dated 29th May 2019 and including subsequent amendments/ modifications, if any.
2.0	 We undertake that we shall comply with the requirement of DMI&amp;SP policy including its subsequent amendments issued from time to time. Further, we undertake that in case of award on us, the requisite Affidavit of self-certification regarding Domestic Value Addition and/or Authorization certificate from the domestic manufacturer/ supplier of iron and steel products (whose HS codes are falling in Appendix-A of the DMI&amp;SP policy as revised from time to time) included in the BoQ/ scope of the package shall be submitted by us to Employer before supply of the said iron and steel products required under the contract.</t>
  </si>
  <si>
    <t>Certification by the Bidder per order no. F.No.6/18/2019-PPD dated 23/07/2020 issued by Public Procurement Division, Department of Expenditure, Ministry of Finance, Government of India (DoE Order) in line with ITB 2.1</t>
  </si>
  <si>
    <t xml:space="preserve">We have read and understood the provisions of Order no. F.No.6/18/2019-PPD (Order Public Procurement no.1) dated 23/07/2020 regarding “Restriction under Rule 144(xi) of General Financial Rules” and F.No.6/18/2019-PPD (Order Public Procurement no.2) dated 23/07/2020 regarding “Exclusions from Restriction under Rule 144(xi) of General Financial Rules” issued by Public Procurement Division, Department of Expenditure, Ministry of Finance, Government of India [hereinafter collectively “DoE Order’’] and any subsequent modifications/Amendments, if any. 
Particularly, we, the Bidder, have read the clause regarding restrictions on procurement from a ‘Bidder of a country which shares a land border with India’ and on sub-contracting to contractors from such countries.
We certify that we, the bidder is/are not from such a country or, if from such a country, has been registered as per provisions of the Bidding Documents with the Competent Authority and will not subcontract any work to a subcontractor/sub vendor from such countries unless such subcontractor/sub vendor fulfils all requirement in this regard and is eligible to be considered. [Where applicable, evidence of valid registration by the Competent Authority shall be attached.]
We further declare that any misrepresentation or submission of false/forged document/information in this regard shall be dealt with as per the provisions of Integrity Pact and/or Bidding Documents and/or POWERGRID’s policy and procedures. </t>
  </si>
  <si>
    <t xml:space="preserve">This has reference to the Terms &amp; Conditions for the e-Reverse Auction mentioned in the Business Rules for the subjectpackage.					 
We confirm that:	
1)	The undersigned is authorized representative of the Bidder.	
2)	We have studied the e-Reverse Auction Terms &amp; Conditions and the Business Rules governing the e-Reverse Auction as mentioned in your letter and confirm our agreement to them.	
3)	We understand that ASP shall arrange to demonstrate/ train (if not trained earlier) bidders’ nominated person(s), without any cost. They will also explain all the Rules related to e-Reverse Auction/ Business Rules Document to be adopted along with bid manual. We have further noticed that we at own discretion may ask for additional training to use the e-RA platform well in advance before start of the e-RA event by contacting the ASP at any suitable time. All such additional trainings shall also be free of cost.
4)	We further re-confirm that within an hour of conclusion of e-Reverse Auction, we will submit confirmation of our final offered price in e-Reverse Auction including the break-up under individual head of the template [i.e. CIF/Ex-works Price, Port handling &amp; Custom clearance, Local Transportation, In-transit Insurance, loading and unloading, Installation Charges, Type Test Charges, Training Charges, Customs Duty, GST for supply of Goods and Installation Services etc., as applicable]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
We hereby confirm that we will honor the Bids placed by us during the auction process. 	 </t>
  </si>
  <si>
    <t>(Compliance to the process related to the e-RA Terms &amp; Conditions and the Business Rules governing the e-RA)</t>
  </si>
  <si>
    <t>Attachments 3(JV), 3(QR), Attach QR,  4,  4(A),  4(B),  5, 6, 7,  9,  10, 11, 12, 13, 14, 15, 16, 17,18, 19, 23, 25, 27 and Bid Form for 1st Envelope are included here.</t>
  </si>
  <si>
    <t>Attachment 23: Undertaking by the bidder regarding Compliance of DMI&amp;SP policy</t>
  </si>
  <si>
    <t>(n)</t>
  </si>
  <si>
    <t>GCC 40</t>
  </si>
  <si>
    <t>Conciliation</t>
  </si>
  <si>
    <r>
      <t xml:space="preserve">a)	 Net Worth for last 3 financial years should be positive
b)	Minimum Average Annual Turnover^ (MAAT) for best three (3) years i.e. 36 months out of last five (5) financial years of the bidder should be  </t>
    </r>
    <r>
      <rPr>
        <b/>
        <i/>
        <sz val="10"/>
        <color rgb="FFFF0000"/>
        <rFont val="Book Antiqua"/>
        <family val="1"/>
      </rPr>
      <t>Rs.499.07 Millions for 765kV Class Transformer Package TR-13</t>
    </r>
    <r>
      <rPr>
        <i/>
        <sz val="10"/>
        <color indexed="8"/>
        <rFont val="Book Antiqua"/>
        <family val="1"/>
      </rPr>
      <t xml:space="preserve">
^ Annual gross revenue from operations/gross operating income as incorporated in the profit &amp; loss account excluding other operative income/other income.
c) Bidder shall have liquid assets (L.A.) or/and evidence of access to or availability of credit facilities of not less than </t>
    </r>
    <r>
      <rPr>
        <b/>
        <i/>
        <sz val="10"/>
        <color rgb="FFFF0000"/>
        <rFont val="Book Antiqua"/>
        <family val="1"/>
      </rPr>
      <t xml:space="preserve">Rs. 83.18 millions for 765kV Class Transformer Package TR-13 
</t>
    </r>
    <r>
      <rPr>
        <i/>
        <sz val="10"/>
        <color indexed="8"/>
        <rFont val="Book Antiqua"/>
        <family val="1"/>
      </rPr>
      <t xml:space="preserve">
Note: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date of bid opening as above, the financial position requirement as per para 3.0 (b) &amp; (c) of parent/principal company providing collaboration for technological support shall be considered. However, once he completes five (5) years from the date of commercial production of such equipment (s) in India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t>
    </r>
  </si>
  <si>
    <r>
      <t>This agreement is subject to Indian Law. Place of performance and jurisdiction is the establishment</t>
    </r>
    <r>
      <rPr>
        <i/>
        <sz val="12"/>
        <rFont val="Book Antiqua"/>
        <family val="1"/>
      </rPr>
      <t xml:space="preserve"> </t>
    </r>
    <r>
      <rPr>
        <sz val="12"/>
        <rFont val="Book Antiqua"/>
        <family val="1"/>
      </rPr>
      <t>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 </t>
    </r>
  </si>
  <si>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</si>
  <si>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r>
      <t>This agreement is subject to Indian Law. Place of performance and jurisdiction is the establishment of POWERGRID. The Arbitration/</t>
    </r>
    <r>
      <rPr>
        <b/>
        <sz val="12"/>
        <rFont val="Book Antiqua"/>
        <family val="1"/>
      </rPr>
      <t xml:space="preserve">Conciliation </t>
    </r>
    <r>
      <rPr>
        <sz val="12"/>
        <rFont val="Book Antiqua"/>
        <family val="1"/>
      </rPr>
      <t>clause provided in the main tender document / contract shall not be applicable for any issue / dispute arising under the Safety Pact.</t>
    </r>
  </si>
  <si>
    <t>Undertaking regarding submission of original/Hard copy part of the bid</t>
  </si>
  <si>
    <t xml:space="preserve">1.0  	We have read the provisions of the bidding documents regarding submission of original/ Hard copy part of the bid. Accordingly, as per ITB Clause 9(I) of the Bidding Documents, we hereby confirm the following:
(i)  	We have uploaded the scanned copy of the requisite documents in accordance with the bidding provisions along with the soft part of the bid.
(ii)  	We shall furnish all the original/Hard copy part of the bid in physical form on receipt of request from the Employer. Further, there shall be no contradictions/ inconsistencies between the documents submitted in physical form and the scanned version submitted along with the soft part of the bid except for requirement like execution on Stamp paper/ attestation/ notarization as per provisions of the bidding documents.
2.0    	We also accept that in case of our failure of submission of documents in original/hard part, the same shall be considered as withdrawal of bids and Employer has the right to take punitive measures against us as deemed fit. </t>
  </si>
  <si>
    <r>
      <t>[Note: The Bidder (Lead Partner in case of Joint Venture) shall submit the undertaking on the company’s letterhead]</t>
    </r>
    <r>
      <rPr>
        <sz val="11"/>
        <color rgb="FF000000"/>
        <rFont val="Arial"/>
        <family val="2"/>
      </rPr>
      <t>.</t>
    </r>
    <r>
      <rPr>
        <i/>
        <sz val="10"/>
        <color rgb="FF000000"/>
        <rFont val="Arial"/>
        <family val="2"/>
      </rPr>
      <t xml:space="preserve"> </t>
    </r>
  </si>
  <si>
    <t>18 - 36</t>
  </si>
  <si>
    <t>Attachment 24: Compliance to the process related to the e-RA Terms &amp; Conditions and the Business Rules governing the e-RA.</t>
  </si>
  <si>
    <t>Attachment 25: Declaration by the Bidder regarding events encountered pursuant to ITB Clause 2.1</t>
  </si>
  <si>
    <t xml:space="preserve">Attachment 26: Certification by the Bidder as per DoE Order in line with ITB Clause 2.1 </t>
  </si>
  <si>
    <t>Attachment 27: Bid Securing Declaration to be submitted by the Bidder.</t>
  </si>
  <si>
    <t>Attachment 28: Undertaking regarding submission of original/Hard copy part of the bid</t>
  </si>
  <si>
    <t xml:space="preserve">Attachment 29: Declaration by the bidder for ‘Code of Integrity for Public procurement’ </t>
  </si>
  <si>
    <t>Reactor (excluding Insulating Oil) (ratings above 10MVAR and voltage above 400kV)</t>
  </si>
  <si>
    <t>Insulating oil for  Reactor:</t>
  </si>
  <si>
    <t>2023-24</t>
  </si>
  <si>
    <t>2022-23</t>
  </si>
  <si>
    <t>2021-22</t>
  </si>
  <si>
    <t>2020-21</t>
  </si>
  <si>
    <t>2019-20</t>
  </si>
  <si>
    <t>2024-25</t>
  </si>
  <si>
    <t>2025-26</t>
  </si>
  <si>
    <t>2026-27</t>
  </si>
  <si>
    <t>2027-28</t>
  </si>
  <si>
    <t>2028-29</t>
  </si>
  <si>
    <t>Attachment-24</t>
  </si>
  <si>
    <t>Attachment-26</t>
  </si>
  <si>
    <t>Attachment-28</t>
  </si>
  <si>
    <t xml:space="preserve">Declaration by the bidder for ‘Code of Integrity for Public procurement’ </t>
  </si>
  <si>
    <t>We, hereby, declare that we, along with our associate/ collaborators/ sub-contractors/ sub-vendors/consultants/ service providers shall strictly adhere to the POWERGRID Whistle Blower and Fraud Prevention Policy.
We, along with our associate / collaborator / subcontractors / sub-vendors / consultants / service providers shall observe the highest standard of ethics and shall not indulge or allow anybody else working in our organization to indulge in fraudulent activities during execution of the contract and would immediately apprise the Employer about any fraud or suspected fraud as soon as it comes to our notice.</t>
  </si>
  <si>
    <t xml:space="preserve">Route-1:
a)	The bidder must have designed, manufactured, tested &amp; supplied 715 kV or higher voltage class one (1) number 1-phase Reactor of at least 110 MVAR capacity or at least three (3) numbers 1-phase Reactors each having a capacity of at least  36.7 MVAR and the same Reactor(s) should have been in satisfactory operation# for at least two (2) years on the originally scheduled last date of bid submission (soft copy) i.e. as on 09/12/2024.
         OR
b)	The bidder should have designed, manufactured, tested &amp;  supplied 715 kV or higher voltage class one (1) number 1-phase Transformer of at least 500 MVA capacity or at least three (3) numbers 1-phase Transformers each having a capacity of at least 166 MVA and the bidder should have designed, manufactured, tested &amp; supplied 345 kV or higher voltage class one (1) number 3-phase Reactor of at least 50 MVAR capacity or at least three (3) numbers 1-phase Reactors each having a capacity of at least 16.7 MVAR and the same Transformer(s) &amp; Reactor(s) should have been in satisfactory operation# for at least two (2) years on the Originally scheduled last date of bid submission as mentioned above. </t>
  </si>
  <si>
    <t>Route-2:
The bidder(s) who have established production line and testing facilities in India for 715 kV or above class reactor based on technological support  of the Collaborator(s)  for the equipment(s) can also be considered qualified provided,
The bidder must have manufactured in India, type tested 715 kV or higher voltage class either One (1) no. 1-phase Reactor of at least 80 MVAR capacity or One (1)  no. 1-phase Transformer of at least 166 MVA capacity and the same should have been supplied as on the Originally scheduled last date of bid submission as mentioned above  based  on technological support of Collaborator(s) provided that:-
(a)  Collaborator(s) meets the Technical Experience criteria stipulated in Route-1.
(b) A legally enforceable undertaking jointly by Bidder and the Collaborator(s)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 of the cost of such equipment(s). This performance guarantee shall be in addition to contract performance guarantee to be submitted by the bidder.</t>
  </si>
  <si>
    <t>Route-3:
In case, the bidder is an Indian Entity established as Subsidiary/JVC/Group company by its parent/principal, who have established production line and testing facilities in India for 715 kV or above class reactor based on technological support of the parent/principal for the equipment(s) can also be considered qualified provided, 
The bidder must have manufactured in India, type tested 715 kV or higher voltage class either One (1) no. 1-phase Reactor of at least 80 MVAR capacity or One (1) no. 1-phase Transformer of at least 166 MVA capacity and the same should have been supplied as on the Originally scheduled last date of bid submission mentioned above based on technological support of Parent/ principal company provided that: -
 (a)  Parent/ principal company meets the Technical Experience criteria stipulated in Route-1. 
(b) A legally enforceable undertaking jointly by Bidder and the Parent/ principal company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 of the cost of such equipment(s). This performance guarantee shall be in addition to contract performance guarantee to be submitted by the bidder.</t>
  </si>
  <si>
    <t>Format for the Bidder/ Collaborator/ Parent/Principal Company of the Bidder who must have designed, manufactured, tested &amp; supplied 715kV or Higher Voltage class Reactor in support of meeting the technical experience requirement of 1.1 of Annexure-A to BDS, Section-III, Volume-I of the Bidding Documents</t>
  </si>
  <si>
    <t>Name of Contract Undertaken
(for 715kV or Higher Voltage class Reactors)</t>
  </si>
  <si>
    <t>Voltage Level of Reactor supplied/erected under the Contract
(Indicate 715kV or above class only)</t>
  </si>
  <si>
    <r>
      <rPr>
        <b/>
        <sz val="11"/>
        <rFont val="Book Antiqua"/>
        <family val="1"/>
      </rPr>
      <t>Indicate Number of</t>
    </r>
    <r>
      <rPr>
        <sz val="11"/>
        <rFont val="Book Antiqua"/>
        <family val="1"/>
      </rPr>
      <t xml:space="preserve"> Reactor(s) under the above contract 
(1 phase Reactors with rating atleast 110 MVAR OR  3 single phase units of at least 36.7 MVAR each)</t>
    </r>
  </si>
  <si>
    <t>MVAR capacity of above mentioned 1-phase units</t>
  </si>
  <si>
    <r>
      <t>No. of years, the above Reactors are in satisfactory operation as on the date of bid opening mentioned above. (</t>
    </r>
    <r>
      <rPr>
        <i/>
        <sz val="11"/>
        <rFont val="Book Antiqua"/>
        <family val="1"/>
      </rPr>
      <t>Originally Scheduled</t>
    </r>
    <r>
      <rPr>
        <sz val="11"/>
        <rFont val="Book Antiqua"/>
        <family val="1"/>
      </rPr>
      <t>)</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</si>
  <si>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
#satisfactory operation means certificate issued by the Employer certifying the operation without any adverse remark.</t>
  </si>
  <si>
    <t>Format-A: (ROUTE-1 (a)):</t>
  </si>
  <si>
    <t>Format for the Bidder/ Collaborator/ Parent/Principal Company of the Bidder who must have designed, manufactured, tested &amp; supplied 715 kV or higher voltage class Reactor  in support of meeting the technical experience requirement of 1.1 of Annexure-A to BDS, Section-III, Volume-I of the Bidding Documents</t>
  </si>
  <si>
    <r>
      <rPr>
        <b/>
        <sz val="11"/>
        <rFont val="Book Antiqua"/>
        <family val="1"/>
      </rPr>
      <t>Indicate Number of</t>
    </r>
    <r>
      <rPr>
        <sz val="11"/>
        <rFont val="Book Antiqua"/>
        <family val="1"/>
      </rPr>
      <t xml:space="preserve"> Reactors(s) under the above contract 
(1 phase Reactors with rating atleast 110 MVAR OR  3 single phase units of at least 36.7 MVAR each)</t>
    </r>
  </si>
  <si>
    <r>
      <t>No. of years, the above Reactor(s) are in satisfactory operation as on the date of bid opening mentioned above. (</t>
    </r>
    <r>
      <rPr>
        <i/>
        <sz val="11"/>
        <rFont val="Book Antiqua"/>
        <family val="1"/>
      </rPr>
      <t>Originally Scheduled</t>
    </r>
    <r>
      <rPr>
        <sz val="11"/>
        <rFont val="Book Antiqua"/>
        <family val="1"/>
      </rPr>
      <t>)</t>
    </r>
  </si>
  <si>
    <t>Format-A: (ROUTE-1 (b)):</t>
  </si>
  <si>
    <t>Voltage Level of Transformer supplied/erected under the Contract
(Indicate 715kV or above class only)</t>
  </si>
  <si>
    <r>
      <rPr>
        <b/>
        <sz val="11"/>
        <color rgb="FF000000"/>
        <rFont val="Book Antiqua"/>
        <family val="1"/>
      </rPr>
      <t>Indicate Number of</t>
    </r>
    <r>
      <rPr>
        <sz val="11"/>
        <color rgb="FF000000"/>
        <rFont val="Book Antiqua"/>
        <family val="1"/>
      </rPr>
      <t xml:space="preserve"> Transformer(s) under the above contract 
(1 phase Transformers with rating atleast 500 MVA OR  3 single phase units of at least 166 MVA each)</t>
    </r>
  </si>
  <si>
    <r>
      <t>No. of years, the above Transformer(s) are in satisfactory operation as on the date of bid opening mentioned above. (</t>
    </r>
    <r>
      <rPr>
        <i/>
        <sz val="11"/>
        <rFont val="Book Antiqua"/>
        <family val="1"/>
      </rPr>
      <t>Originally Scheduled</t>
    </r>
    <r>
      <rPr>
        <sz val="11"/>
        <rFont val="Book Antiqua"/>
        <family val="1"/>
      </rPr>
      <t>)</t>
    </r>
  </si>
  <si>
    <t>AND</t>
  </si>
  <si>
    <t>Name of Contract Undertaken
(for 345kV or Higher Voltage class Reactors)</t>
  </si>
  <si>
    <t>Voltage Level of Reactor supplied/erected under the Contract
(Indicate 345kV or above class only)</t>
  </si>
  <si>
    <r>
      <rPr>
        <b/>
        <sz val="11"/>
        <rFont val="Book Antiqua"/>
        <family val="1"/>
      </rPr>
      <t>Indicate Number of</t>
    </r>
    <r>
      <rPr>
        <sz val="11"/>
        <rFont val="Book Antiqua"/>
        <family val="1"/>
      </rPr>
      <t xml:space="preserve"> Reactors(s) under the above contract 
(3 phase Reactor with rating atleast 50 MVAR OR  3 single phase units of at least 16.7 MVAR each)</t>
    </r>
  </si>
  <si>
    <t xml:space="preserve">Format for Bidder(s) [who have established production line and testing facilities in India for 715kV or above class Reactor based on Technology Support of Collaborator(s)], in support of meeting the requirement of 1.2 (Route-2), Annexure-A to BDS, Section-III, Volume-I of the Bidding Documents </t>
  </si>
  <si>
    <t>Whether Bidder has established production line and testing facilities in India for 715 kV or above class Reactors on the technological support of the Collaborator(s) ?</t>
  </si>
  <si>
    <t>Indicate details below in case Contract executed by bidder for Reactor</t>
  </si>
  <si>
    <t>MVAR capacity of the above mentioned single phase Reactors
(indicate 1-phase Reactor having atleast 80 MVAR capacity)</t>
  </si>
  <si>
    <t>Indicate Number of Reactor(s) under the contract (Indicate nos. of single phase Reactor of atleast 80 MVAR capacity)</t>
  </si>
  <si>
    <t>Date as on which the above mentioned Reactors  were supplied</t>
  </si>
  <si>
    <t>of Reactor</t>
  </si>
  <si>
    <t>MVA capacity of the above mentioned single phase Transformer
(indicate 1-phase Transformer of atleast 166 MVA capacity)</t>
  </si>
  <si>
    <t>Indicate Number of Transformer(s) under the contract (Indicate nos. of Transformer(s) of at least 166 MVA each)</t>
  </si>
  <si>
    <t xml:space="preserve">Date on which the above mentioned Transformers were supplied. </t>
  </si>
  <si>
    <t xml:space="preserve">          for Transformer</t>
  </si>
  <si>
    <t>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(Choose whichever is applicable from the drop down menu)</t>
  </si>
  <si>
    <t>Format for Bidder (Indian entity) established as Subsidiary/ JVC/ Group Company by its Parent/ Principal, who have established production line and testing facilities in India for  715kV or above class Reactor, in support of meeting the requirement of para 1.3, Annexure-A to BDS, Section-III, Volume-I of the Bidding Documents)</t>
  </si>
  <si>
    <t>Whether the bidder is an Indian Entity established as Subsidiary/JVC/Group company by its parent/principal, who have established production line and testing facilities in India for 715 kV or above class Reactor based on technological support  of the parent/principal?</t>
  </si>
  <si>
    <t>Voltage Level of Reactor manufactured in India &amp; type tested under the Contract . (Indicate 715kV or above class only)</t>
  </si>
  <si>
    <r>
      <rPr>
        <b/>
        <sz val="11"/>
        <rFont val="Book Antiqua"/>
        <family val="1"/>
      </rPr>
      <t xml:space="preserve">Indicate Number of Reactor(s) under the contract </t>
    </r>
    <r>
      <rPr>
        <sz val="11"/>
        <rFont val="Book Antiqua"/>
        <family val="1"/>
      </rPr>
      <t>(Indicate nos. of single phase Reactor of atleast 80 MVAR )</t>
    </r>
  </si>
  <si>
    <t>Date as on which the above mentioned Reactors  supplied</t>
  </si>
  <si>
    <t>Voltage Level of Transformer manufactured in India &amp; type tested under the Contract (Indicate 715kV or above class only)</t>
  </si>
  <si>
    <t>Indicate Number of Transformer(s) under the contract (Indicate nos. of Reactor(s) of at least 166 MVA)</t>
  </si>
  <si>
    <t xml:space="preserve">Date as on which the above mentioned Transformers are supplied. </t>
  </si>
  <si>
    <t>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(Applicable for the Bidder wishes/proposes to qualify through  Route-3 of Annexure-A(BDS))</t>
  </si>
  <si>
    <r>
      <t xml:space="preserve">Financial Position </t>
    </r>
    <r>
      <rPr>
        <b/>
        <i/>
        <sz val="12"/>
        <rFont val="Book Antiqua"/>
        <family val="1"/>
      </rPr>
      <t xml:space="preserve">{Reference para 2.0 of Annexure-A (BDS)}
</t>
    </r>
  </si>
  <si>
    <t>(iv)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last date of bid submission (soft copy).</t>
  </si>
  <si>
    <t>Do you have complete annual reports together with Audited statement of accounts of the company for FY 2023-24 (refer ITB Clause 9.3(c))</t>
  </si>
  <si>
    <t>2023-2024</t>
  </si>
  <si>
    <t>In addition to the data/details furnished as above, the information available at ‘Information on Record’ (IoR) portal of POWERGRID may also be considered as our submission for purpose of QR compliance</t>
  </si>
  <si>
    <t>Format for the Bidder/ Collaborator/ Parent/Principal Company of the Bidder who must have designed, manufactured, tested &amp; supplied 715 kV or higher voltage class Transformer  in support of meeting the technical experience requirement of 1.1 of Annexure-A to BDS, Section-III, Volume-I of the Bidding Documents</t>
  </si>
  <si>
    <t>765kV Reactor Package 7RT-19-BULK for 30x80 MVAR, 765kV, 1-Ph Reactors Under  Bulk Procurement of 765kV and 400kV class Transformers and Reactors of various Capacities under Lot-4</t>
  </si>
  <si>
    <t>7RT-19-Bulk</t>
  </si>
  <si>
    <r>
      <t xml:space="preserve">Route-1:
a)	The bidder must have designed, manufactured, tested &amp; supplied 715 kV or higher voltage class one (1) number 1-phase Reactor of at least 110 MVAR capacity or at least three (3) numbers 1-phase Reactors each having a capacity of at least  36.7 MVAR and the same Reactor(s) should have been in satisfactory operation# for at least two (2) years on the originally scheduled last date of bid submission (soft copy) i.e. as on </t>
    </r>
    <r>
      <rPr>
        <i/>
        <sz val="12"/>
        <color rgb="FFFF0000"/>
        <rFont val="Book Antiqua"/>
        <family val="1"/>
      </rPr>
      <t>05/02/2025.</t>
    </r>
    <r>
      <rPr>
        <i/>
        <sz val="12"/>
        <rFont val="Book Antiqua"/>
        <family val="1"/>
      </rPr>
      <t xml:space="preserve">
         OR
b)	The bidder should have designed, manufactured, tested &amp;  supplied 715 kV or higher voltage class one (1) number 1-phase Transformer of at least 500 MVA capacity or at least three (3) numbers 1-phase Transformers each having a capacity of at least 166 MVA and the bidder should have designed, manufactured, tested &amp; supplied 345 kV or higher voltage class one (1) number 3-phase Reactor of at least 50 MVAR capacity or at least three (3) numbers 1-phase Reactors each having a capacity of at least 16.7 MVAR and the same Transformer(s) &amp; Reactor(s) should have been in satisfactory operation# for at least two (2) years on the Originally scheduled last date of bid submission as mentioned above. </t>
    </r>
  </si>
  <si>
    <r>
      <t>a) Net Worth for last 3 financial years should be positive.
b) Minimum Average Annual Turnover^ (MAAT) for best three (3) years i.e. 36 months out of last five (5) financial years of the bidder should be Rs. 1375.93 million for 765kV Reactor Package 7RT-19-Bulk.
^Note- “Annual gross revenue from operations/gross operating income as incorporated in the profit &amp; loss account excluding other operative income/other income”.
c) Bidder shall have liquid assets (L.A.) or/and evidence of access to or availability of credit facilities of not less than Rs 229.32 million for 765kV Reactor Package 7RT-19-Bulk.</t>
    </r>
    <r>
      <rPr>
        <b/>
        <i/>
        <sz val="10"/>
        <color rgb="FFFF0000"/>
        <rFont val="Book Antiqua"/>
        <family val="1"/>
      </rPr>
      <t xml:space="preserve">
</t>
    </r>
    <r>
      <rPr>
        <i/>
        <sz val="10"/>
        <color indexed="8"/>
        <rFont val="Book Antiqua"/>
        <family val="1"/>
      </rPr>
      <t xml:space="preserve">
Note: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last date of bid submission as above, the financial position requirement as per para 3.0 (b) &amp; (c) of parent/principal company providing collaboration for technological support shall be considered. However, once he completes five (5) years from the date of commercial production of such equipment (s) in India as on the originally scheduled last date of bid submission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t>
    </r>
  </si>
  <si>
    <t>CC/NT/W-RT/DOM/A04/24/17323</t>
  </si>
  <si>
    <t>1 x 80 MVAR ,765 kV, 1-Phase Reactor (Unit-1)</t>
  </si>
  <si>
    <t>1 x 80 MVAR ,765 kV, 1-Phase Reactor (Unit-2)</t>
  </si>
  <si>
    <t>1 x 80 MVAR ,765 kV, 1-Phase Reactor (Unit-3)</t>
  </si>
  <si>
    <t>1 x 80 MVAR ,765 kV, 1-Phase Reactor (Unit-4)</t>
  </si>
  <si>
    <t>1 x 80 MVAR ,765 kV, 1-Phase Reactor (Unit-5)</t>
  </si>
  <si>
    <t>1 x 80 MVAR ,765 kV, 1-Phase Reactor (Unit-6)</t>
  </si>
  <si>
    <t>1 x 80 MVAR ,765 kV, 1-Phase Reactor (Unit-7)</t>
  </si>
  <si>
    <t>1 x 80 MVAR ,765 kV, 1-Phase Reactor (Unit-8)</t>
  </si>
  <si>
    <t>1 x 80 MVAR ,765 kV, 1-Phase Reactor (Unit-9)</t>
  </si>
  <si>
    <t>1 x 80 MVAR ,765 kV, 1-Phase Reactor (Unit-10)</t>
  </si>
  <si>
    <t>1 x 80 MVAR ,765 kV, 1-Phase Reactor (Unit-11)</t>
  </si>
  <si>
    <t>1 x 80 MVAR ,765 kV, 1-Phase Reactor (Unit-12)</t>
  </si>
  <si>
    <t>1 x 80 MVAR ,765 kV, 1-Phase Reactor (Unit-13)</t>
  </si>
  <si>
    <t>1 x 80 MVAR ,765 kV, 1-Phase Reactor (Unit-14)</t>
  </si>
  <si>
    <t>1 x 80 MVAR ,765 kV, 1-Phase Reactor (Unit-15)</t>
  </si>
  <si>
    <t>1 x 80 MVAR ,765 kV, 1-Phase Reactor (Unit-16)</t>
  </si>
  <si>
    <t>1 x 80 MVAR ,765 kV, 1-Phase Reactor (Unit-17)</t>
  </si>
  <si>
    <t>1 x 80 MVAR ,765 kV, 1-Phase Reactor (Unit-18)</t>
  </si>
  <si>
    <t>1 x 80 MVAR ,765 kV, 1-Phase Reactor (Unit-19)</t>
  </si>
  <si>
    <t>1 x 80 MVAR ,765 kV, 1-Phase Reactor (Unit-20)</t>
  </si>
  <si>
    <t>1 x 80 MVAR ,765 kV, 1-Phase Reactor (Unit-21)</t>
  </si>
  <si>
    <t>1 x 80 MVAR ,765 kV, 1-Phase Reactor (Unit-22)</t>
  </si>
  <si>
    <t>1 x 80 MVAR ,765 kV, 1-Phase Reactor (Unit-23)</t>
  </si>
  <si>
    <t>1 x 80 MVAR ,765 kV, 1-Phase Reactor (Unit-24)</t>
  </si>
  <si>
    <t>1 x 80 MVAR ,765 kV, 1-Phase Reactor (Unit-25)</t>
  </si>
  <si>
    <t>1 x 80 MVAR ,765 kV, 1-Phase Reactor (Unit-26)</t>
  </si>
  <si>
    <t>1 x 80 MVAR ,765 kV, 1-Phase Reactor (Unit-27)</t>
  </si>
  <si>
    <t>1 x 80 MVAR ,765 kV, 1-Phase Reactor (Unit-28)</t>
  </si>
  <si>
    <t>1 x 80 MVAR ,765 kV, 1-Phase Reactor (Unit-29)</t>
  </si>
  <si>
    <t>1 x 80 MVAR ,765 kV, 1-Phase Reactor (Unit-30)</t>
  </si>
  <si>
    <r>
      <t xml:space="preserve">Dear Sir,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 80 MVAR ,765 kV, 1-Phase Reactor</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</si>
  <si>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r>
      <t xml:space="preserve">We hereby furnish the relevant details pertaining to the price adjustment provisions for equipment as specified in your specifications and documents for the </t>
    </r>
    <r>
      <rPr>
        <b/>
        <sz val="11"/>
        <rFont val="Book Antiqua"/>
        <family val="1"/>
      </rPr>
      <t xml:space="preserve">765kV Reactor Package 7RT-19-BULK </t>
    </r>
    <r>
      <rPr>
        <sz val="11"/>
        <rFont val="Book Antiqua"/>
        <family val="1"/>
      </rPr>
      <t>. The necessary documentary evidence is enclosed.</t>
    </r>
  </si>
  <si>
    <t>Declaration by the bidder for Acknowledgement and Acceptance of ‘Supplier Code of Conduct’</t>
  </si>
  <si>
    <t>Surge Arrester</t>
  </si>
  <si>
    <t>Raw Material</t>
  </si>
  <si>
    <t>a=</t>
  </si>
  <si>
    <t>IEEMA</t>
  </si>
  <si>
    <t>b=</t>
  </si>
  <si>
    <t>c=</t>
  </si>
  <si>
    <t>d=</t>
  </si>
  <si>
    <t xml:space="preserve">Labour </t>
  </si>
  <si>
    <t xml:space="preserve"> I=</t>
  </si>
  <si>
    <t>Indian field labour index – namely All India average consumer price index for Industrial Workers (monthly)  (Base: 2016= 100), as published by Labour Bureau, Shimla, Government of India (www.labourbureau.nic.in).</t>
  </si>
  <si>
    <t>The sum of the value of coefficients for raw materials: a+b+c+d=0.55 to 0.65 and sum of all the coefficients including labour shall be a+b+c+d+l=0.85.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</si>
</sst>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101">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8"/>
      <color rgb="FF000000"/>
      <name val="Tahoma"/>
      <family val="2"/>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b/>
      <sz val="12"/>
      <color theme="1"/>
      <name val="Book Antiqua"/>
      <family val="1"/>
    </font>
    <font>
      <sz val="12"/>
      <color indexed="12"/>
      <name val="Book Antiqua"/>
      <family val="1"/>
    </font>
    <font>
      <sz val="10"/>
      <color indexed="63"/>
      <name val="Arial"/>
      <family val="2"/>
    </font>
    <font>
      <b/>
      <i/>
      <sz val="12"/>
      <color indexed="8"/>
      <name val="Book Antiqua"/>
      <family val="1"/>
    </font>
    <font>
      <b/>
      <sz val="22"/>
      <color rgb="FFFF0000"/>
      <name val="Book Antiqua"/>
      <family val="1"/>
    </font>
    <font>
      <b/>
      <sz val="12"/>
      <color rgb="FFFF0000"/>
      <name val="Arial"/>
      <family val="2"/>
    </font>
    <font>
      <i/>
      <sz val="10"/>
      <color indexed="8"/>
      <name val="Book Antiqua"/>
      <family val="1"/>
    </font>
    <font>
      <b/>
      <i/>
      <sz val="10"/>
      <color rgb="FFFF0000"/>
      <name val="Book Antiqua"/>
      <family val="1"/>
    </font>
    <font>
      <i/>
      <sz val="11"/>
      <color rgb="FF000000"/>
      <name val="Arial"/>
      <family val="2"/>
    </font>
    <font>
      <sz val="11"/>
      <color rgb="FF000000"/>
      <name val="Arial"/>
      <family val="2"/>
    </font>
    <font>
      <i/>
      <sz val="10"/>
      <color rgb="FF000000"/>
      <name val="Arial"/>
      <family val="2"/>
    </font>
    <font>
      <sz val="11"/>
      <color rgb="FF000000"/>
      <name val="Book Antiqua"/>
      <family val="1"/>
    </font>
    <font>
      <b/>
      <sz val="11"/>
      <color rgb="FF000000"/>
      <name val="Book Antiqua"/>
      <family val="1"/>
    </font>
    <font>
      <i/>
      <sz val="12"/>
      <color rgb="FFFF0000"/>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442">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1" fillId="0" borderId="0" xfId="0" applyFont="1" applyAlignment="1" applyProtection="1">
      <alignment vertical="center"/>
      <protection hidden="1"/>
    </xf>
    <xf numFmtId="0" fontId="42"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Alignment="1" applyProtection="1">
      <alignment vertical="center"/>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6" fillId="0" borderId="0" xfId="0" applyFont="1" applyAlignment="1" applyProtection="1">
      <alignmen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Border="1" applyAlignment="1" applyProtection="1">
      <alignment horizontal="center" vertical="top" wrapText="1"/>
      <protection hidden="1"/>
    </xf>
    <xf numFmtId="0" fontId="43" fillId="0" borderId="0" xfId="0" applyFont="1" applyAlignment="1" applyProtection="1">
      <alignment horizontal="justify" vertical="center"/>
      <protection hidden="1"/>
    </xf>
    <xf numFmtId="0" fontId="43"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3" fillId="0" borderId="0" xfId="0" applyFont="1" applyAlignment="1" applyProtection="1">
      <alignment vertical="center"/>
      <protection hidden="1"/>
    </xf>
    <xf numFmtId="0" fontId="43" fillId="0" borderId="0" xfId="0" applyFont="1" applyAlignment="1" applyProtection="1">
      <alignment vertical="center"/>
      <protection locked="0"/>
    </xf>
    <xf numFmtId="0" fontId="25" fillId="0" borderId="0" xfId="0" applyFont="1" applyAlignment="1" applyProtection="1">
      <alignment vertical="center"/>
      <protection locked="0"/>
    </xf>
    <xf numFmtId="0" fontId="43"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9"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Font="1" applyAlignment="1" applyProtection="1">
      <alignment vertical="center"/>
      <protection hidden="1"/>
    </xf>
    <xf numFmtId="0" fontId="53" fillId="0" borderId="0" xfId="53" applyFont="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Font="1" applyAlignment="1" applyProtection="1">
      <alignment horizontal="justify" vertical="center"/>
      <protection hidden="1"/>
    </xf>
    <xf numFmtId="0" fontId="53" fillId="0" borderId="0" xfId="53" applyFont="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56"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9"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Alignment="1" applyProtection="1">
      <alignment horizontal="left" vertical="center"/>
      <protection hidden="1"/>
    </xf>
    <xf numFmtId="0" fontId="72" fillId="0" borderId="0" xfId="0" applyFont="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9" fillId="0" borderId="0" xfId="35" applyFont="1" applyAlignment="1" applyProtection="1">
      <alignment horizontal="justify" vertical="center"/>
      <protection hidden="1"/>
    </xf>
    <xf numFmtId="0" fontId="49"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0" borderId="0" xfId="53"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3"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5" fillId="0" borderId="0" xfId="0" applyFont="1" applyAlignment="1" applyProtection="1">
      <alignment horizontal="left" vertical="center"/>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Alignment="1" applyProtection="1">
      <alignment horizontal="right"/>
      <protection hidden="1"/>
    </xf>
    <xf numFmtId="0" fontId="49" fillId="0" borderId="0" xfId="35" applyFont="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3" fontId="5" fillId="0" borderId="0" xfId="0" applyNumberFormat="1" applyFont="1" applyAlignment="1" applyProtection="1">
      <alignment vertical="center"/>
      <protection hidden="1"/>
    </xf>
    <xf numFmtId="0" fontId="60"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5" fillId="0" borderId="4" xfId="0" applyFont="1" applyBorder="1" applyAlignment="1">
      <alignment horizontal="right" vertical="top" wrapText="1"/>
    </xf>
    <xf numFmtId="0" fontId="78" fillId="0" borderId="0" xfId="0" applyFont="1" applyAlignment="1" applyProtection="1">
      <alignment vertical="center"/>
      <protection hidden="1"/>
    </xf>
    <xf numFmtId="0" fontId="78"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8" fillId="0" borderId="0" xfId="0" applyFont="1"/>
    <xf numFmtId="172"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8"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1" fillId="0" borderId="0" xfId="0" applyFont="1" applyAlignment="1" applyProtection="1">
      <alignment vertical="center"/>
      <protection hidden="1"/>
    </xf>
    <xf numFmtId="0" fontId="81"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82"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4"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Alignment="1" applyProtection="1">
      <alignment horizontal="center" vertical="top" wrapText="1"/>
      <protection hidden="1"/>
    </xf>
    <xf numFmtId="0" fontId="43"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0" fontId="49"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Alignment="1" applyProtection="1">
      <alignment horizontal="right" vertical="center"/>
      <protection hidden="1"/>
    </xf>
    <xf numFmtId="0" fontId="5" fillId="0" borderId="9" xfId="35" applyFont="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78"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2"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2"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35" xfId="35" applyFont="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9" fillId="0" borderId="0" xfId="38" applyFont="1"/>
    <xf numFmtId="0" fontId="57"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5" fillId="17" borderId="26" xfId="0" applyFont="1" applyFill="1" applyBorder="1" applyAlignment="1" applyProtection="1">
      <alignment vertical="center"/>
      <protection hidden="1"/>
    </xf>
    <xf numFmtId="0" fontId="45" fillId="17" borderId="3" xfId="0" applyFont="1" applyFill="1" applyBorder="1" applyAlignment="1" applyProtection="1">
      <alignment vertical="center"/>
      <protection hidden="1"/>
    </xf>
    <xf numFmtId="0" fontId="0" fillId="17" borderId="0" xfId="0" applyFill="1" applyAlignment="1" applyProtection="1">
      <alignment vertical="center"/>
      <protection hidden="1"/>
    </xf>
    <xf numFmtId="0" fontId="0" fillId="17" borderId="0" xfId="0" applyFill="1" applyProtection="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2"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49" fillId="17" borderId="0" xfId="35" applyFont="1" applyFill="1" applyAlignment="1" applyProtection="1">
      <alignment horizontal="right" vertical="top"/>
      <protection hidden="1"/>
    </xf>
    <xf numFmtId="0" fontId="80" fillId="0" borderId="0" xfId="0" applyFont="1" applyAlignment="1" applyProtection="1">
      <alignment horizontal="left" vertical="top" wrapText="1" indent="1"/>
      <protection hidden="1"/>
    </xf>
    <xf numFmtId="0" fontId="9" fillId="0" borderId="0" xfId="35" applyFont="1" applyAlignment="1" applyProtection="1">
      <alignment horizontal="left" vertical="top" wrapText="1"/>
      <protection hidden="1"/>
    </xf>
    <xf numFmtId="0" fontId="9" fillId="0" borderId="0" xfId="35" applyFont="1" applyAlignment="1" applyProtection="1">
      <alignment horizontal="left" vertical="top"/>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2" fillId="2" borderId="60" xfId="35" applyFill="1" applyBorder="1" applyAlignment="1" applyProtection="1">
      <alignment horizontal="left" vertical="center" wrapText="1"/>
      <protection locked="0" hidden="1"/>
    </xf>
    <xf numFmtId="0" fontId="2" fillId="2" borderId="10" xfId="35" applyFill="1" applyBorder="1" applyAlignment="1" applyProtection="1">
      <alignment horizontal="left" vertical="top" wrapText="1"/>
      <protection locked="0" hidden="1"/>
    </xf>
    <xf numFmtId="0" fontId="2" fillId="2" borderId="59" xfId="35" applyFill="1" applyBorder="1" applyAlignment="1" applyProtection="1">
      <alignment horizontal="left" vertical="center"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ill="1" applyBorder="1" applyAlignment="1" applyProtection="1">
      <alignment horizontal="center" vertical="center" wrapText="1"/>
      <protection locked="0" hidden="1"/>
    </xf>
    <xf numFmtId="0" fontId="2" fillId="2" borderId="13" xfId="35"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0" fontId="9" fillId="0" borderId="26" xfId="0" applyFont="1" applyBorder="1" applyAlignment="1" applyProtection="1">
      <alignment vertical="top"/>
      <protection hidden="1"/>
    </xf>
    <xf numFmtId="0" fontId="44" fillId="0" borderId="6" xfId="0" applyFont="1" applyBorder="1" applyAlignment="1" applyProtection="1">
      <alignment horizontal="left" vertical="top" wrapText="1"/>
      <protection hidden="1"/>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25" fillId="2" borderId="0" xfId="0" applyFont="1" applyFill="1" applyAlignment="1">
      <alignment horizontal="center" vertical="center"/>
    </xf>
    <xf numFmtId="0" fontId="24" fillId="0" borderId="4" xfId="0" applyFont="1" applyBorder="1" applyAlignment="1" applyProtection="1">
      <alignment horizontal="right" vertical="center"/>
      <protection hidden="1"/>
    </xf>
    <xf numFmtId="0" fontId="8" fillId="0" borderId="0" xfId="0" applyFont="1" applyAlignment="1" applyProtection="1">
      <alignment vertical="top"/>
      <protection hidden="1"/>
    </xf>
    <xf numFmtId="0" fontId="27" fillId="0" borderId="0" xfId="0" applyFont="1" applyAlignment="1" applyProtection="1">
      <alignment vertical="top"/>
      <protection hidden="1"/>
    </xf>
    <xf numFmtId="173" fontId="27" fillId="0" borderId="0" xfId="0" applyNumberFormat="1" applyFont="1" applyAlignment="1" applyProtection="1">
      <alignment vertical="top"/>
      <protection hidden="1"/>
    </xf>
    <xf numFmtId="0" fontId="9" fillId="11" borderId="6" xfId="37" applyFont="1" applyFill="1" applyBorder="1" applyAlignment="1" applyProtection="1">
      <alignment vertical="top"/>
      <protection hidden="1"/>
    </xf>
    <xf numFmtId="0" fontId="10" fillId="10" borderId="6" xfId="37" applyFont="1" applyFill="1" applyBorder="1" applyAlignment="1" applyProtection="1">
      <alignment vertical="top" wrapText="1"/>
      <protection hidden="1"/>
    </xf>
    <xf numFmtId="0" fontId="9" fillId="0" borderId="6" xfId="37" applyFont="1" applyBorder="1" applyAlignment="1" applyProtection="1">
      <alignment horizontal="left" vertical="top" wrapText="1"/>
      <protection hidden="1"/>
    </xf>
    <xf numFmtId="0" fontId="9" fillId="0" borderId="6" xfId="37" applyFont="1" applyBorder="1" applyAlignment="1" applyProtection="1">
      <alignment horizontal="justify" vertical="top" wrapText="1"/>
      <protection hidden="1"/>
    </xf>
    <xf numFmtId="0" fontId="9" fillId="9" borderId="6" xfId="37" applyFont="1" applyFill="1" applyBorder="1" applyAlignment="1" applyProtection="1">
      <alignment horizontal="left" vertical="top" wrapText="1"/>
      <protection locked="0" hidden="1"/>
    </xf>
    <xf numFmtId="0" fontId="10" fillId="0" borderId="6" xfId="37" applyFont="1" applyBorder="1" applyAlignment="1" applyProtection="1">
      <alignment horizontal="left" vertical="top" wrapText="1"/>
      <protection hidden="1"/>
    </xf>
    <xf numFmtId="0" fontId="9" fillId="0" borderId="6" xfId="37" applyFont="1" applyBorder="1" applyAlignment="1" applyProtection="1">
      <alignment vertical="top" wrapText="1"/>
      <protection hidden="1"/>
    </xf>
    <xf numFmtId="0" fontId="10" fillId="11" borderId="6" xfId="37" applyFont="1" applyFill="1" applyBorder="1" applyAlignment="1" applyProtection="1">
      <alignment horizontal="left" vertical="top" wrapText="1"/>
      <protection hidden="1"/>
    </xf>
    <xf numFmtId="0" fontId="10" fillId="10" borderId="6" xfId="38" applyFont="1" applyFill="1" applyBorder="1" applyAlignment="1" applyProtection="1">
      <alignment horizontal="left" vertical="top" wrapText="1"/>
      <protection hidden="1"/>
    </xf>
    <xf numFmtId="0" fontId="92" fillId="0" borderId="0" xfId="52" applyFont="1" applyAlignment="1" applyProtection="1">
      <alignment vertical="center"/>
      <protection hidden="1"/>
    </xf>
    <xf numFmtId="1" fontId="5" fillId="0" borderId="0" xfId="0" applyNumberFormat="1" applyFont="1" applyAlignment="1" applyProtection="1">
      <alignment horizontal="center" vertical="top"/>
      <protection hidden="1"/>
    </xf>
    <xf numFmtId="0" fontId="8" fillId="0" borderId="6" xfId="0" applyFont="1" applyBorder="1" applyAlignment="1" applyProtection="1">
      <alignment vertical="top"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9" fillId="2" borderId="0" xfId="35" applyFont="1" applyFill="1" applyAlignment="1" applyProtection="1">
      <alignment vertical="top" wrapText="1"/>
      <protection locked="0" hidden="1"/>
    </xf>
    <xf numFmtId="0" fontId="9" fillId="2" borderId="0" xfId="35" applyFont="1" applyFill="1" applyAlignment="1" applyProtection="1">
      <alignment horizontal="center" vertical="top" wrapText="1"/>
      <protection locked="0" hidden="1"/>
    </xf>
    <xf numFmtId="0" fontId="10" fillId="0" borderId="0" xfId="53" applyFont="1" applyAlignment="1" applyProtection="1">
      <alignment horizontal="left" vertical="center" wrapText="1"/>
      <protection hidden="1"/>
    </xf>
    <xf numFmtId="0" fontId="10" fillId="0" borderId="0" xfId="37" applyFont="1" applyAlignment="1" applyProtection="1">
      <alignment horizontal="justify" vertical="center" wrapText="1"/>
      <protection hidden="1"/>
    </xf>
    <xf numFmtId="0" fontId="5" fillId="0" borderId="0" xfId="0" applyFont="1" applyAlignment="1" applyProtection="1">
      <alignment horizontal="left" vertical="top" wrapText="1"/>
      <protection hidden="1"/>
    </xf>
    <xf numFmtId="0" fontId="5" fillId="0" borderId="0" xfId="0" applyFont="1" applyAlignment="1" applyProtection="1">
      <alignment horizontal="left" vertical="top"/>
      <protection hidden="1"/>
    </xf>
    <xf numFmtId="173" fontId="27" fillId="0" borderId="0" xfId="0" applyNumberFormat="1" applyFont="1" applyAlignment="1" applyProtection="1">
      <alignment horizontal="left" vertical="top"/>
      <protection hidden="1"/>
    </xf>
    <xf numFmtId="0" fontId="91" fillId="0" borderId="8" xfId="52" applyFont="1" applyBorder="1" applyAlignment="1" applyProtection="1">
      <alignment horizontal="center" vertical="center" textRotation="90"/>
      <protection hidden="1"/>
    </xf>
    <xf numFmtId="0" fontId="91" fillId="0" borderId="15" xfId="52" applyFont="1" applyBorder="1" applyAlignment="1" applyProtection="1">
      <alignment horizontal="center" vertical="center" textRotation="90"/>
      <protection hidden="1"/>
    </xf>
    <xf numFmtId="0" fontId="91" fillId="0" borderId="14" xfId="52" applyFont="1" applyBorder="1" applyAlignment="1" applyProtection="1">
      <alignment horizontal="center" vertical="center" textRotation="90"/>
      <protection hidden="1"/>
    </xf>
    <xf numFmtId="0" fontId="61" fillId="0" borderId="0" xfId="52" applyFont="1"/>
    <xf numFmtId="0" fontId="60" fillId="0" borderId="5" xfId="52" applyFont="1" applyBorder="1" applyAlignment="1" applyProtection="1">
      <alignment horizontal="justify" vertical="center"/>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44" fillId="0" borderId="0" xfId="52" applyFont="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60" fillId="0" borderId="30" xfId="52" applyFont="1" applyBorder="1" applyAlignment="1" applyProtection="1">
      <alignment horizontal="justify" vertical="top"/>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63" fillId="13" borderId="34" xfId="52" applyFont="1" applyFill="1" applyBorder="1" applyAlignment="1" applyProtection="1">
      <alignment horizontal="center" vertical="center" wrapText="1"/>
      <protection hidden="1"/>
    </xf>
    <xf numFmtId="0" fontId="63" fillId="13" borderId="24" xfId="52" applyFont="1" applyFill="1" applyBorder="1" applyAlignment="1" applyProtection="1">
      <alignment horizontal="center" vertical="center" wrapText="1"/>
      <protection hidden="1"/>
    </xf>
    <xf numFmtId="0" fontId="63" fillId="13" borderId="35" xfId="52" applyFont="1" applyFill="1" applyBorder="1" applyAlignment="1" applyProtection="1">
      <alignment horizontal="center" vertical="center" wrapText="1"/>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2" fillId="2" borderId="29" xfId="48" applyFill="1" applyBorder="1" applyAlignment="1" applyProtection="1">
      <alignment horizontal="center" vertical="center"/>
      <protection locked="0"/>
    </xf>
    <xf numFmtId="0" fontId="2" fillId="2" borderId="33" xfId="48" applyFill="1" applyBorder="1" applyAlignment="1" applyProtection="1">
      <alignment horizontal="center" vertical="center"/>
      <protection locked="0"/>
    </xf>
    <xf numFmtId="0" fontId="2" fillId="2" borderId="16" xfId="48" applyFill="1" applyBorder="1" applyAlignment="1" applyProtection="1">
      <alignment horizontal="center" vertical="center"/>
      <protection locked="0"/>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3"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6"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84" fillId="0" borderId="6" xfId="0" applyFont="1" applyBorder="1" applyAlignment="1" applyProtection="1">
      <alignment horizontal="left" vertical="center" wrapText="1"/>
      <protection hidden="1"/>
    </xf>
    <xf numFmtId="0" fontId="84"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11" xfId="35" applyFont="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Border="1" applyAlignment="1" applyProtection="1">
      <alignment horizontal="left" vertical="top" wrapText="1"/>
      <protection hidden="1"/>
    </xf>
    <xf numFmtId="0" fontId="49" fillId="0" borderId="11" xfId="35" applyFont="1" applyBorder="1" applyAlignment="1" applyProtection="1">
      <alignment horizontal="left" vertical="top"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9" fillId="0" borderId="26" xfId="35" applyFont="1" applyBorder="1" applyAlignment="1" applyProtection="1">
      <alignment horizontal="left" vertical="top"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28"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49" fillId="0" borderId="24" xfId="35" applyFont="1" applyBorder="1" applyAlignment="1" applyProtection="1">
      <alignment horizontal="left" vertical="top" wrapText="1"/>
      <protection hidden="1"/>
    </xf>
    <xf numFmtId="0" fontId="49" fillId="0" borderId="35" xfId="35" applyFont="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64" fillId="0" borderId="6" xfId="0" applyFont="1" applyBorder="1" applyAlignment="1" applyProtection="1">
      <alignment horizontal="left" vertical="center" wrapText="1"/>
      <protection hidden="1"/>
    </xf>
    <xf numFmtId="0" fontId="9" fillId="0" borderId="46" xfId="0" applyFont="1" applyBorder="1" applyAlignment="1" applyProtection="1">
      <alignment horizontal="left" vertical="top" wrapText="1"/>
      <protection hidden="1"/>
    </xf>
    <xf numFmtId="0" fontId="9" fillId="0" borderId="34"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84" fillId="0" borderId="6" xfId="0" applyFont="1" applyBorder="1" applyAlignment="1" applyProtection="1">
      <alignment horizontal="center" vertical="top" wrapText="1"/>
      <protection hidden="1"/>
    </xf>
    <xf numFmtId="0" fontId="9" fillId="0" borderId="8"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9"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3" fillId="0" borderId="0" xfId="0" applyFont="1" applyAlignment="1" applyProtection="1">
      <alignment horizontal="justify" vertical="top" wrapText="1"/>
      <protection hidden="1"/>
    </xf>
    <xf numFmtId="0" fontId="43" fillId="0" borderId="0" xfId="0" applyFont="1" applyAlignment="1" applyProtection="1">
      <alignment horizontal="left" vertical="top" wrapText="1"/>
      <protection hidden="1"/>
    </xf>
    <xf numFmtId="0" fontId="43"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68" fillId="13" borderId="34" xfId="52" applyFont="1" applyFill="1" applyBorder="1" applyAlignment="1" applyProtection="1">
      <alignment horizontal="center" vertical="center" wrapText="1"/>
      <protection hidden="1"/>
    </xf>
    <xf numFmtId="0" fontId="68"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93" fillId="17"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7" fillId="0" borderId="26" xfId="35" applyFont="1" applyBorder="1" applyAlignment="1" applyProtection="1">
      <alignment horizontal="left" vertical="center" wrapText="1"/>
      <protection hidden="1"/>
    </xf>
    <xf numFmtId="0" fontId="87" fillId="0" borderId="3" xfId="35" applyFont="1" applyBorder="1" applyAlignment="1" applyProtection="1">
      <alignment horizontal="left" vertical="center" wrapText="1"/>
      <protection hidden="1"/>
    </xf>
    <xf numFmtId="0" fontId="87" fillId="0" borderId="11" xfId="35" applyFont="1" applyBorder="1" applyAlignment="1" applyProtection="1">
      <alignment horizontal="left" vertical="center"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9" fillId="2" borderId="6" xfId="35" applyFont="1" applyFill="1" applyBorder="1" applyAlignment="1" applyProtection="1">
      <alignment horizontal="center" vertical="center" wrapText="1"/>
      <protection locked="0" hidden="1"/>
    </xf>
    <xf numFmtId="0" fontId="8" fillId="17" borderId="0" xfId="35" applyFont="1" applyFill="1" applyAlignment="1" applyProtection="1">
      <alignment vertical="top"/>
      <protection hidden="1"/>
    </xf>
    <xf numFmtId="0" fontId="9"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64" fillId="0" borderId="34" xfId="35" applyFont="1" applyBorder="1" applyAlignment="1" applyProtection="1">
      <alignment horizontal="left" vertical="center" wrapText="1"/>
      <protection hidden="1"/>
    </xf>
    <xf numFmtId="0" fontId="64" fillId="0" borderId="24" xfId="35" applyFont="1" applyBorder="1" applyAlignment="1" applyProtection="1">
      <alignment horizontal="left" vertical="center" wrapText="1"/>
      <protection hidden="1"/>
    </xf>
    <xf numFmtId="0" fontId="64" fillId="0" borderId="35"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46" xfId="35" applyFont="1" applyBorder="1" applyAlignment="1" applyProtection="1">
      <alignment horizontal="left" vertical="top" wrapText="1"/>
      <protection hidden="1"/>
    </xf>
    <xf numFmtId="0" fontId="90" fillId="17" borderId="0" xfId="35" applyFont="1" applyFill="1" applyAlignment="1" applyProtection="1">
      <alignment horizontal="justify" vertical="top" wrapText="1"/>
      <protection hidden="1"/>
    </xf>
    <xf numFmtId="0" fontId="49" fillId="17" borderId="0" xfId="35" applyFont="1" applyFill="1" applyAlignment="1" applyProtection="1">
      <alignment horizontal="left" vertical="top" wrapText="1"/>
      <protection hidden="1"/>
    </xf>
    <xf numFmtId="0" fontId="9" fillId="0" borderId="0" xfId="35" applyFont="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86" fillId="13" borderId="0" xfId="35" applyFont="1" applyFill="1" applyAlignment="1" applyProtection="1">
      <alignment horizontal="center" vertical="center" wrapText="1"/>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9" fillId="2" borderId="47" xfId="35" applyFont="1"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0" borderId="28" xfId="35" applyFont="1" applyBorder="1" applyAlignment="1" applyProtection="1">
      <alignment vertical="top" wrapText="1"/>
      <protection hidden="1"/>
    </xf>
    <xf numFmtId="0" fontId="9" fillId="0" borderId="45" xfId="35" applyFont="1" applyBorder="1" applyAlignment="1" applyProtection="1">
      <alignment vertical="top" wrapText="1"/>
      <protection hidden="1"/>
    </xf>
    <xf numFmtId="0" fontId="9" fillId="0" borderId="49" xfId="35" applyFont="1" applyBorder="1" applyAlignment="1" applyProtection="1">
      <alignment vertical="top" wrapText="1"/>
      <protection hidden="1"/>
    </xf>
    <xf numFmtId="0" fontId="10" fillId="0" borderId="6" xfId="35" applyFont="1" applyBorder="1" applyAlignment="1" applyProtection="1">
      <alignment horizontal="left"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64" fillId="0" borderId="26" xfId="35" applyFont="1" applyBorder="1" applyAlignment="1" applyProtection="1">
      <alignment horizontal="left" vertical="center" wrapText="1"/>
      <protection hidden="1"/>
    </xf>
    <xf numFmtId="0" fontId="64" fillId="0" borderId="3" xfId="35" applyFont="1" applyBorder="1" applyAlignment="1" applyProtection="1">
      <alignment horizontal="left" vertical="center" wrapText="1"/>
      <protection hidden="1"/>
    </xf>
    <xf numFmtId="0" fontId="64" fillId="0" borderId="11" xfId="35" applyFont="1" applyBorder="1" applyAlignment="1" applyProtection="1">
      <alignment horizontal="left" vertical="center" wrapText="1"/>
      <protection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top" wrapText="1"/>
      <protection locked="0"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Border="1" applyAlignment="1" applyProtection="1">
      <alignment vertical="top" wrapText="1"/>
      <protection hidden="1"/>
    </xf>
    <xf numFmtId="0" fontId="9" fillId="0" borderId="11" xfId="35" applyFont="1" applyBorder="1" applyAlignment="1" applyProtection="1">
      <alignment vertical="top" wrapText="1"/>
      <protection hidden="1"/>
    </xf>
    <xf numFmtId="0" fontId="10" fillId="0" borderId="11" xfId="35" applyFont="1" applyBorder="1" applyAlignment="1" applyProtection="1">
      <alignment horizontal="left" vertical="top" wrapText="1"/>
      <protection hidden="1"/>
    </xf>
    <xf numFmtId="0" fontId="9" fillId="0" borderId="0" xfId="35" applyFont="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35" xfId="35" applyFont="1" applyBorder="1" applyAlignment="1" applyProtection="1">
      <alignment vertical="top" wrapText="1"/>
      <protection hidden="1"/>
    </xf>
    <xf numFmtId="0" fontId="9" fillId="0" borderId="4" xfId="35" applyFont="1" applyBorder="1" applyAlignment="1" applyProtection="1">
      <alignment horizontal="right" vertical="center"/>
      <protection hidden="1"/>
    </xf>
    <xf numFmtId="0" fontId="9" fillId="0" borderId="58" xfId="35" applyFont="1" applyBorder="1" applyAlignment="1" applyProtection="1">
      <alignment horizontal="right" vertical="center"/>
      <protection hidden="1"/>
    </xf>
    <xf numFmtId="0" fontId="9" fillId="0" borderId="0" xfId="35" applyFont="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49" fillId="17" borderId="0" xfId="35" applyFont="1" applyFill="1" applyAlignment="1" applyProtection="1">
      <alignment horizontal="justify" vertical="top" wrapText="1"/>
      <protection hidden="1"/>
    </xf>
    <xf numFmtId="0" fontId="64" fillId="0" borderId="6" xfId="35" applyFont="1" applyBorder="1" applyAlignment="1" applyProtection="1">
      <alignment horizontal="left" vertical="center" wrapText="1"/>
      <protection hidden="1"/>
    </xf>
    <xf numFmtId="0" fontId="98" fillId="0" borderId="6" xfId="35" applyFont="1" applyBorder="1" applyAlignment="1" applyProtection="1">
      <alignment horizontal="left" vertical="top" wrapText="1"/>
      <protection hidden="1"/>
    </xf>
    <xf numFmtId="0" fontId="10" fillId="0" borderId="0" xfId="35" applyFont="1" applyAlignment="1" applyProtection="1">
      <alignment horizontal="left" vertical="top"/>
      <protection hidden="1"/>
    </xf>
    <xf numFmtId="0" fontId="9" fillId="0" borderId="6" xfId="35" applyFont="1" applyBorder="1" applyAlignment="1" applyProtection="1">
      <alignment vertical="top" wrapText="1"/>
      <protection hidden="1"/>
    </xf>
    <xf numFmtId="0" fontId="10" fillId="0" borderId="26" xfId="35" applyFont="1" applyBorder="1" applyAlignment="1" applyProtection="1">
      <alignment horizontal="left" vertical="center" wrapText="1"/>
      <protection hidden="1"/>
    </xf>
    <xf numFmtId="0" fontId="10" fillId="0" borderId="3" xfId="35" applyFont="1" applyBorder="1" applyAlignment="1" applyProtection="1">
      <alignment horizontal="left" vertical="center" wrapText="1"/>
      <protection hidden="1"/>
    </xf>
    <xf numFmtId="0" fontId="10" fillId="0" borderId="11" xfId="35" applyFont="1" applyBorder="1" applyAlignment="1" applyProtection="1">
      <alignment horizontal="left"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55"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44"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63" fillId="13" borderId="12" xfId="52" applyFont="1" applyFill="1" applyBorder="1" applyAlignment="1" applyProtection="1">
      <alignment horizontal="center" vertical="center" wrapText="1"/>
      <protection hidden="1"/>
    </xf>
    <xf numFmtId="0" fontId="63" fillId="13" borderId="0" xfId="52" applyFont="1" applyFill="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6" xfId="0" applyFont="1" applyBorder="1" applyAlignment="1" applyProtection="1">
      <alignment horizontal="center" vertical="center" wrapText="1"/>
      <protection hidden="1"/>
    </xf>
    <xf numFmtId="0" fontId="5" fillId="0" borderId="16" xfId="0" applyFont="1" applyBorder="1" applyAlignment="1" applyProtection="1">
      <alignment horizontal="left" vertical="top" wrapText="1"/>
      <protection hidden="1"/>
    </xf>
    <xf numFmtId="0" fontId="10" fillId="0" borderId="0" xfId="0" applyFont="1" applyAlignment="1">
      <alignment horizontal="justify" vertical="center" wrapText="1"/>
    </xf>
    <xf numFmtId="0" fontId="9" fillId="0" borderId="0" xfId="0" applyFont="1" applyAlignment="1">
      <alignment horizontal="left" vertical="center" wrapText="1"/>
    </xf>
    <xf numFmtId="0" fontId="11" fillId="13" borderId="12" xfId="52" applyFont="1" applyFill="1" applyBorder="1" applyAlignment="1" applyProtection="1">
      <alignment horizontal="center" vertical="center" wrapText="1"/>
      <protection hidden="1"/>
    </xf>
    <xf numFmtId="0" fontId="11" fillId="13" borderId="0" xfId="52" applyFont="1" applyFill="1" applyAlignment="1" applyProtection="1">
      <alignment horizontal="center" vertical="center" wrapText="1"/>
      <protection hidden="1"/>
    </xf>
    <xf numFmtId="0" fontId="10" fillId="14"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10" borderId="6" xfId="37" applyFont="1" applyFill="1" applyBorder="1" applyAlignment="1" applyProtection="1">
      <alignment horizontal="left" vertical="top" wrapText="1"/>
      <protection hidden="1"/>
    </xf>
    <xf numFmtId="0" fontId="79" fillId="0" borderId="3" xfId="38" applyFont="1" applyBorder="1" applyAlignment="1">
      <alignment horizontal="left" vertical="top" wrapText="1"/>
    </xf>
    <xf numFmtId="0" fontId="79"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top" wrapText="1"/>
      <protection hidden="1"/>
    </xf>
    <xf numFmtId="0" fontId="10" fillId="11" borderId="3" xfId="37" applyFont="1" applyFill="1" applyBorder="1" applyAlignment="1" applyProtection="1">
      <alignment horizontal="left" vertical="top" wrapText="1"/>
      <protection hidden="1"/>
    </xf>
    <xf numFmtId="0" fontId="10" fillId="11" borderId="11" xfId="37" applyFont="1" applyFill="1" applyBorder="1" applyAlignment="1" applyProtection="1">
      <alignment horizontal="left" vertical="top" wrapText="1"/>
      <protection hidden="1"/>
    </xf>
    <xf numFmtId="0" fontId="10" fillId="10" borderId="26" xfId="38" applyFont="1" applyFill="1" applyBorder="1" applyAlignment="1" applyProtection="1">
      <alignment horizontal="left" vertical="top" wrapText="1"/>
      <protection hidden="1"/>
    </xf>
    <xf numFmtId="0" fontId="10" fillId="10" borderId="3" xfId="38" applyFont="1" applyFill="1" applyBorder="1" applyAlignment="1" applyProtection="1">
      <alignment horizontal="left" vertical="top" wrapText="1"/>
      <protection hidden="1"/>
    </xf>
    <xf numFmtId="0" fontId="10" fillId="10" borderId="11" xfId="38" applyFont="1" applyFill="1" applyBorder="1" applyAlignment="1" applyProtection="1">
      <alignment horizontal="left" vertical="top" wrapText="1"/>
      <protection hidden="1"/>
    </xf>
    <xf numFmtId="0" fontId="75" fillId="0" borderId="3" xfId="38" applyFont="1" applyBorder="1" applyAlignment="1">
      <alignment horizontal="left" vertical="top" wrapText="1"/>
    </xf>
    <xf numFmtId="0" fontId="75" fillId="0" borderId="11" xfId="38" applyFont="1" applyBorder="1" applyAlignment="1">
      <alignment horizontal="left" vertical="top" wrapText="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49"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76" fillId="0" borderId="29" xfId="33" applyFont="1" applyBorder="1" applyAlignment="1" applyProtection="1">
      <alignment horizontal="center" vertical="center"/>
      <protection hidden="1"/>
    </xf>
    <xf numFmtId="0" fontId="76" fillId="0" borderId="33" xfId="33" applyFont="1" applyBorder="1" applyAlignment="1" applyProtection="1">
      <alignment horizontal="center" vertical="center"/>
      <protection hidden="1"/>
    </xf>
    <xf numFmtId="0" fontId="76"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49" fillId="0" borderId="0" xfId="0" applyFont="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9" fillId="0" borderId="26"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11" xfId="0" applyFont="1" applyBorder="1" applyAlignment="1" applyProtection="1">
      <alignment horizontal="left" vertical="top"/>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center" wrapText="1"/>
      <protection hidden="1"/>
    </xf>
    <xf numFmtId="0" fontId="9" fillId="0" borderId="0" xfId="53" applyAlignment="1" applyProtection="1">
      <alignment horizontal="left" vertical="center"/>
      <protection hidden="1"/>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9" fillId="0" borderId="0" xfId="35" applyFont="1" applyAlignment="1" applyProtection="1">
      <alignment horizontal="justify" vertical="center" wrapText="1"/>
      <protection hidden="1"/>
    </xf>
    <xf numFmtId="0" fontId="22"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2" borderId="6" xfId="35" applyFont="1" applyFill="1" applyBorder="1" applyAlignment="1" applyProtection="1">
      <alignment horizontal="left" vertical="top" wrapText="1"/>
      <protection locked="0"/>
    </xf>
    <xf numFmtId="0" fontId="22" fillId="0" borderId="0" xfId="35" applyFont="1" applyAlignment="1" applyProtection="1">
      <alignment horizontal="justify" vertical="top" wrapText="1"/>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0" borderId="0" xfId="35" applyFont="1" applyAlignment="1" applyProtection="1">
      <alignment horizontal="left"/>
      <protection hidden="1"/>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173"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protection hidden="1"/>
    </xf>
    <xf numFmtId="0" fontId="5"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horizontal="center" vertical="top"/>
      <protection hidden="1"/>
    </xf>
    <xf numFmtId="0" fontId="9" fillId="0" borderId="0" xfId="35" applyFont="1" applyAlignment="1" applyProtection="1">
      <alignment horizontal="left" vertical="top" wrapText="1" indent="5"/>
      <protection hidden="1"/>
    </xf>
    <xf numFmtId="0" fontId="88" fillId="0" borderId="29" xfId="35" applyFont="1" applyBorder="1" applyAlignment="1" applyProtection="1">
      <alignment horizontal="center" vertical="center"/>
      <protection hidden="1"/>
    </xf>
    <xf numFmtId="0" fontId="88" fillId="0" borderId="33" xfId="35" applyFont="1" applyBorder="1" applyAlignment="1" applyProtection="1">
      <alignment horizontal="center" vertical="center"/>
      <protection hidden="1"/>
    </xf>
    <xf numFmtId="0" fontId="88"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0" fontId="9" fillId="0" borderId="0" xfId="0" applyFont="1" applyAlignment="1" applyProtection="1">
      <alignment horizontal="left" vertical="center"/>
      <protection hidden="1"/>
    </xf>
    <xf numFmtId="0" fontId="2" fillId="0" borderId="0" xfId="0" applyFont="1" applyAlignment="1" applyProtection="1">
      <alignment horizontal="left" vertical="center" wrapText="1"/>
      <protection hidden="1"/>
    </xf>
    <xf numFmtId="0" fontId="95" fillId="0" borderId="0" xfId="0" applyFont="1" applyAlignment="1">
      <alignment horizontal="left" vertical="center"/>
    </xf>
    <xf numFmtId="172" fontId="9" fillId="0" borderId="0" xfId="0" applyNumberFormat="1" applyFont="1" applyAlignment="1" applyProtection="1">
      <alignment horizontal="justify" vertical="top" wrapText="1"/>
      <protection hidden="1"/>
    </xf>
    <xf numFmtId="0" fontId="9" fillId="0" borderId="0" xfId="0" applyFont="1" applyAlignment="1" applyProtection="1">
      <alignment horizontal="justify" vertical="top"/>
      <protection hidden="1"/>
    </xf>
    <xf numFmtId="0" fontId="10" fillId="0" borderId="0" xfId="0" applyFont="1" applyAlignment="1" applyProtection="1">
      <alignment horizontal="left" vertical="center"/>
      <protection hidden="1"/>
    </xf>
    <xf numFmtId="0" fontId="98" fillId="0" borderId="0" xfId="0" applyFont="1" applyAlignment="1">
      <alignment horizontal="left" vertical="center" wrapText="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2" fontId="28" fillId="0" borderId="0" xfId="0" applyNumberFormat="1" applyFont="1" applyAlignment="1" applyProtection="1">
      <alignment horizontal="justify" vertical="top" wrapText="1"/>
      <protection hidden="1"/>
    </xf>
    <xf numFmtId="172" fontId="10" fillId="0" borderId="0" xfId="0" applyNumberFormat="1" applyFont="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0" fontId="80" fillId="0" borderId="24" xfId="0" applyFont="1" applyBorder="1" applyAlignment="1" applyProtection="1">
      <alignment horizontal="left" vertical="top" wrapText="1" indent="1"/>
      <protection hidden="1"/>
    </xf>
    <xf numFmtId="0" fontId="9" fillId="0" borderId="0" xfId="65" applyFont="1" applyAlignment="1" applyProtection="1">
      <alignment horizontal="left" vertical="top" wrapText="1"/>
      <protection hidden="1"/>
    </xf>
    <xf numFmtId="0" fontId="10" fillId="15" borderId="4" xfId="0" applyFont="1" applyFill="1" applyBorder="1" applyAlignment="1" applyProtection="1">
      <alignment horizontal="justify" vertical="top" wrapText="1"/>
      <protection hidden="1"/>
    </xf>
    <xf numFmtId="0" fontId="9" fillId="0" borderId="24" xfId="46" applyFont="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6" xfId="62" applyFont="1" applyFill="1" applyBorder="1" applyAlignment="1" applyProtection="1">
      <alignment horizontal="left" vertical="center" wrapText="1"/>
      <protection locked="0"/>
    </xf>
    <xf numFmtId="0" fontId="9" fillId="15" borderId="0" xfId="63" applyFont="1" applyFill="1" applyAlignment="1" applyProtection="1">
      <alignment horizontal="left" vertical="top" wrapText="1"/>
      <protection hidden="1"/>
    </xf>
    <xf numFmtId="172" fontId="10" fillId="0" borderId="0" xfId="0" applyNumberFormat="1" applyFont="1" applyAlignment="1" applyProtection="1">
      <alignment horizontal="justify" vertical="top" wrapText="1"/>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63" fillId="13" borderId="0" xfId="52" applyFont="1" applyFill="1" applyAlignment="1" applyProtection="1">
      <alignment horizontal="justify" vertical="top" wrapText="1"/>
      <protection hidden="1"/>
    </xf>
    <xf numFmtId="2" fontId="30" fillId="0" borderId="0" xfId="51" applyNumberFormat="1" applyFont="1" applyAlignment="1" applyProtection="1">
      <alignment horizontal="left" vertical="center"/>
      <protection hidden="1"/>
    </xf>
    <xf numFmtId="0" fontId="10" fillId="10" borderId="6" xfId="39" applyFont="1" applyFill="1" applyBorder="1" applyAlignment="1" applyProtection="1">
      <alignment horizontal="center" vertical="center" wrapText="1"/>
      <protection hidden="1"/>
    </xf>
    <xf numFmtId="0" fontId="10" fillId="10" borderId="26" xfId="39" applyFont="1" applyFill="1" applyBorder="1" applyAlignment="1" applyProtection="1">
      <alignment horizontal="left" vertical="center" wrapText="1"/>
      <protection hidden="1"/>
    </xf>
    <xf numFmtId="0" fontId="10" fillId="10" borderId="3" xfId="39" applyFont="1" applyFill="1" applyBorder="1" applyAlignment="1" applyProtection="1">
      <alignment horizontal="left" vertical="center" wrapText="1"/>
      <protection hidden="1"/>
    </xf>
    <xf numFmtId="0" fontId="10" fillId="10" borderId="11" xfId="39" applyFont="1" applyFill="1" applyBorder="1" applyAlignment="1" applyProtection="1">
      <alignment horizontal="left" vertical="center" wrapText="1"/>
      <protection hidden="1"/>
    </xf>
    <xf numFmtId="0" fontId="10" fillId="0" borderId="6" xfId="39" applyFont="1" applyBorder="1" applyAlignment="1" applyProtection="1">
      <alignment horizontal="center" vertical="center" wrapText="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horizontal="left" vertical="center" wrapText="1"/>
      <protection hidden="1"/>
    </xf>
    <xf numFmtId="0" fontId="9" fillId="0" borderId="6" xfId="39" applyFont="1" applyBorder="1" applyAlignment="1" applyProtection="1">
      <alignment vertical="center"/>
      <protection hidden="1"/>
    </xf>
    <xf numFmtId="0" fontId="9" fillId="0" borderId="6" xfId="39" applyFont="1" applyBorder="1" applyAlignment="1" applyProtection="1">
      <alignment horizontal="center" vertical="center" wrapText="1"/>
      <protection hidden="1"/>
    </xf>
    <xf numFmtId="0" fontId="9" fillId="9" borderId="6" xfId="39" applyFont="1" applyFill="1" applyBorder="1" applyAlignment="1" applyProtection="1">
      <alignment horizontal="left" vertical="center" wrapText="1"/>
      <protection locked="0" hidden="1"/>
    </xf>
    <xf numFmtId="0" fontId="9" fillId="9" borderId="6" xfId="39" applyFont="1" applyFill="1" applyBorder="1" applyAlignment="1" applyProtection="1">
      <alignment vertical="center"/>
      <protection locked="0" hidden="1"/>
    </xf>
    <xf numFmtId="0" fontId="9" fillId="0" borderId="6" xfId="39" applyFont="1" applyBorder="1" applyAlignment="1" applyProtection="1">
      <alignment horizontal="justify" vertical="top" wrapText="1"/>
      <protection hidden="1"/>
    </xf>
    <xf numFmtId="0" fontId="75" fillId="0" borderId="26" xfId="39" applyFont="1" applyBorder="1" applyAlignment="1" applyProtection="1">
      <alignment horizontal="left" vertical="center" wrapText="1"/>
      <protection hidden="1"/>
    </xf>
    <xf numFmtId="0" fontId="75" fillId="0" borderId="3" xfId="39" applyFont="1" applyBorder="1" applyAlignment="1" applyProtection="1">
      <alignment horizontal="left" vertical="center" wrapText="1"/>
      <protection hidden="1"/>
    </xf>
    <xf numFmtId="0" fontId="75" fillId="0" borderId="11" xfId="39" applyFont="1" applyBorder="1" applyAlignment="1" applyProtection="1">
      <alignment horizontal="left" vertical="center" wrapText="1"/>
      <protection hidden="1"/>
    </xf>
    <xf numFmtId="0" fontId="10" fillId="0" borderId="26" xfId="37" applyFont="1" applyBorder="1" applyAlignment="1" applyProtection="1">
      <alignment horizontal="center" vertical="center" wrapText="1"/>
      <protection hidden="1"/>
    </xf>
    <xf numFmtId="0" fontId="10" fillId="0" borderId="11" xfId="37" applyFont="1" applyBorder="1" applyAlignment="1" applyProtection="1">
      <alignment horizontal="center" vertical="center" wrapText="1"/>
      <protection hidden="1"/>
    </xf>
    <xf numFmtId="0" fontId="67" fillId="0" borderId="26" xfId="37" applyFont="1" applyBorder="1" applyAlignment="1" applyProtection="1">
      <alignment horizontal="center" vertical="center"/>
      <protection hidden="1"/>
    </xf>
    <xf numFmtId="0" fontId="67" fillId="0" borderId="11" xfId="37" applyFont="1" applyBorder="1" applyAlignment="1" applyProtection="1">
      <alignment horizontal="center" vertical="center"/>
      <protection hidden="1"/>
    </xf>
    <xf numFmtId="0" fontId="9" fillId="9" borderId="26" xfId="37" applyFont="1" applyFill="1" applyBorder="1" applyAlignment="1" applyProtection="1">
      <alignment horizontal="center" vertical="top" wrapText="1"/>
      <protection locked="0" hidden="1"/>
    </xf>
    <xf numFmtId="0" fontId="9" fillId="9" borderId="11" xfId="37" applyFont="1" applyFill="1" applyBorder="1" applyAlignment="1" applyProtection="1">
      <alignment horizontal="center" vertical="top" wrapText="1"/>
      <protection locked="0" hidden="1"/>
    </xf>
    <xf numFmtId="0" fontId="9" fillId="0" borderId="26" xfId="37" applyFont="1" applyBorder="1" applyAlignment="1" applyProtection="1">
      <alignment horizontal="center" vertical="top" wrapText="1"/>
      <protection hidden="1"/>
    </xf>
    <xf numFmtId="0" fontId="9" fillId="0" borderId="11" xfId="37" applyFont="1" applyBorder="1" applyAlignment="1" applyProtection="1">
      <alignment horizontal="center" vertical="top" wrapText="1"/>
      <protection hidden="1"/>
    </xf>
    <xf numFmtId="2" fontId="9" fillId="0" borderId="26" xfId="37" applyNumberFormat="1" applyFont="1" applyBorder="1" applyAlignment="1" applyProtection="1">
      <alignment horizontal="center" vertical="top" wrapText="1"/>
      <protection hidden="1"/>
    </xf>
    <xf numFmtId="2" fontId="9" fillId="0" borderId="11" xfId="37" applyNumberFormat="1" applyFont="1" applyBorder="1" applyAlignment="1" applyProtection="1">
      <alignment horizontal="center" vertical="top" wrapText="1"/>
      <protection hidden="1"/>
    </xf>
    <xf numFmtId="0" fontId="9" fillId="9" borderId="11" xfId="39" applyFont="1" applyFill="1" applyBorder="1" applyAlignment="1" applyProtection="1">
      <alignment vertical="center"/>
      <protection locked="0"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117">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strike/>
      </font>
    </dxf>
    <dxf>
      <font>
        <color indexed="9"/>
      </font>
      <fill>
        <patternFill patternType="none">
          <bgColor indexed="65"/>
        </patternFill>
      </fill>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13"/>
      </font>
    </dxf>
    <dxf>
      <font>
        <color indexed="9"/>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externalLink" Target="externalLinks/externalLink17.xml"/><Relationship Id="rId58" Type="http://schemas.openxmlformats.org/officeDocument/2006/relationships/externalLink" Target="externalLinks/externalLink22.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2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56" Type="http://schemas.openxmlformats.org/officeDocument/2006/relationships/externalLink" Target="externalLinks/externalLink20.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59" Type="http://schemas.openxmlformats.org/officeDocument/2006/relationships/externalLink" Target="externalLinks/externalLink23.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externalLink" Target="externalLinks/externalLink18.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 Id="rId57" Type="http://schemas.openxmlformats.org/officeDocument/2006/relationships/externalLink" Target="externalLinks/externalLink2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externalLink" Target="externalLinks/externalLink16.xml"/><Relationship Id="rId60" Type="http://schemas.openxmlformats.org/officeDocument/2006/relationships/externalLink" Target="externalLinks/externalLink24.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fmlaLink="$H$20"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fmlaLink="$H$21" lockText="1" noThreeD="1"/>
</file>

<file path=xl/ctrlProps/ctrlProp261.xml><?xml version="1.0" encoding="utf-8"?>
<formControlPr xmlns="http://schemas.microsoft.com/office/spreadsheetml/2009/9/main" objectType="CheckBox" fmlaLink="$H$20" lockText="1" noThreeD="1"/>
</file>

<file path=xl/ctrlProps/ctrlProp262.xml><?xml version="1.0" encoding="utf-8"?>
<formControlPr xmlns="http://schemas.microsoft.com/office/spreadsheetml/2009/9/main" objectType="Radio" firstButton="1" fmlaLink="$H$73" lockText="1" noThreeD="1"/>
</file>

<file path=xl/ctrlProps/ctrlProp263.xml><?xml version="1.0" encoding="utf-8"?>
<formControlPr xmlns="http://schemas.microsoft.com/office/spreadsheetml/2009/9/main" objectType="Radio"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3.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6.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30.xml.rels><?xml version="1.0" encoding="UTF-8" standalone="yes"?>
<Relationships xmlns="http://schemas.openxmlformats.org/package/2006/relationships"><Relationship Id="rId1" Type="http://schemas.openxmlformats.org/officeDocument/2006/relationships/hyperlink" Target="#'Attach 14'!A1"/></Relationships>
</file>

<file path=xl/drawings/_rels/drawing31.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25</xdr:row>
      <xdr:rowOff>107674</xdr:rowOff>
    </xdr:from>
    <xdr:to>
      <xdr:col>2</xdr:col>
      <xdr:colOff>2294283</xdr:colOff>
      <xdr:row>28</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25</xdr:row>
      <xdr:rowOff>91108</xdr:rowOff>
    </xdr:from>
    <xdr:to>
      <xdr:col>4</xdr:col>
      <xdr:colOff>753718</xdr:colOff>
      <xdr:row>28</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A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A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A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B00-000004260000}"/>
            </a:ext>
          </a:extLst>
        </xdr:cNvPr>
        <xdr:cNvGrpSpPr>
          <a:grpSpLocks/>
        </xdr:cNvGrpSpPr>
      </xdr:nvGrpSpPr>
      <xdr:grpSpPr bwMode="auto">
        <a:xfrm>
          <a:off x="8277225" y="47625"/>
          <a:ext cx="1109133" cy="1026583"/>
          <a:chOff x="738" y="5"/>
          <a:chExt cx="116" cy="73"/>
        </a:xfrm>
      </xdr:grpSpPr>
      <xdr:sp macro="" textlink="">
        <xdr:nvSpPr>
          <xdr:cNvPr id="9734" name="AutoShape 2">
            <a:extLst>
              <a:ext uri="{FF2B5EF4-FFF2-40B4-BE49-F238E27FC236}">
                <a16:creationId xmlns:a16="http://schemas.microsoft.com/office/drawing/2014/main" id="{00000000-0008-0000-0B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B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B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B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C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C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C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D00-0000FF290000}"/>
            </a:ext>
          </a:extLst>
        </xdr:cNvPr>
        <xdr:cNvGrpSpPr>
          <a:grpSpLocks/>
        </xdr:cNvGrpSpPr>
      </xdr:nvGrpSpPr>
      <xdr:grpSpPr bwMode="auto">
        <a:xfrm>
          <a:off x="7292487" y="47625"/>
          <a:ext cx="1103434" cy="967887"/>
          <a:chOff x="738" y="5"/>
          <a:chExt cx="116" cy="73"/>
        </a:xfrm>
      </xdr:grpSpPr>
      <xdr:sp macro="" textlink="">
        <xdr:nvSpPr>
          <xdr:cNvPr id="10753" name="AutoShape 2">
            <a:extLst>
              <a:ext uri="{FF2B5EF4-FFF2-40B4-BE49-F238E27FC236}">
                <a16:creationId xmlns:a16="http://schemas.microsoft.com/office/drawing/2014/main" id="{00000000-0008-0000-0D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D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D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E00-0000752D0100}"/>
            </a:ext>
          </a:extLst>
        </xdr:cNvPr>
        <xdr:cNvGrpSpPr>
          <a:grpSpLocks/>
        </xdr:cNvGrpSpPr>
      </xdr:nvGrpSpPr>
      <xdr:grpSpPr bwMode="auto">
        <a:xfrm>
          <a:off x="723900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E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1000-000075350100}"/>
            </a:ext>
          </a:extLst>
        </xdr:cNvPr>
        <xdr:cNvGrpSpPr>
          <a:grpSpLocks/>
        </xdr:cNvGrpSpPr>
      </xdr:nvGrpSpPr>
      <xdr:grpSpPr bwMode="auto">
        <a:xfrm>
          <a:off x="8536471" y="9525"/>
          <a:ext cx="3150290" cy="773182"/>
          <a:chOff x="738" y="5"/>
          <a:chExt cx="116" cy="73"/>
        </a:xfrm>
      </xdr:grpSpPr>
      <xdr:sp macro="" textlink="">
        <xdr:nvSpPr>
          <xdr:cNvPr id="79222" name="AutoShape 2">
            <a:extLst>
              <a:ext uri="{FF2B5EF4-FFF2-40B4-BE49-F238E27FC236}">
                <a16:creationId xmlns:a16="http://schemas.microsoft.com/office/drawing/2014/main" id="{00000000-0008-0000-10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10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100-000075390100}"/>
            </a:ext>
          </a:extLst>
        </xdr:cNvPr>
        <xdr:cNvGrpSpPr>
          <a:grpSpLocks/>
        </xdr:cNvGrpSpPr>
      </xdr:nvGrpSpPr>
      <xdr:grpSpPr bwMode="auto">
        <a:xfrm>
          <a:off x="8343900" y="57150"/>
          <a:ext cx="1104900" cy="742950"/>
          <a:chOff x="738" y="5"/>
          <a:chExt cx="116" cy="73"/>
        </a:xfrm>
      </xdr:grpSpPr>
      <xdr:sp macro="" textlink="">
        <xdr:nvSpPr>
          <xdr:cNvPr id="80246" name="AutoShape 2">
            <a:extLst>
              <a:ext uri="{FF2B5EF4-FFF2-40B4-BE49-F238E27FC236}">
                <a16:creationId xmlns:a16="http://schemas.microsoft.com/office/drawing/2014/main" id="{00000000-0008-0000-11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1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0</xdr:row>
      <xdr:rowOff>66675</xdr:rowOff>
    </xdr:from>
    <xdr:to>
      <xdr:col>12</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10153650" y="66675"/>
          <a:ext cx="2038350" cy="923925"/>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300-000075410100}"/>
            </a:ext>
          </a:extLst>
        </xdr:cNvPr>
        <xdr:cNvGrpSpPr>
          <a:grpSpLocks/>
        </xdr:cNvGrpSpPr>
      </xdr:nvGrpSpPr>
      <xdr:grpSpPr bwMode="auto">
        <a:xfrm>
          <a:off x="8018463" y="47625"/>
          <a:ext cx="1108075" cy="673100"/>
          <a:chOff x="738" y="5"/>
          <a:chExt cx="116" cy="73"/>
        </a:xfrm>
      </xdr:grpSpPr>
      <xdr:sp macro="" textlink="">
        <xdr:nvSpPr>
          <xdr:cNvPr id="82294" name="AutoShape 2">
            <a:extLst>
              <a:ext uri="{FF2B5EF4-FFF2-40B4-BE49-F238E27FC236}">
                <a16:creationId xmlns:a16="http://schemas.microsoft.com/office/drawing/2014/main" id="{00000000-0008-0000-13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400-000075450100}"/>
            </a:ext>
          </a:extLst>
        </xdr:cNvPr>
        <xdr:cNvGrpSpPr>
          <a:grpSpLocks/>
        </xdr:cNvGrpSpPr>
      </xdr:nvGrpSpPr>
      <xdr:grpSpPr bwMode="auto">
        <a:xfrm>
          <a:off x="7886700" y="47625"/>
          <a:ext cx="1104900" cy="676275"/>
          <a:chOff x="738" y="5"/>
          <a:chExt cx="116" cy="73"/>
        </a:xfrm>
      </xdr:grpSpPr>
      <xdr:sp macro="" textlink="">
        <xdr:nvSpPr>
          <xdr:cNvPr id="83318" name="AutoShape 2">
            <a:extLst>
              <a:ext uri="{FF2B5EF4-FFF2-40B4-BE49-F238E27FC236}">
                <a16:creationId xmlns:a16="http://schemas.microsoft.com/office/drawing/2014/main" id="{00000000-0008-0000-14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477125" y="47625"/>
          <a:ext cx="0" cy="904875"/>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500-000075490100}"/>
            </a:ext>
          </a:extLst>
        </xdr:cNvPr>
        <xdr:cNvGrpSpPr>
          <a:grpSpLocks/>
        </xdr:cNvGrpSpPr>
      </xdr:nvGrpSpPr>
      <xdr:grpSpPr bwMode="auto">
        <a:xfrm>
          <a:off x="7696857" y="448332"/>
          <a:ext cx="1107527" cy="695982"/>
          <a:chOff x="738" y="5"/>
          <a:chExt cx="116" cy="73"/>
        </a:xfrm>
      </xdr:grpSpPr>
      <xdr:sp macro="" textlink="">
        <xdr:nvSpPr>
          <xdr:cNvPr id="84342" name="AutoShape 2">
            <a:extLst>
              <a:ext uri="{FF2B5EF4-FFF2-40B4-BE49-F238E27FC236}">
                <a16:creationId xmlns:a16="http://schemas.microsoft.com/office/drawing/2014/main" id="{00000000-0008-0000-15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600-00007C610000}"/>
            </a:ext>
          </a:extLst>
        </xdr:cNvPr>
        <xdr:cNvGrpSpPr>
          <a:grpSpLocks/>
        </xdr:cNvGrpSpPr>
      </xdr:nvGrpSpPr>
      <xdr:grpSpPr bwMode="auto">
        <a:xfrm>
          <a:off x="7932860" y="57150"/>
          <a:ext cx="1197219" cy="937846"/>
          <a:chOff x="738" y="5"/>
          <a:chExt cx="116" cy="73"/>
        </a:xfrm>
      </xdr:grpSpPr>
      <xdr:sp macro="" textlink="">
        <xdr:nvSpPr>
          <xdr:cNvPr id="24957" name="AutoShape 3">
            <a:extLst>
              <a:ext uri="{FF2B5EF4-FFF2-40B4-BE49-F238E27FC236}">
                <a16:creationId xmlns:a16="http://schemas.microsoft.com/office/drawing/2014/main" id="{00000000-0008-0000-16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75</xdr:row>
          <xdr:rowOff>19050</xdr:rowOff>
        </xdr:from>
        <xdr:to>
          <xdr:col>1</xdr:col>
          <xdr:colOff>2124075</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19050</xdr:rowOff>
        </xdr:from>
        <xdr:to>
          <xdr:col>3</xdr:col>
          <xdr:colOff>923925</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700-000002000000}"/>
            </a:ext>
          </a:extLst>
        </xdr:cNvPr>
        <xdr:cNvGrpSpPr>
          <a:grpSpLocks/>
        </xdr:cNvGrpSpPr>
      </xdr:nvGrpSpPr>
      <xdr:grpSpPr bwMode="auto">
        <a:xfrm>
          <a:off x="7166463" y="438883"/>
          <a:ext cx="1101970" cy="1304925"/>
          <a:chOff x="738" y="5"/>
          <a:chExt cx="116" cy="73"/>
        </a:xfrm>
      </xdr:grpSpPr>
      <xdr:sp macro="" textlink="">
        <xdr:nvSpPr>
          <xdr:cNvPr id="3" name="AutoShape 2">
            <a:extLst>
              <a:ext uri="{FF2B5EF4-FFF2-40B4-BE49-F238E27FC236}">
                <a16:creationId xmlns:a16="http://schemas.microsoft.com/office/drawing/2014/main" id="{00000000-0008-0000-1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800-000075550100}"/>
            </a:ext>
          </a:extLst>
        </xdr:cNvPr>
        <xdr:cNvGrpSpPr>
          <a:grpSpLocks/>
        </xdr:cNvGrpSpPr>
      </xdr:nvGrpSpPr>
      <xdr:grpSpPr bwMode="auto">
        <a:xfrm>
          <a:off x="7552592" y="57150"/>
          <a:ext cx="1101970" cy="798635"/>
          <a:chOff x="738" y="5"/>
          <a:chExt cx="116" cy="73"/>
        </a:xfrm>
      </xdr:grpSpPr>
      <xdr:sp macro="" textlink="">
        <xdr:nvSpPr>
          <xdr:cNvPr id="87414" name="AutoShape 2">
            <a:extLst>
              <a:ext uri="{FF2B5EF4-FFF2-40B4-BE49-F238E27FC236}">
                <a16:creationId xmlns:a16="http://schemas.microsoft.com/office/drawing/2014/main" id="{00000000-0008-0000-18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900-000075590100}"/>
            </a:ext>
          </a:extLst>
        </xdr:cNvPr>
        <xdr:cNvGrpSpPr>
          <a:grpSpLocks/>
        </xdr:cNvGrpSpPr>
      </xdr:nvGrpSpPr>
      <xdr:grpSpPr bwMode="auto">
        <a:xfrm>
          <a:off x="7003831" y="47625"/>
          <a:ext cx="1107528" cy="670363"/>
          <a:chOff x="738" y="5"/>
          <a:chExt cx="116" cy="73"/>
        </a:xfrm>
      </xdr:grpSpPr>
      <xdr:sp macro="" textlink="">
        <xdr:nvSpPr>
          <xdr:cNvPr id="88438" name="AutoShape 2">
            <a:extLst>
              <a:ext uri="{FF2B5EF4-FFF2-40B4-BE49-F238E27FC236}">
                <a16:creationId xmlns:a16="http://schemas.microsoft.com/office/drawing/2014/main" id="{00000000-0008-0000-19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A00-000002000000}"/>
            </a:ext>
          </a:extLst>
        </xdr:cNvPr>
        <xdr:cNvGrpSpPr>
          <a:grpSpLocks/>
        </xdr:cNvGrpSpPr>
      </xdr:nvGrpSpPr>
      <xdr:grpSpPr bwMode="auto">
        <a:xfrm>
          <a:off x="7151077" y="209550"/>
          <a:ext cx="0" cy="699721"/>
          <a:chOff x="738" y="5"/>
          <a:chExt cx="116" cy="73"/>
        </a:xfrm>
      </xdr:grpSpPr>
      <xdr:sp macro="" textlink="">
        <xdr:nvSpPr>
          <xdr:cNvPr id="3" name="AutoShape 2">
            <a:extLst>
              <a:ext uri="{FF2B5EF4-FFF2-40B4-BE49-F238E27FC236}">
                <a16:creationId xmlns:a16="http://schemas.microsoft.com/office/drawing/2014/main" id="{00000000-0008-0000-1A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7498803" y="57150"/>
          <a:ext cx="1107527" cy="690070"/>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C00-000002000000}"/>
            </a:ext>
          </a:extLst>
        </xdr:cNvPr>
        <xdr:cNvGrpSpPr>
          <a:grpSpLocks/>
        </xdr:cNvGrpSpPr>
      </xdr:nvGrpSpPr>
      <xdr:grpSpPr bwMode="auto">
        <a:xfrm>
          <a:off x="8177213" y="47625"/>
          <a:ext cx="1108075" cy="673100"/>
          <a:chOff x="738" y="5"/>
          <a:chExt cx="116" cy="73"/>
        </a:xfrm>
      </xdr:grpSpPr>
      <xdr:sp macro="" textlink="">
        <xdr:nvSpPr>
          <xdr:cNvPr id="3" name="AutoShape 2">
            <a:extLst>
              <a:ext uri="{FF2B5EF4-FFF2-40B4-BE49-F238E27FC236}">
                <a16:creationId xmlns:a16="http://schemas.microsoft.com/office/drawing/2014/main" id="{00000000-0008-0000-1C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D00-000002000000}"/>
            </a:ext>
          </a:extLst>
        </xdr:cNvPr>
        <xdr:cNvGrpSpPr>
          <a:grpSpLocks/>
        </xdr:cNvGrpSpPr>
      </xdr:nvGrpSpPr>
      <xdr:grpSpPr bwMode="auto">
        <a:xfrm>
          <a:off x="8177213" y="47625"/>
          <a:ext cx="1108075" cy="673100"/>
          <a:chOff x="738" y="5"/>
          <a:chExt cx="116" cy="73"/>
        </a:xfrm>
      </xdr:grpSpPr>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E00-000002000000}"/>
            </a:ext>
          </a:extLst>
        </xdr:cNvPr>
        <xdr:cNvGrpSpPr>
          <a:grpSpLocks/>
        </xdr:cNvGrpSpPr>
      </xdr:nvGrpSpPr>
      <xdr:grpSpPr bwMode="auto">
        <a:xfrm>
          <a:off x="8177213" y="47625"/>
          <a:ext cx="1108075" cy="673100"/>
          <a:chOff x="738" y="5"/>
          <a:chExt cx="116" cy="73"/>
        </a:xfrm>
      </xdr:grpSpPr>
      <xdr:sp macro="" textlink="">
        <xdr:nvSpPr>
          <xdr:cNvPr id="3" name="AutoShape 2">
            <a:extLst>
              <a:ext uri="{FF2B5EF4-FFF2-40B4-BE49-F238E27FC236}">
                <a16:creationId xmlns:a16="http://schemas.microsoft.com/office/drawing/2014/main" id="{00000000-0008-0000-1E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13868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F00-000002000000}"/>
            </a:ext>
          </a:extLst>
        </xdr:cNvPr>
        <xdr:cNvGrpSpPr>
          <a:grpSpLocks/>
        </xdr:cNvGrpSpPr>
      </xdr:nvGrpSpPr>
      <xdr:grpSpPr bwMode="auto">
        <a:xfrm>
          <a:off x="8177213" y="47625"/>
          <a:ext cx="1108075" cy="673100"/>
          <a:chOff x="738" y="5"/>
          <a:chExt cx="116" cy="73"/>
        </a:xfrm>
      </xdr:grpSpPr>
      <xdr:sp macro="" textlink="">
        <xdr:nvSpPr>
          <xdr:cNvPr id="3" name="AutoShape 2">
            <a:extLst>
              <a:ext uri="{FF2B5EF4-FFF2-40B4-BE49-F238E27FC236}">
                <a16:creationId xmlns:a16="http://schemas.microsoft.com/office/drawing/2014/main" id="{00000000-0008-0000-1F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F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2000-000066670100}"/>
            </a:ext>
          </a:extLst>
        </xdr:cNvPr>
        <xdr:cNvGrpSpPr>
          <a:grpSpLocks/>
        </xdr:cNvGrpSpPr>
      </xdr:nvGrpSpPr>
      <xdr:grpSpPr bwMode="auto">
        <a:xfrm>
          <a:off x="9043555" y="57150"/>
          <a:ext cx="1322243" cy="842530"/>
          <a:chOff x="711" y="6"/>
          <a:chExt cx="125" cy="73"/>
        </a:xfrm>
      </xdr:grpSpPr>
      <xdr:sp macro="" textlink="">
        <xdr:nvSpPr>
          <xdr:cNvPr id="92011" name="AutoShape 8">
            <a:extLst>
              <a:ext uri="{FF2B5EF4-FFF2-40B4-BE49-F238E27FC236}">
                <a16:creationId xmlns:a16="http://schemas.microsoft.com/office/drawing/2014/main" id="{00000000-0008-0000-20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20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25</xdr:row>
      <xdr:rowOff>44350</xdr:rowOff>
    </xdr:from>
    <xdr:to>
      <xdr:col>7</xdr:col>
      <xdr:colOff>154</xdr:colOff>
      <xdr:row>25</xdr:row>
      <xdr:rowOff>244375</xdr:rowOff>
    </xdr:to>
    <xdr:sp macro="" textlink="">
      <xdr:nvSpPr>
        <xdr:cNvPr id="5" name="TextBox 4">
          <a:extLst>
            <a:ext uri="{FF2B5EF4-FFF2-40B4-BE49-F238E27FC236}">
              <a16:creationId xmlns:a16="http://schemas.microsoft.com/office/drawing/2014/main" id="{00000000-0008-0000-20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842411</xdr:colOff>
      <xdr:row>25</xdr:row>
      <xdr:rowOff>36067</xdr:rowOff>
    </xdr:from>
    <xdr:to>
      <xdr:col>7</xdr:col>
      <xdr:colOff>673756</xdr:colOff>
      <xdr:row>25</xdr:row>
      <xdr:rowOff>323771</xdr:rowOff>
    </xdr:to>
    <xdr:sp macro="" textlink="">
      <xdr:nvSpPr>
        <xdr:cNvPr id="6" name="TextBox 5">
          <a:extLst>
            <a:ext uri="{FF2B5EF4-FFF2-40B4-BE49-F238E27FC236}">
              <a16:creationId xmlns:a16="http://schemas.microsoft.com/office/drawing/2014/main" id="{00000000-0008-0000-20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25</xdr:row>
      <xdr:rowOff>18923</xdr:rowOff>
    </xdr:from>
    <xdr:to>
      <xdr:col>5</xdr:col>
      <xdr:colOff>1203764</xdr:colOff>
      <xdr:row>25</xdr:row>
      <xdr:rowOff>236234</xdr:rowOff>
    </xdr:to>
    <xdr:sp macro="" textlink="">
      <xdr:nvSpPr>
        <xdr:cNvPr id="7" name="TextBox 6">
          <a:extLst>
            <a:ext uri="{FF2B5EF4-FFF2-40B4-BE49-F238E27FC236}">
              <a16:creationId xmlns:a16="http://schemas.microsoft.com/office/drawing/2014/main" id="{00000000-0008-0000-20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25</xdr:row>
      <xdr:rowOff>10639</xdr:rowOff>
    </xdr:from>
    <xdr:to>
      <xdr:col>6</xdr:col>
      <xdr:colOff>203037</xdr:colOff>
      <xdr:row>25</xdr:row>
      <xdr:rowOff>218357</xdr:rowOff>
    </xdr:to>
    <xdr:sp macro="" textlink="">
      <xdr:nvSpPr>
        <xdr:cNvPr id="8" name="TextBox 7">
          <a:extLst>
            <a:ext uri="{FF2B5EF4-FFF2-40B4-BE49-F238E27FC236}">
              <a16:creationId xmlns:a16="http://schemas.microsoft.com/office/drawing/2014/main" id="{00000000-0008-0000-20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506183" y="32707385"/>
              <a:ext cx="2782032" cy="0"/>
              <a:chOff x="407" y="0"/>
              <a:chExt cx="828787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48"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5"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41"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1" y="3270738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4"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7"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539529" y="32707385"/>
              <a:ext cx="2553433" cy="0"/>
              <a:chOff x="430"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04"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894"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898"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890"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39"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30"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519172" y="35482291"/>
              <a:ext cx="1619250" cy="701793"/>
              <a:chOff x="5519172" y="35863267"/>
              <a:chExt cx="1619250" cy="694325"/>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67"/>
                <a:ext cx="452418" cy="33411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8930"/>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514092" y="35464973"/>
              <a:ext cx="1523336" cy="715226"/>
              <a:chOff x="7272345" y="35845924"/>
              <a:chExt cx="1523220" cy="707938"/>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24"/>
                <a:ext cx="425619"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45"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63" y="36208652"/>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439075" y="35456313"/>
              <a:ext cx="1524002" cy="715226"/>
              <a:chOff x="9197286" y="35837264"/>
              <a:chExt cx="1524002" cy="707938"/>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64"/>
                <a:ext cx="425805"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92"/>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590442" y="46826366"/>
              <a:ext cx="1619250" cy="561117"/>
              <a:chOff x="5519172" y="35863499"/>
              <a:chExt cx="1619250" cy="694283"/>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9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0"/>
                <a:ext cx="568950"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9121"/>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583365" y="46877654"/>
              <a:ext cx="1619250" cy="513492"/>
              <a:chOff x="5519172" y="35863633"/>
              <a:chExt cx="1619245" cy="694136"/>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633"/>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652"/>
                <a:ext cx="63064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2" y="36213196"/>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0" y="36219110"/>
                <a:ext cx="983667"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466386" y="46892309"/>
              <a:ext cx="1619250" cy="494442"/>
              <a:chOff x="5519173" y="35863156"/>
              <a:chExt cx="1619254" cy="695003"/>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56"/>
                <a:ext cx="452417"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3"/>
                <a:ext cx="56895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5" y="36219492"/>
                <a:ext cx="983672" cy="33866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663712" y="51486288"/>
              <a:ext cx="1619250" cy="634386"/>
              <a:chOff x="5519172" y="35863192"/>
              <a:chExt cx="1619250" cy="694540"/>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92"/>
                <a:ext cx="630643"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0"/>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077"/>
                <a:ext cx="983672" cy="3386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598019" y="51486288"/>
              <a:ext cx="1699846" cy="634386"/>
              <a:chOff x="5519173" y="35863192"/>
              <a:chExt cx="1619272" cy="694540"/>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92"/>
                <a:ext cx="630643"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73" y="36213200"/>
                <a:ext cx="568941"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74" y="36219077"/>
                <a:ext cx="983671" cy="3386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583616" y="51486288"/>
              <a:ext cx="1504950" cy="634386"/>
              <a:chOff x="5519174" y="35863192"/>
              <a:chExt cx="1619252" cy="694540"/>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192"/>
                <a:ext cx="630643"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4" y="36213200"/>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077"/>
                <a:ext cx="983670" cy="3386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663712" y="71899096"/>
              <a:ext cx="1619250" cy="671020"/>
              <a:chOff x="5519172" y="35863638"/>
              <a:chExt cx="1619250" cy="694199"/>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638"/>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639"/>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0"/>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178"/>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598019" y="71899096"/>
              <a:ext cx="1677866" cy="671020"/>
              <a:chOff x="5519172" y="35863638"/>
              <a:chExt cx="1619267" cy="694199"/>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638"/>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639"/>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2" y="36213200"/>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62" y="36219178"/>
                <a:ext cx="983677"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583616" y="71899096"/>
              <a:ext cx="1504950" cy="671020"/>
              <a:chOff x="5519174" y="35863638"/>
              <a:chExt cx="1619252" cy="694199"/>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638"/>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639"/>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4" y="36213200"/>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9178"/>
                <a:ext cx="983670"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597769" y="67268482"/>
              <a:ext cx="1619250" cy="572107"/>
              <a:chOff x="5519172" y="35863279"/>
              <a:chExt cx="1619250" cy="694531"/>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79"/>
                <a:ext cx="452418" cy="3340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0"/>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48"/>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590692" y="67305115"/>
              <a:ext cx="1619250" cy="572107"/>
              <a:chOff x="5519172" y="35863279"/>
              <a:chExt cx="1619245" cy="694531"/>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79"/>
                <a:ext cx="452418" cy="3340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2" y="36213200"/>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0" y="36219148"/>
                <a:ext cx="983667"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429750" y="67312442"/>
              <a:ext cx="1619250" cy="572107"/>
              <a:chOff x="5519195" y="35863279"/>
              <a:chExt cx="1619273" cy="694531"/>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79"/>
                <a:ext cx="452418" cy="3340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95" y="36213200"/>
                <a:ext cx="568956"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83" y="36219148"/>
                <a:ext cx="983685"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1363739" y="200025"/>
          <a:ext cx="0" cy="876714"/>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87</xdr:row>
          <xdr:rowOff>0</xdr:rowOff>
        </xdr:from>
        <xdr:to>
          <xdr:col>6</xdr:col>
          <xdr:colOff>895350</xdr:colOff>
          <xdr:row>87</xdr:row>
          <xdr:rowOff>0</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505864" y="34828370"/>
              <a:ext cx="2694747" cy="0"/>
              <a:chOff x="424" y="0"/>
              <a:chExt cx="8200253" cy="34828370"/>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8200546" y="34828370"/>
                <a:ext cx="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8200533" y="34828370"/>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8200536" y="3482837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8200530" y="3482837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8200482" y="34828370"/>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4" y="0"/>
                <a:ext cx="15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87</xdr:row>
          <xdr:rowOff>0</xdr:rowOff>
        </xdr:from>
        <xdr:to>
          <xdr:col>9</xdr:col>
          <xdr:colOff>0</xdr:colOff>
          <xdr:row>87</xdr:row>
          <xdr:rowOff>0</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8669821" y="34828370"/>
              <a:ext cx="2693918" cy="0"/>
              <a:chOff x="431" y="0"/>
              <a:chExt cx="11363381" cy="34828370"/>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1363685" y="34828370"/>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1363668" y="3482837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1363675" y="34828370"/>
                <a:ext cx="8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1363665" y="34828370"/>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1363622" y="34828370"/>
                <a:ext cx="1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31"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93</xdr:row>
          <xdr:rowOff>34637</xdr:rowOff>
        </xdr:from>
        <xdr:to>
          <xdr:col>6</xdr:col>
          <xdr:colOff>3464</xdr:colOff>
          <xdr:row>94</xdr:row>
          <xdr:rowOff>194310</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518853" y="37331224"/>
              <a:ext cx="1789872" cy="482695"/>
              <a:chOff x="5519168" y="35863346"/>
              <a:chExt cx="1619260" cy="694336"/>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527462" y="35863346"/>
                <a:ext cx="452418"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147103" y="35863346"/>
                <a:ext cx="630642"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68" y="36213200"/>
                <a:ext cx="568947"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154755" y="36219022"/>
                <a:ext cx="983673"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93</xdr:row>
          <xdr:rowOff>97971</xdr:rowOff>
        </xdr:from>
        <xdr:to>
          <xdr:col>7</xdr:col>
          <xdr:colOff>545524</xdr:colOff>
          <xdr:row>94</xdr:row>
          <xdr:rowOff>707568</xdr:rowOff>
        </xdr:to>
        <xdr:grpSp>
          <xdr:nvGrpSpPr>
            <xdr:cNvPr id="59" name="Group 58">
              <a:extLst>
                <a:ext uri="{FF2B5EF4-FFF2-40B4-BE49-F238E27FC236}">
                  <a16:creationId xmlns:a16="http://schemas.microsoft.com/office/drawing/2014/main" id="{00000000-0008-0000-0600-00003B000000}"/>
                </a:ext>
              </a:extLst>
            </xdr:cNvPr>
            <xdr:cNvGrpSpPr/>
          </xdr:nvGrpSpPr>
          <xdr:grpSpPr>
            <a:xfrm>
              <a:off x="7426488" y="37394558"/>
              <a:ext cx="1741232" cy="932619"/>
              <a:chOff x="7272264" y="35845896"/>
              <a:chExt cx="1523409" cy="707864"/>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600-000031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600-000032280200}"/>
                  </a:ext>
                </a:extLst>
              </xdr:cNvPr>
              <xdr:cNvSpPr/>
            </xdr:nvSpPr>
            <xdr:spPr bwMode="auto">
              <a:xfrm>
                <a:off x="7863043" y="35845896"/>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600-000033280200}"/>
                  </a:ext>
                </a:extLst>
              </xdr:cNvPr>
              <xdr:cNvSpPr/>
            </xdr:nvSpPr>
            <xdr:spPr bwMode="auto">
              <a:xfrm>
                <a:off x="7272264" y="36202651"/>
                <a:ext cx="535250"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600-000034280200}"/>
                  </a:ext>
                </a:extLst>
              </xdr:cNvPr>
              <xdr:cNvSpPr/>
            </xdr:nvSpPr>
            <xdr:spPr bwMode="auto">
              <a:xfrm>
                <a:off x="7870262" y="36208550"/>
                <a:ext cx="925411"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118</xdr:row>
          <xdr:rowOff>79159</xdr:rowOff>
        </xdr:from>
        <xdr:to>
          <xdr:col>6</xdr:col>
          <xdr:colOff>0</xdr:colOff>
          <xdr:row>119</xdr:row>
          <xdr:rowOff>1905</xdr:rowOff>
        </xdr:to>
        <xdr:grpSp>
          <xdr:nvGrpSpPr>
            <xdr:cNvPr id="69" name="Group 68">
              <a:extLst>
                <a:ext uri="{FF2B5EF4-FFF2-40B4-BE49-F238E27FC236}">
                  <a16:creationId xmlns:a16="http://schemas.microsoft.com/office/drawing/2014/main" id="{00000000-0008-0000-0600-000045000000}"/>
                </a:ext>
              </a:extLst>
            </xdr:cNvPr>
            <xdr:cNvGrpSpPr/>
          </xdr:nvGrpSpPr>
          <xdr:grpSpPr>
            <a:xfrm>
              <a:off x="5467764" y="49344116"/>
              <a:ext cx="1837497" cy="784137"/>
              <a:chOff x="5846845" y="47389422"/>
              <a:chExt cx="1611180" cy="692841"/>
            </a:xfrm>
          </xdr:grpSpPr>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600-000039280200}"/>
                  </a:ext>
                </a:extLst>
              </xdr:cNvPr>
              <xdr:cNvSpPr/>
            </xdr:nvSpPr>
            <xdr:spPr bwMode="auto">
              <a:xfrm>
                <a:off x="5852580" y="47389422"/>
                <a:ext cx="608383" cy="39262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0" name="Check Box 58" hidden="1">
                <a:extLst>
                  <a:ext uri="{63B3BB69-23CF-44E3-9099-C40C66FF867C}">
                    <a14:compatExt spid="_x0000_s141370"/>
                  </a:ext>
                  <a:ext uri="{FF2B5EF4-FFF2-40B4-BE49-F238E27FC236}">
                    <a16:creationId xmlns:a16="http://schemas.microsoft.com/office/drawing/2014/main" id="{00000000-0008-0000-0600-00003A280200}"/>
                  </a:ext>
                </a:extLst>
              </xdr:cNvPr>
              <xdr:cNvSpPr/>
            </xdr:nvSpPr>
            <xdr:spPr bwMode="auto">
              <a:xfrm>
                <a:off x="5846845" y="47677222"/>
                <a:ext cx="887284"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600-00003B280200}"/>
                  </a:ext>
                </a:extLst>
              </xdr:cNvPr>
              <xdr:cNvSpPr/>
            </xdr:nvSpPr>
            <xdr:spPr bwMode="auto">
              <a:xfrm>
                <a:off x="6793360" y="47684272"/>
                <a:ext cx="664665"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118</xdr:row>
          <xdr:rowOff>171450</xdr:rowOff>
        </xdr:from>
        <xdr:to>
          <xdr:col>7</xdr:col>
          <xdr:colOff>592017</xdr:colOff>
          <xdr:row>119</xdr:row>
          <xdr:rowOff>851</xdr:rowOff>
        </xdr:to>
        <xdr:grpSp>
          <xdr:nvGrpSpPr>
            <xdr:cNvPr id="73" name="Group 72">
              <a:extLst>
                <a:ext uri="{FF2B5EF4-FFF2-40B4-BE49-F238E27FC236}">
                  <a16:creationId xmlns:a16="http://schemas.microsoft.com/office/drawing/2014/main" id="{00000000-0008-0000-0600-000049000000}"/>
                </a:ext>
              </a:extLst>
            </xdr:cNvPr>
            <xdr:cNvGrpSpPr/>
          </xdr:nvGrpSpPr>
          <xdr:grpSpPr>
            <a:xfrm>
              <a:off x="7381461" y="49436407"/>
              <a:ext cx="1832752" cy="690792"/>
              <a:chOff x="5846912" y="47389389"/>
              <a:chExt cx="1611172" cy="692579"/>
            </a:xfrm>
          </xdr:grpSpPr>
          <xdr:sp macro="" textlink="">
            <xdr:nvSpPr>
              <xdr:cNvPr id="141372" name="Check Box 60" hidden="1">
                <a:extLst>
                  <a:ext uri="{63B3BB69-23CF-44E3-9099-C40C66FF867C}">
                    <a14:compatExt spid="_x0000_s141372"/>
                  </a:ext>
                  <a:ext uri="{FF2B5EF4-FFF2-40B4-BE49-F238E27FC236}">
                    <a16:creationId xmlns:a16="http://schemas.microsoft.com/office/drawing/2014/main" id="{00000000-0008-0000-0600-00003C280200}"/>
                  </a:ext>
                </a:extLst>
              </xdr:cNvPr>
              <xdr:cNvSpPr/>
            </xdr:nvSpPr>
            <xdr:spPr bwMode="auto">
              <a:xfrm>
                <a:off x="5852580" y="47389389"/>
                <a:ext cx="608385"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600-00003D280200}"/>
                  </a:ext>
                </a:extLst>
              </xdr:cNvPr>
              <xdr:cNvSpPr/>
            </xdr:nvSpPr>
            <xdr:spPr bwMode="auto">
              <a:xfrm>
                <a:off x="5846912" y="47677222"/>
                <a:ext cx="887293"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4" name="Check Box 62" hidden="1">
                <a:extLst>
                  <a:ext uri="{63B3BB69-23CF-44E3-9099-C40C66FF867C}">
                    <a14:compatExt spid="_x0000_s141374"/>
                  </a:ext>
                  <a:ext uri="{FF2B5EF4-FFF2-40B4-BE49-F238E27FC236}">
                    <a16:creationId xmlns:a16="http://schemas.microsoft.com/office/drawing/2014/main" id="{00000000-0008-0000-0600-00003E280200}"/>
                  </a:ext>
                </a:extLst>
              </xdr:cNvPr>
              <xdr:cNvSpPr/>
            </xdr:nvSpPr>
            <xdr:spPr bwMode="auto">
              <a:xfrm>
                <a:off x="6793414" y="47683979"/>
                <a:ext cx="664670"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118</xdr:row>
          <xdr:rowOff>152400</xdr:rowOff>
        </xdr:from>
        <xdr:to>
          <xdr:col>8</xdr:col>
          <xdr:colOff>1584522</xdr:colOff>
          <xdr:row>118</xdr:row>
          <xdr:rowOff>197066</xdr:rowOff>
        </xdr:to>
        <xdr:grpSp>
          <xdr:nvGrpSpPr>
            <xdr:cNvPr id="77" name="Group 76">
              <a:extLst>
                <a:ext uri="{FF2B5EF4-FFF2-40B4-BE49-F238E27FC236}">
                  <a16:creationId xmlns:a16="http://schemas.microsoft.com/office/drawing/2014/main" id="{00000000-0008-0000-0600-00004D000000}"/>
                </a:ext>
              </a:extLst>
            </xdr:cNvPr>
            <xdr:cNvGrpSpPr/>
          </xdr:nvGrpSpPr>
          <xdr:grpSpPr>
            <a:xfrm>
              <a:off x="9918424" y="49417357"/>
              <a:ext cx="1451172" cy="44666"/>
              <a:chOff x="5846881" y="47391551"/>
              <a:chExt cx="1611181" cy="690712"/>
            </a:xfrm>
          </xdr:grpSpPr>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600-00003F280200}"/>
                  </a:ext>
                </a:extLst>
              </xdr:cNvPr>
              <xdr:cNvSpPr/>
            </xdr:nvSpPr>
            <xdr:spPr bwMode="auto">
              <a:xfrm>
                <a:off x="5852580" y="47391551"/>
                <a:ext cx="608385" cy="39261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6" name="Check Box 64" hidden="1">
                <a:extLst>
                  <a:ext uri="{63B3BB69-23CF-44E3-9099-C40C66FF867C}">
                    <a14:compatExt spid="_x0000_s141376"/>
                  </a:ext>
                  <a:ext uri="{FF2B5EF4-FFF2-40B4-BE49-F238E27FC236}">
                    <a16:creationId xmlns:a16="http://schemas.microsoft.com/office/drawing/2014/main" id="{00000000-0008-0000-0600-000040280200}"/>
                  </a:ext>
                </a:extLst>
              </xdr:cNvPr>
              <xdr:cNvSpPr/>
            </xdr:nvSpPr>
            <xdr:spPr bwMode="auto">
              <a:xfrm>
                <a:off x="5846881" y="47677222"/>
                <a:ext cx="887291" cy="39257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600-000041280200}"/>
                  </a:ext>
                </a:extLst>
              </xdr:cNvPr>
              <xdr:cNvSpPr/>
            </xdr:nvSpPr>
            <xdr:spPr bwMode="auto">
              <a:xfrm>
                <a:off x="6793391" y="47684215"/>
                <a:ext cx="664671" cy="39804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128</xdr:row>
          <xdr:rowOff>66675</xdr:rowOff>
        </xdr:from>
        <xdr:to>
          <xdr:col>6</xdr:col>
          <xdr:colOff>0</xdr:colOff>
          <xdr:row>129</xdr:row>
          <xdr:rowOff>304800</xdr:rowOff>
        </xdr:to>
        <xdr:grpSp>
          <xdr:nvGrpSpPr>
            <xdr:cNvPr id="81" name="Group 80">
              <a:extLst>
                <a:ext uri="{FF2B5EF4-FFF2-40B4-BE49-F238E27FC236}">
                  <a16:creationId xmlns:a16="http://schemas.microsoft.com/office/drawing/2014/main" id="{00000000-0008-0000-0600-000051000000}"/>
                </a:ext>
              </a:extLst>
            </xdr:cNvPr>
            <xdr:cNvGrpSpPr/>
          </xdr:nvGrpSpPr>
          <xdr:grpSpPr>
            <a:xfrm>
              <a:off x="5430907" y="53737979"/>
              <a:ext cx="1874354" cy="917299"/>
              <a:chOff x="5846874" y="47389758"/>
              <a:chExt cx="1611187" cy="692351"/>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600-000042280200}"/>
                  </a:ext>
                </a:extLst>
              </xdr:cNvPr>
              <xdr:cNvSpPr/>
            </xdr:nvSpPr>
            <xdr:spPr bwMode="auto">
              <a:xfrm>
                <a:off x="5852580" y="47389758"/>
                <a:ext cx="1006788"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600-000043280200}"/>
                  </a:ext>
                </a:extLst>
              </xdr:cNvPr>
              <xdr:cNvSpPr/>
            </xdr:nvSpPr>
            <xdr:spPr bwMode="auto">
              <a:xfrm>
                <a:off x="5846874" y="47677222"/>
                <a:ext cx="887294"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0" name="Check Box 68" hidden="1">
                <a:extLst>
                  <a:ext uri="{63B3BB69-23CF-44E3-9099-C40C66FF867C}">
                    <a14:compatExt spid="_x0000_s141380"/>
                  </a:ext>
                  <a:ext uri="{FF2B5EF4-FFF2-40B4-BE49-F238E27FC236}">
                    <a16:creationId xmlns:a16="http://schemas.microsoft.com/office/drawing/2014/main" id="{00000000-0008-0000-0600-000044280200}"/>
                  </a:ext>
                </a:extLst>
              </xdr:cNvPr>
              <xdr:cNvSpPr/>
            </xdr:nvSpPr>
            <xdr:spPr bwMode="auto">
              <a:xfrm>
                <a:off x="6793392" y="47684115"/>
                <a:ext cx="664669"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128</xdr:row>
          <xdr:rowOff>28575</xdr:rowOff>
        </xdr:from>
        <xdr:to>
          <xdr:col>7</xdr:col>
          <xdr:colOff>657225</xdr:colOff>
          <xdr:row>129</xdr:row>
          <xdr:rowOff>2756</xdr:rowOff>
        </xdr:to>
        <xdr:grpSp>
          <xdr:nvGrpSpPr>
            <xdr:cNvPr id="85" name="Group 84">
              <a:extLst>
                <a:ext uri="{FF2B5EF4-FFF2-40B4-BE49-F238E27FC236}">
                  <a16:creationId xmlns:a16="http://schemas.microsoft.com/office/drawing/2014/main" id="{00000000-0008-0000-0600-000055000000}"/>
                </a:ext>
              </a:extLst>
            </xdr:cNvPr>
            <xdr:cNvGrpSpPr/>
          </xdr:nvGrpSpPr>
          <xdr:grpSpPr>
            <a:xfrm>
              <a:off x="7429086" y="53699879"/>
              <a:ext cx="1850335" cy="653355"/>
              <a:chOff x="5846904" y="47389869"/>
              <a:chExt cx="1611187" cy="691782"/>
            </a:xfrm>
          </xdr:grpSpPr>
          <xdr:sp macro="" textlink="">
            <xdr:nvSpPr>
              <xdr:cNvPr id="141381" name="Check Box 69" hidden="1">
                <a:extLst>
                  <a:ext uri="{63B3BB69-23CF-44E3-9099-C40C66FF867C}">
                    <a14:compatExt spid="_x0000_s141381"/>
                  </a:ext>
                  <a:ext uri="{FF2B5EF4-FFF2-40B4-BE49-F238E27FC236}">
                    <a16:creationId xmlns:a16="http://schemas.microsoft.com/office/drawing/2014/main" id="{00000000-0008-0000-0600-000045280200}"/>
                  </a:ext>
                </a:extLst>
              </xdr:cNvPr>
              <xdr:cNvSpPr/>
            </xdr:nvSpPr>
            <xdr:spPr bwMode="auto">
              <a:xfrm>
                <a:off x="5852580" y="47389869"/>
                <a:ext cx="608385"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2" name="Check Box 70" hidden="1">
                <a:extLst>
                  <a:ext uri="{63B3BB69-23CF-44E3-9099-C40C66FF867C}">
                    <a14:compatExt spid="_x0000_s141382"/>
                  </a:ext>
                  <a:ext uri="{FF2B5EF4-FFF2-40B4-BE49-F238E27FC236}">
                    <a16:creationId xmlns:a16="http://schemas.microsoft.com/office/drawing/2014/main" id="{00000000-0008-0000-0600-000046280200}"/>
                  </a:ext>
                </a:extLst>
              </xdr:cNvPr>
              <xdr:cNvSpPr/>
            </xdr:nvSpPr>
            <xdr:spPr bwMode="auto">
              <a:xfrm>
                <a:off x="5846904" y="47677222"/>
                <a:ext cx="887293"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3" name="Check Box 71" hidden="1">
                <a:extLst>
                  <a:ext uri="{63B3BB69-23CF-44E3-9099-C40C66FF867C}">
                    <a14:compatExt spid="_x0000_s141383"/>
                  </a:ext>
                  <a:ext uri="{FF2B5EF4-FFF2-40B4-BE49-F238E27FC236}">
                    <a16:creationId xmlns:a16="http://schemas.microsoft.com/office/drawing/2014/main" id="{00000000-0008-0000-0600-000047280200}"/>
                  </a:ext>
                </a:extLst>
              </xdr:cNvPr>
              <xdr:cNvSpPr/>
            </xdr:nvSpPr>
            <xdr:spPr bwMode="auto">
              <a:xfrm>
                <a:off x="6793422" y="47683665"/>
                <a:ext cx="664669"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128</xdr:row>
          <xdr:rowOff>28575</xdr:rowOff>
        </xdr:from>
        <xdr:to>
          <xdr:col>8</xdr:col>
          <xdr:colOff>1262743</xdr:colOff>
          <xdr:row>129</xdr:row>
          <xdr:rowOff>2756</xdr:rowOff>
        </xdr:to>
        <xdr:grpSp>
          <xdr:nvGrpSpPr>
            <xdr:cNvPr id="89" name="Group 88">
              <a:extLst>
                <a:ext uri="{FF2B5EF4-FFF2-40B4-BE49-F238E27FC236}">
                  <a16:creationId xmlns:a16="http://schemas.microsoft.com/office/drawing/2014/main" id="{00000000-0008-0000-0600-000059000000}"/>
                </a:ext>
              </a:extLst>
            </xdr:cNvPr>
            <xdr:cNvGrpSpPr/>
          </xdr:nvGrpSpPr>
          <xdr:grpSpPr>
            <a:xfrm>
              <a:off x="9937474" y="53699879"/>
              <a:ext cx="1148443" cy="653355"/>
              <a:chOff x="5846848" y="47389869"/>
              <a:chExt cx="1611208" cy="691782"/>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600-000048280200}"/>
                  </a:ext>
                </a:extLst>
              </xdr:cNvPr>
              <xdr:cNvSpPr/>
            </xdr:nvSpPr>
            <xdr:spPr bwMode="auto">
              <a:xfrm>
                <a:off x="5852579" y="47389869"/>
                <a:ext cx="1315305"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600-000049280200}"/>
                  </a:ext>
                </a:extLst>
              </xdr:cNvPr>
              <xdr:cNvSpPr/>
            </xdr:nvSpPr>
            <xdr:spPr bwMode="auto">
              <a:xfrm>
                <a:off x="5846848" y="47677222"/>
                <a:ext cx="887287"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600-00004A280200}"/>
                  </a:ext>
                </a:extLst>
              </xdr:cNvPr>
              <xdr:cNvSpPr/>
            </xdr:nvSpPr>
            <xdr:spPr bwMode="auto">
              <a:xfrm>
                <a:off x="6793389" y="47683665"/>
                <a:ext cx="664667"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160</xdr:row>
          <xdr:rowOff>104775</xdr:rowOff>
        </xdr:from>
        <xdr:to>
          <xdr:col>5</xdr:col>
          <xdr:colOff>1438275</xdr:colOff>
          <xdr:row>161</xdr:row>
          <xdr:rowOff>82766</xdr:rowOff>
        </xdr:to>
        <xdr:grpSp>
          <xdr:nvGrpSpPr>
            <xdr:cNvPr id="93" name="Group 92">
              <a:extLst>
                <a:ext uri="{FF2B5EF4-FFF2-40B4-BE49-F238E27FC236}">
                  <a16:creationId xmlns:a16="http://schemas.microsoft.com/office/drawing/2014/main" id="{00000000-0008-0000-0600-00005D000000}"/>
                </a:ext>
              </a:extLst>
            </xdr:cNvPr>
            <xdr:cNvGrpSpPr/>
          </xdr:nvGrpSpPr>
          <xdr:grpSpPr>
            <a:xfrm>
              <a:off x="5458239" y="69156884"/>
              <a:ext cx="1438275" cy="607469"/>
              <a:chOff x="5846842" y="47389608"/>
              <a:chExt cx="1611219" cy="692609"/>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600-00004B280200}"/>
                  </a:ext>
                </a:extLst>
              </xdr:cNvPr>
              <xdr:cNvSpPr/>
            </xdr:nvSpPr>
            <xdr:spPr bwMode="auto">
              <a:xfrm>
                <a:off x="5852581" y="47389608"/>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600-00004C280200}"/>
                  </a:ext>
                </a:extLst>
              </xdr:cNvPr>
              <xdr:cNvSpPr/>
            </xdr:nvSpPr>
            <xdr:spPr bwMode="auto">
              <a:xfrm>
                <a:off x="5846842" y="47677222"/>
                <a:ext cx="887284"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600-00004D280200}"/>
                  </a:ext>
                </a:extLst>
              </xdr:cNvPr>
              <xdr:cNvSpPr/>
            </xdr:nvSpPr>
            <xdr:spPr bwMode="auto">
              <a:xfrm>
                <a:off x="6793394" y="47684222"/>
                <a:ext cx="664667"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160</xdr:row>
          <xdr:rowOff>57150</xdr:rowOff>
        </xdr:from>
        <xdr:to>
          <xdr:col>7</xdr:col>
          <xdr:colOff>628650</xdr:colOff>
          <xdr:row>161</xdr:row>
          <xdr:rowOff>35141</xdr:rowOff>
        </xdr:to>
        <xdr:grpSp>
          <xdr:nvGrpSpPr>
            <xdr:cNvPr id="97" name="Group 96">
              <a:extLst>
                <a:ext uri="{FF2B5EF4-FFF2-40B4-BE49-F238E27FC236}">
                  <a16:creationId xmlns:a16="http://schemas.microsoft.com/office/drawing/2014/main" id="{00000000-0008-0000-0600-000061000000}"/>
                </a:ext>
              </a:extLst>
            </xdr:cNvPr>
            <xdr:cNvGrpSpPr/>
          </xdr:nvGrpSpPr>
          <xdr:grpSpPr>
            <a:xfrm>
              <a:off x="7400511" y="69109259"/>
              <a:ext cx="1850335" cy="607469"/>
              <a:chOff x="5846904" y="47389608"/>
              <a:chExt cx="1611187" cy="692609"/>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600-00004E280200}"/>
                  </a:ext>
                </a:extLst>
              </xdr:cNvPr>
              <xdr:cNvSpPr/>
            </xdr:nvSpPr>
            <xdr:spPr bwMode="auto">
              <a:xfrm>
                <a:off x="5852580" y="47389608"/>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600-00004F280200}"/>
                  </a:ext>
                </a:extLst>
              </xdr:cNvPr>
              <xdr:cNvSpPr/>
            </xdr:nvSpPr>
            <xdr:spPr bwMode="auto">
              <a:xfrm>
                <a:off x="5846904" y="47677222"/>
                <a:ext cx="887293"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600-000050280200}"/>
                  </a:ext>
                </a:extLst>
              </xdr:cNvPr>
              <xdr:cNvSpPr/>
            </xdr:nvSpPr>
            <xdr:spPr bwMode="auto">
              <a:xfrm>
                <a:off x="6793422" y="47684222"/>
                <a:ext cx="664669"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160</xdr:row>
          <xdr:rowOff>104775</xdr:rowOff>
        </xdr:from>
        <xdr:to>
          <xdr:col>8</xdr:col>
          <xdr:colOff>1583055</xdr:colOff>
          <xdr:row>161</xdr:row>
          <xdr:rowOff>82766</xdr:rowOff>
        </xdr:to>
        <xdr:grpSp>
          <xdr:nvGrpSpPr>
            <xdr:cNvPr id="101" name="Group 100">
              <a:extLst>
                <a:ext uri="{FF2B5EF4-FFF2-40B4-BE49-F238E27FC236}">
                  <a16:creationId xmlns:a16="http://schemas.microsoft.com/office/drawing/2014/main" id="{00000000-0008-0000-0600-000065000000}"/>
                </a:ext>
              </a:extLst>
            </xdr:cNvPr>
            <xdr:cNvGrpSpPr/>
          </xdr:nvGrpSpPr>
          <xdr:grpSpPr>
            <a:xfrm>
              <a:off x="9937474" y="69156884"/>
              <a:ext cx="1430655" cy="607469"/>
              <a:chOff x="5846843" y="47389608"/>
              <a:chExt cx="1611210" cy="692609"/>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600-000051280200}"/>
                  </a:ext>
                </a:extLst>
              </xdr:cNvPr>
              <xdr:cNvSpPr/>
            </xdr:nvSpPr>
            <xdr:spPr bwMode="auto">
              <a:xfrm>
                <a:off x="5852580" y="47389608"/>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600-000052280200}"/>
                  </a:ext>
                </a:extLst>
              </xdr:cNvPr>
              <xdr:cNvSpPr/>
            </xdr:nvSpPr>
            <xdr:spPr bwMode="auto">
              <a:xfrm>
                <a:off x="5846843" y="47677222"/>
                <a:ext cx="887287"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600-000053280200}"/>
                  </a:ext>
                </a:extLst>
              </xdr:cNvPr>
              <xdr:cNvSpPr/>
            </xdr:nvSpPr>
            <xdr:spPr bwMode="auto">
              <a:xfrm>
                <a:off x="6793385" y="47684222"/>
                <a:ext cx="664668"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169</xdr:row>
          <xdr:rowOff>114300</xdr:rowOff>
        </xdr:from>
        <xdr:to>
          <xdr:col>6</xdr:col>
          <xdr:colOff>1905</xdr:colOff>
          <xdr:row>170</xdr:row>
          <xdr:rowOff>111341</xdr:rowOff>
        </xdr:to>
        <xdr:grpSp>
          <xdr:nvGrpSpPr>
            <xdr:cNvPr id="105" name="Group 104">
              <a:extLst>
                <a:ext uri="{FF2B5EF4-FFF2-40B4-BE49-F238E27FC236}">
                  <a16:creationId xmlns:a16="http://schemas.microsoft.com/office/drawing/2014/main" id="{00000000-0008-0000-0600-000069000000}"/>
                </a:ext>
              </a:extLst>
            </xdr:cNvPr>
            <xdr:cNvGrpSpPr/>
          </xdr:nvGrpSpPr>
          <xdr:grpSpPr>
            <a:xfrm>
              <a:off x="5440432" y="73158626"/>
              <a:ext cx="1866734" cy="609954"/>
              <a:chOff x="5846873" y="47389592"/>
              <a:chExt cx="1611206" cy="692705"/>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600-000054280200}"/>
                  </a:ext>
                </a:extLst>
              </xdr:cNvPr>
              <xdr:cNvSpPr/>
            </xdr:nvSpPr>
            <xdr:spPr bwMode="auto">
              <a:xfrm>
                <a:off x="5852579" y="47389592"/>
                <a:ext cx="881030"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600-000055280200}"/>
                  </a:ext>
                </a:extLst>
              </xdr:cNvPr>
              <xdr:cNvSpPr/>
            </xdr:nvSpPr>
            <xdr:spPr bwMode="auto">
              <a:xfrm>
                <a:off x="5846873" y="47677222"/>
                <a:ext cx="887293" cy="3926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600-000056280200}"/>
                  </a:ext>
                </a:extLst>
              </xdr:cNvPr>
              <xdr:cNvSpPr/>
            </xdr:nvSpPr>
            <xdr:spPr bwMode="auto">
              <a:xfrm>
                <a:off x="6793408" y="47684310"/>
                <a:ext cx="664671"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169</xdr:row>
          <xdr:rowOff>142875</xdr:rowOff>
        </xdr:from>
        <xdr:to>
          <xdr:col>7</xdr:col>
          <xdr:colOff>704850</xdr:colOff>
          <xdr:row>170</xdr:row>
          <xdr:rowOff>139916</xdr:rowOff>
        </xdr:to>
        <xdr:grpSp>
          <xdr:nvGrpSpPr>
            <xdr:cNvPr id="109" name="Group 108">
              <a:extLst>
                <a:ext uri="{FF2B5EF4-FFF2-40B4-BE49-F238E27FC236}">
                  <a16:creationId xmlns:a16="http://schemas.microsoft.com/office/drawing/2014/main" id="{00000000-0008-0000-0600-00006D000000}"/>
                </a:ext>
              </a:extLst>
            </xdr:cNvPr>
            <xdr:cNvGrpSpPr/>
          </xdr:nvGrpSpPr>
          <xdr:grpSpPr>
            <a:xfrm>
              <a:off x="7476711" y="73187201"/>
              <a:ext cx="1850335" cy="609954"/>
              <a:chOff x="5846904" y="47389592"/>
              <a:chExt cx="1611187" cy="692705"/>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600-000057280200}"/>
                  </a:ext>
                </a:extLst>
              </xdr:cNvPr>
              <xdr:cNvSpPr/>
            </xdr:nvSpPr>
            <xdr:spPr bwMode="auto">
              <a:xfrm>
                <a:off x="5852580" y="47389592"/>
                <a:ext cx="608385"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600-000058280200}"/>
                  </a:ext>
                </a:extLst>
              </xdr:cNvPr>
              <xdr:cNvSpPr/>
            </xdr:nvSpPr>
            <xdr:spPr bwMode="auto">
              <a:xfrm>
                <a:off x="5846904" y="47677222"/>
                <a:ext cx="887293" cy="3926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600-000059280200}"/>
                  </a:ext>
                </a:extLst>
              </xdr:cNvPr>
              <xdr:cNvSpPr/>
            </xdr:nvSpPr>
            <xdr:spPr bwMode="auto">
              <a:xfrm>
                <a:off x="6793422" y="47684310"/>
                <a:ext cx="664669"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169</xdr:row>
          <xdr:rowOff>123825</xdr:rowOff>
        </xdr:from>
        <xdr:to>
          <xdr:col>9</xdr:col>
          <xdr:colOff>7348</xdr:colOff>
          <xdr:row>170</xdr:row>
          <xdr:rowOff>120866</xdr:rowOff>
        </xdr:to>
        <xdr:grpSp>
          <xdr:nvGrpSpPr>
            <xdr:cNvPr id="113" name="Group 112">
              <a:extLst>
                <a:ext uri="{FF2B5EF4-FFF2-40B4-BE49-F238E27FC236}">
                  <a16:creationId xmlns:a16="http://schemas.microsoft.com/office/drawing/2014/main" id="{00000000-0008-0000-0600-000071000000}"/>
                </a:ext>
              </a:extLst>
            </xdr:cNvPr>
            <xdr:cNvGrpSpPr/>
          </xdr:nvGrpSpPr>
          <xdr:grpSpPr>
            <a:xfrm>
              <a:off x="9975574" y="73168151"/>
              <a:ext cx="1388165" cy="609954"/>
              <a:chOff x="5846844" y="47389592"/>
              <a:chExt cx="1611216" cy="692705"/>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600-00005A280200}"/>
                  </a:ext>
                </a:extLst>
              </xdr:cNvPr>
              <xdr:cNvSpPr/>
            </xdr:nvSpPr>
            <xdr:spPr bwMode="auto">
              <a:xfrm>
                <a:off x="5852579" y="47389592"/>
                <a:ext cx="967226"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600-00005B280200}"/>
                  </a:ext>
                </a:extLst>
              </xdr:cNvPr>
              <xdr:cNvSpPr/>
            </xdr:nvSpPr>
            <xdr:spPr bwMode="auto">
              <a:xfrm>
                <a:off x="5846844" y="47677222"/>
                <a:ext cx="887284" cy="3926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600-00005C280200}"/>
                  </a:ext>
                </a:extLst>
              </xdr:cNvPr>
              <xdr:cNvSpPr/>
            </xdr:nvSpPr>
            <xdr:spPr bwMode="auto">
              <a:xfrm>
                <a:off x="6793389" y="47684310"/>
                <a:ext cx="664671"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93</xdr:row>
          <xdr:rowOff>8659</xdr:rowOff>
        </xdr:from>
        <xdr:to>
          <xdr:col>24</xdr:col>
          <xdr:colOff>245424</xdr:colOff>
          <xdr:row>94</xdr:row>
          <xdr:rowOff>618256</xdr:rowOff>
        </xdr:to>
        <xdr:grpSp>
          <xdr:nvGrpSpPr>
            <xdr:cNvPr id="117" name="Group 116">
              <a:extLst>
                <a:ext uri="{FF2B5EF4-FFF2-40B4-BE49-F238E27FC236}">
                  <a16:creationId xmlns:a16="http://schemas.microsoft.com/office/drawing/2014/main" id="{00000000-0008-0000-0600-000075000000}"/>
                </a:ext>
              </a:extLst>
            </xdr:cNvPr>
            <xdr:cNvGrpSpPr/>
          </xdr:nvGrpSpPr>
          <xdr:grpSpPr>
            <a:xfrm>
              <a:off x="9883787" y="37305246"/>
              <a:ext cx="1725376" cy="932619"/>
              <a:chOff x="7272268" y="35845896"/>
              <a:chExt cx="1523377" cy="707864"/>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600-00005D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600-00005E280200}"/>
                  </a:ext>
                </a:extLst>
              </xdr:cNvPr>
              <xdr:cNvSpPr/>
            </xdr:nvSpPr>
            <xdr:spPr bwMode="auto">
              <a:xfrm>
                <a:off x="7863043" y="35845896"/>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600-00005F280200}"/>
                  </a:ext>
                </a:extLst>
              </xdr:cNvPr>
              <xdr:cNvSpPr/>
            </xdr:nvSpPr>
            <xdr:spPr bwMode="auto">
              <a:xfrm>
                <a:off x="7272268" y="36202651"/>
                <a:ext cx="5352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600-000060280200}"/>
                  </a:ext>
                </a:extLst>
              </xdr:cNvPr>
              <xdr:cNvSpPr/>
            </xdr:nvSpPr>
            <xdr:spPr bwMode="auto">
              <a:xfrm>
                <a:off x="7870237" y="36208550"/>
                <a:ext cx="9254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700-000002000000}"/>
            </a:ext>
          </a:extLst>
        </xdr:cNvPr>
        <xdr:cNvGrpSpPr>
          <a:grpSpLocks/>
        </xdr:cNvGrpSpPr>
      </xdr:nvGrpSpPr>
      <xdr:grpSpPr bwMode="auto">
        <a:xfrm>
          <a:off x="10929938" y="200025"/>
          <a:ext cx="0" cy="883444"/>
          <a:chOff x="738" y="5"/>
          <a:chExt cx="116" cy="73"/>
        </a:xfrm>
      </xdr:grpSpPr>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47065</xdr:colOff>
          <xdr:row>87</xdr:row>
          <xdr:rowOff>24653</xdr:rowOff>
        </xdr:from>
        <xdr:to>
          <xdr:col>6</xdr:col>
          <xdr:colOff>890143</xdr:colOff>
          <xdr:row>166</xdr:row>
          <xdr:rowOff>443753</xdr:rowOff>
        </xdr:to>
        <xdr:grpSp>
          <xdr:nvGrpSpPr>
            <xdr:cNvPr id="5" name="Group 225">
              <a:extLst>
                <a:ext uri="{FF2B5EF4-FFF2-40B4-BE49-F238E27FC236}">
                  <a16:creationId xmlns:a16="http://schemas.microsoft.com/office/drawing/2014/main" id="{00000000-0008-0000-0700-000005000000}"/>
                </a:ext>
              </a:extLst>
            </xdr:cNvPr>
            <xdr:cNvGrpSpPr>
              <a:grpSpLocks/>
            </xdr:cNvGrpSpPr>
          </xdr:nvGrpSpPr>
          <xdr:grpSpPr bwMode="auto">
            <a:xfrm>
              <a:off x="5512034" y="35040934"/>
              <a:ext cx="2248015" cy="33506569"/>
              <a:chOff x="423" y="0"/>
              <a:chExt cx="7752997" cy="33508950"/>
            </a:xfrm>
          </xdr:grpSpPr>
          <xdr:sp macro="" textlink="">
            <xdr:nvSpPr>
              <xdr:cNvPr id="166913" name="Check Box 1" hidden="1">
                <a:extLst>
                  <a:ext uri="{63B3BB69-23CF-44E3-9099-C40C66FF867C}">
                    <a14:compatExt spid="_x0000_s166913"/>
                  </a:ext>
                  <a:ext uri="{FF2B5EF4-FFF2-40B4-BE49-F238E27FC236}">
                    <a16:creationId xmlns:a16="http://schemas.microsoft.com/office/drawing/2014/main" id="{00000000-0008-0000-0700-0000018C0200}"/>
                  </a:ext>
                </a:extLst>
              </xdr:cNvPr>
              <xdr:cNvSpPr/>
            </xdr:nvSpPr>
            <xdr:spPr bwMode="auto">
              <a:xfrm>
                <a:off x="7753289" y="33508950"/>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14" name="Check Box 2" hidden="1">
                <a:extLst>
                  <a:ext uri="{63B3BB69-23CF-44E3-9099-C40C66FF867C}">
                    <a14:compatExt spid="_x0000_s166914"/>
                  </a:ext>
                  <a:ext uri="{FF2B5EF4-FFF2-40B4-BE49-F238E27FC236}">
                    <a16:creationId xmlns:a16="http://schemas.microsoft.com/office/drawing/2014/main" id="{00000000-0008-0000-0700-0000028C0200}"/>
                  </a:ext>
                </a:extLst>
              </xdr:cNvPr>
              <xdr:cNvSpPr/>
            </xdr:nvSpPr>
            <xdr:spPr bwMode="auto">
              <a:xfrm>
                <a:off x="7753275" y="3350895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15" name="Check Box 3" hidden="1">
                <a:extLst>
                  <a:ext uri="{63B3BB69-23CF-44E3-9099-C40C66FF867C}">
                    <a14:compatExt spid="_x0000_s166915"/>
                  </a:ext>
                  <a:ext uri="{FF2B5EF4-FFF2-40B4-BE49-F238E27FC236}">
                    <a16:creationId xmlns:a16="http://schemas.microsoft.com/office/drawing/2014/main" id="{00000000-0008-0000-0700-0000038C0200}"/>
                  </a:ext>
                </a:extLst>
              </xdr:cNvPr>
              <xdr:cNvSpPr/>
            </xdr:nvSpPr>
            <xdr:spPr bwMode="auto">
              <a:xfrm>
                <a:off x="7753279" y="33508950"/>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16" name="Check Box 4" hidden="1">
                <a:extLst>
                  <a:ext uri="{63B3BB69-23CF-44E3-9099-C40C66FF867C}">
                    <a14:compatExt spid="_x0000_s166916"/>
                  </a:ext>
                  <a:ext uri="{FF2B5EF4-FFF2-40B4-BE49-F238E27FC236}">
                    <a16:creationId xmlns:a16="http://schemas.microsoft.com/office/drawing/2014/main" id="{00000000-0008-0000-0700-0000048C0200}"/>
                  </a:ext>
                </a:extLst>
              </xdr:cNvPr>
              <xdr:cNvSpPr/>
            </xdr:nvSpPr>
            <xdr:spPr bwMode="auto">
              <a:xfrm>
                <a:off x="7753275" y="3350895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66917" name="Check Box 5" hidden="1">
                <a:extLst>
                  <a:ext uri="{63B3BB69-23CF-44E3-9099-C40C66FF867C}">
                    <a14:compatExt spid="_x0000_s166917"/>
                  </a:ext>
                  <a:ext uri="{FF2B5EF4-FFF2-40B4-BE49-F238E27FC236}">
                    <a16:creationId xmlns:a16="http://schemas.microsoft.com/office/drawing/2014/main" id="{00000000-0008-0000-0700-0000058C0200}"/>
                  </a:ext>
                </a:extLst>
              </xdr:cNvPr>
              <xdr:cNvSpPr/>
            </xdr:nvSpPr>
            <xdr:spPr bwMode="auto">
              <a:xfrm>
                <a:off x="7753223" y="33508950"/>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66918" name="Check Box 6" hidden="1">
                <a:extLst>
                  <a:ext uri="{63B3BB69-23CF-44E3-9099-C40C66FF867C}">
                    <a14:compatExt spid="_x0000_s166918"/>
                  </a:ext>
                  <a:ext uri="{FF2B5EF4-FFF2-40B4-BE49-F238E27FC236}">
                    <a16:creationId xmlns:a16="http://schemas.microsoft.com/office/drawing/2014/main" id="{00000000-0008-0000-0700-0000068C0200}"/>
                  </a:ext>
                </a:extLst>
              </xdr:cNvPr>
              <xdr:cNvSpPr/>
            </xdr:nvSpPr>
            <xdr:spPr bwMode="auto">
              <a:xfrm>
                <a:off x="423" y="0"/>
                <a:ext cx="15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44263</xdr:colOff>
          <xdr:row>87</xdr:row>
          <xdr:rowOff>24653</xdr:rowOff>
        </xdr:from>
        <xdr:to>
          <xdr:col>9</xdr:col>
          <xdr:colOff>0</xdr:colOff>
          <xdr:row>166</xdr:row>
          <xdr:rowOff>443753</xdr:rowOff>
        </xdr:to>
        <xdr:grpSp>
          <xdr:nvGrpSpPr>
            <xdr:cNvPr id="12" name="Group 232">
              <a:extLst>
                <a:ext uri="{FF2B5EF4-FFF2-40B4-BE49-F238E27FC236}">
                  <a16:creationId xmlns:a16="http://schemas.microsoft.com/office/drawing/2014/main" id="{00000000-0008-0000-0700-00000C000000}"/>
                </a:ext>
              </a:extLst>
            </xdr:cNvPr>
            <xdr:cNvGrpSpPr>
              <a:grpSpLocks/>
            </xdr:cNvGrpSpPr>
          </xdr:nvGrpSpPr>
          <xdr:grpSpPr bwMode="auto">
            <a:xfrm>
              <a:off x="8223857" y="35040934"/>
              <a:ext cx="2706081" cy="33506569"/>
              <a:chOff x="418" y="0"/>
              <a:chExt cx="10915285" cy="33508950"/>
            </a:xfrm>
          </xdr:grpSpPr>
          <xdr:sp macro="" textlink="">
            <xdr:nvSpPr>
              <xdr:cNvPr id="166919" name="Check Box 7" hidden="1">
                <a:extLst>
                  <a:ext uri="{63B3BB69-23CF-44E3-9099-C40C66FF867C}">
                    <a14:compatExt spid="_x0000_s166919"/>
                  </a:ext>
                  <a:ext uri="{FF2B5EF4-FFF2-40B4-BE49-F238E27FC236}">
                    <a16:creationId xmlns:a16="http://schemas.microsoft.com/office/drawing/2014/main" id="{00000000-0008-0000-0700-0000078C0200}"/>
                  </a:ext>
                </a:extLst>
              </xdr:cNvPr>
              <xdr:cNvSpPr/>
            </xdr:nvSpPr>
            <xdr:spPr bwMode="auto">
              <a:xfrm>
                <a:off x="10915581" y="33508950"/>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20" name="Check Box 8" hidden="1">
                <a:extLst>
                  <a:ext uri="{63B3BB69-23CF-44E3-9099-C40C66FF867C}">
                    <a14:compatExt spid="_x0000_s166920"/>
                  </a:ext>
                  <a:ext uri="{FF2B5EF4-FFF2-40B4-BE49-F238E27FC236}">
                    <a16:creationId xmlns:a16="http://schemas.microsoft.com/office/drawing/2014/main" id="{00000000-0008-0000-0700-0000088C0200}"/>
                  </a:ext>
                </a:extLst>
              </xdr:cNvPr>
              <xdr:cNvSpPr/>
            </xdr:nvSpPr>
            <xdr:spPr bwMode="auto">
              <a:xfrm>
                <a:off x="10915561" y="3350895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21" name="Check Box 9" hidden="1">
                <a:extLst>
                  <a:ext uri="{63B3BB69-23CF-44E3-9099-C40C66FF867C}">
                    <a14:compatExt spid="_x0000_s166921"/>
                  </a:ext>
                  <a:ext uri="{FF2B5EF4-FFF2-40B4-BE49-F238E27FC236}">
                    <a16:creationId xmlns:a16="http://schemas.microsoft.com/office/drawing/2014/main" id="{00000000-0008-0000-0700-0000098C0200}"/>
                  </a:ext>
                </a:extLst>
              </xdr:cNvPr>
              <xdr:cNvSpPr/>
            </xdr:nvSpPr>
            <xdr:spPr bwMode="auto">
              <a:xfrm>
                <a:off x="10915565" y="33508950"/>
                <a:ext cx="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22" name="Check Box 10" hidden="1">
                <a:extLst>
                  <a:ext uri="{63B3BB69-23CF-44E3-9099-C40C66FF867C}">
                    <a14:compatExt spid="_x0000_s166922"/>
                  </a:ext>
                  <a:ext uri="{FF2B5EF4-FFF2-40B4-BE49-F238E27FC236}">
                    <a16:creationId xmlns:a16="http://schemas.microsoft.com/office/drawing/2014/main" id="{00000000-0008-0000-0700-00000A8C0200}"/>
                  </a:ext>
                </a:extLst>
              </xdr:cNvPr>
              <xdr:cNvSpPr/>
            </xdr:nvSpPr>
            <xdr:spPr bwMode="auto">
              <a:xfrm>
                <a:off x="10915557" y="33508950"/>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66923" name="Check Box 11" hidden="1">
                <a:extLst>
                  <a:ext uri="{63B3BB69-23CF-44E3-9099-C40C66FF867C}">
                    <a14:compatExt spid="_x0000_s166923"/>
                  </a:ext>
                  <a:ext uri="{FF2B5EF4-FFF2-40B4-BE49-F238E27FC236}">
                    <a16:creationId xmlns:a16="http://schemas.microsoft.com/office/drawing/2014/main" id="{00000000-0008-0000-0700-00000B8C0200}"/>
                  </a:ext>
                </a:extLst>
              </xdr:cNvPr>
              <xdr:cNvSpPr/>
            </xdr:nvSpPr>
            <xdr:spPr bwMode="auto">
              <a:xfrm>
                <a:off x="10915509" y="33508950"/>
                <a:ext cx="1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66924" name="Check Box 12" hidden="1">
                <a:extLst>
                  <a:ext uri="{63B3BB69-23CF-44E3-9099-C40C66FF867C}">
                    <a14:compatExt spid="_x0000_s166924"/>
                  </a:ext>
                  <a:ext uri="{FF2B5EF4-FFF2-40B4-BE49-F238E27FC236}">
                    <a16:creationId xmlns:a16="http://schemas.microsoft.com/office/drawing/2014/main" id="{00000000-0008-0000-0700-00000C8C0200}"/>
                  </a:ext>
                </a:extLst>
              </xdr:cNvPr>
              <xdr:cNvSpPr/>
            </xdr:nvSpPr>
            <xdr:spPr bwMode="auto">
              <a:xfrm>
                <a:off x="418"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60052</xdr:colOff>
          <xdr:row>93</xdr:row>
          <xdr:rowOff>57609</xdr:rowOff>
        </xdr:from>
        <xdr:to>
          <xdr:col>6</xdr:col>
          <xdr:colOff>3464</xdr:colOff>
          <xdr:row>94</xdr:row>
          <xdr:rowOff>218419</xdr:rowOff>
        </xdr:to>
        <xdr:grpSp>
          <xdr:nvGrpSpPr>
            <xdr:cNvPr id="19" name="Group 18">
              <a:extLst>
                <a:ext uri="{FF2B5EF4-FFF2-40B4-BE49-F238E27FC236}">
                  <a16:creationId xmlns:a16="http://schemas.microsoft.com/office/drawing/2014/main" id="{00000000-0008-0000-0700-000013000000}"/>
                </a:ext>
              </a:extLst>
            </xdr:cNvPr>
            <xdr:cNvGrpSpPr/>
          </xdr:nvGrpSpPr>
          <xdr:grpSpPr>
            <a:xfrm>
              <a:off x="5525021" y="37538484"/>
              <a:ext cx="1348349" cy="482279"/>
              <a:chOff x="5519171" y="35863346"/>
              <a:chExt cx="1619267" cy="694257"/>
            </a:xfrm>
          </xdr:grpSpPr>
          <xdr:sp macro="" textlink="">
            <xdr:nvSpPr>
              <xdr:cNvPr id="166925" name="Check Box 13" hidden="1">
                <a:extLst>
                  <a:ext uri="{63B3BB69-23CF-44E3-9099-C40C66FF867C}">
                    <a14:compatExt spid="_x0000_s166925"/>
                  </a:ext>
                  <a:ext uri="{FF2B5EF4-FFF2-40B4-BE49-F238E27FC236}">
                    <a16:creationId xmlns:a16="http://schemas.microsoft.com/office/drawing/2014/main" id="{00000000-0008-0000-0700-00000D8C0200}"/>
                  </a:ext>
                </a:extLst>
              </xdr:cNvPr>
              <xdr:cNvSpPr/>
            </xdr:nvSpPr>
            <xdr:spPr bwMode="auto">
              <a:xfrm>
                <a:off x="5527461" y="35863346"/>
                <a:ext cx="452421"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26" name="Check Box 14" hidden="1">
                <a:extLst>
                  <a:ext uri="{63B3BB69-23CF-44E3-9099-C40C66FF867C}">
                    <a14:compatExt spid="_x0000_s166926"/>
                  </a:ext>
                  <a:ext uri="{FF2B5EF4-FFF2-40B4-BE49-F238E27FC236}">
                    <a16:creationId xmlns:a16="http://schemas.microsoft.com/office/drawing/2014/main" id="{00000000-0008-0000-0700-00000E8C0200}"/>
                  </a:ext>
                </a:extLst>
              </xdr:cNvPr>
              <xdr:cNvSpPr/>
            </xdr:nvSpPr>
            <xdr:spPr bwMode="auto">
              <a:xfrm>
                <a:off x="6147107" y="35863346"/>
                <a:ext cx="630641" cy="3340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27" name="Check Box 15" hidden="1">
                <a:extLst>
                  <a:ext uri="{63B3BB69-23CF-44E3-9099-C40C66FF867C}">
                    <a14:compatExt spid="_x0000_s166927"/>
                  </a:ext>
                  <a:ext uri="{FF2B5EF4-FFF2-40B4-BE49-F238E27FC236}">
                    <a16:creationId xmlns:a16="http://schemas.microsoft.com/office/drawing/2014/main" id="{00000000-0008-0000-0700-00000F8C0200}"/>
                  </a:ext>
                </a:extLst>
              </xdr:cNvPr>
              <xdr:cNvSpPr/>
            </xdr:nvSpPr>
            <xdr:spPr bwMode="auto">
              <a:xfrm>
                <a:off x="5519171" y="36213201"/>
                <a:ext cx="568945" cy="3340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28" name="Check Box 16" hidden="1">
                <a:extLst>
                  <a:ext uri="{63B3BB69-23CF-44E3-9099-C40C66FF867C}">
                    <a14:compatExt spid="_x0000_s166928"/>
                  </a:ext>
                  <a:ext uri="{FF2B5EF4-FFF2-40B4-BE49-F238E27FC236}">
                    <a16:creationId xmlns:a16="http://schemas.microsoft.com/office/drawing/2014/main" id="{00000000-0008-0000-0700-0000108C0200}"/>
                  </a:ext>
                </a:extLst>
              </xdr:cNvPr>
              <xdr:cNvSpPr/>
            </xdr:nvSpPr>
            <xdr:spPr bwMode="auto">
              <a:xfrm>
                <a:off x="6154764" y="36218941"/>
                <a:ext cx="983674"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121230</xdr:colOff>
          <xdr:row>93</xdr:row>
          <xdr:rowOff>120970</xdr:rowOff>
        </xdr:from>
        <xdr:to>
          <xdr:col>7</xdr:col>
          <xdr:colOff>542168</xdr:colOff>
          <xdr:row>94</xdr:row>
          <xdr:rowOff>731634</xdr:rowOff>
        </xdr:to>
        <xdr:grpSp>
          <xdr:nvGrpSpPr>
            <xdr:cNvPr id="24" name="Group 23">
              <a:extLst>
                <a:ext uri="{FF2B5EF4-FFF2-40B4-BE49-F238E27FC236}">
                  <a16:creationId xmlns:a16="http://schemas.microsoft.com/office/drawing/2014/main" id="{00000000-0008-0000-0700-000018000000}"/>
                </a:ext>
              </a:extLst>
            </xdr:cNvPr>
            <xdr:cNvGrpSpPr/>
          </xdr:nvGrpSpPr>
          <xdr:grpSpPr>
            <a:xfrm>
              <a:off x="6991136" y="37601845"/>
              <a:ext cx="1730626" cy="932133"/>
              <a:chOff x="7272263" y="35846001"/>
              <a:chExt cx="1523408" cy="707808"/>
            </a:xfrm>
          </xdr:grpSpPr>
          <xdr:sp macro="" textlink="">
            <xdr:nvSpPr>
              <xdr:cNvPr id="166929" name="Check Box 17" hidden="1">
                <a:extLst>
                  <a:ext uri="{63B3BB69-23CF-44E3-9099-C40C66FF867C}">
                    <a14:compatExt spid="_x0000_s166929"/>
                  </a:ext>
                  <a:ext uri="{FF2B5EF4-FFF2-40B4-BE49-F238E27FC236}">
                    <a16:creationId xmlns:a16="http://schemas.microsoft.com/office/drawing/2014/main" id="{00000000-0008-0000-0700-0000118C0200}"/>
                  </a:ext>
                </a:extLst>
              </xdr:cNvPr>
              <xdr:cNvSpPr/>
            </xdr:nvSpPr>
            <xdr:spPr bwMode="auto">
              <a:xfrm>
                <a:off x="7280107" y="3584601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30" name="Check Box 18" hidden="1">
                <a:extLst>
                  <a:ext uri="{63B3BB69-23CF-44E3-9099-C40C66FF867C}">
                    <a14:compatExt spid="_x0000_s166930"/>
                  </a:ext>
                  <a:ext uri="{FF2B5EF4-FFF2-40B4-BE49-F238E27FC236}">
                    <a16:creationId xmlns:a16="http://schemas.microsoft.com/office/drawing/2014/main" id="{00000000-0008-0000-0700-0000128C0200}"/>
                  </a:ext>
                </a:extLst>
              </xdr:cNvPr>
              <xdr:cNvSpPr/>
            </xdr:nvSpPr>
            <xdr:spPr bwMode="auto">
              <a:xfrm>
                <a:off x="7863043" y="35846001"/>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31" name="Check Box 19" hidden="1">
                <a:extLst>
                  <a:ext uri="{63B3BB69-23CF-44E3-9099-C40C66FF867C}">
                    <a14:compatExt spid="_x0000_s166931"/>
                  </a:ext>
                  <a:ext uri="{FF2B5EF4-FFF2-40B4-BE49-F238E27FC236}">
                    <a16:creationId xmlns:a16="http://schemas.microsoft.com/office/drawing/2014/main" id="{00000000-0008-0000-0700-0000138C0200}"/>
                  </a:ext>
                </a:extLst>
              </xdr:cNvPr>
              <xdr:cNvSpPr/>
            </xdr:nvSpPr>
            <xdr:spPr bwMode="auto">
              <a:xfrm>
                <a:off x="7272263" y="36202651"/>
                <a:ext cx="535251"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32" name="Check Box 20" hidden="1">
                <a:extLst>
                  <a:ext uri="{63B3BB69-23CF-44E3-9099-C40C66FF867C}">
                    <a14:compatExt spid="_x0000_s166932"/>
                  </a:ext>
                  <a:ext uri="{FF2B5EF4-FFF2-40B4-BE49-F238E27FC236}">
                    <a16:creationId xmlns:a16="http://schemas.microsoft.com/office/drawing/2014/main" id="{00000000-0008-0000-0700-0000148C0200}"/>
                  </a:ext>
                </a:extLst>
              </xdr:cNvPr>
              <xdr:cNvSpPr/>
            </xdr:nvSpPr>
            <xdr:spPr bwMode="auto">
              <a:xfrm>
                <a:off x="7870260" y="36208599"/>
                <a:ext cx="925411"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8969</xdr:colOff>
          <xdr:row>168</xdr:row>
          <xdr:rowOff>83723</xdr:rowOff>
        </xdr:from>
        <xdr:to>
          <xdr:col>6</xdr:col>
          <xdr:colOff>1</xdr:colOff>
          <xdr:row>169</xdr:row>
          <xdr:rowOff>12046</xdr:rowOff>
        </xdr:to>
        <xdr:grpSp>
          <xdr:nvGrpSpPr>
            <xdr:cNvPr id="29" name="Group 28">
              <a:extLst>
                <a:ext uri="{FF2B5EF4-FFF2-40B4-BE49-F238E27FC236}">
                  <a16:creationId xmlns:a16="http://schemas.microsoft.com/office/drawing/2014/main" id="{00000000-0008-0000-0700-00001D000000}"/>
                </a:ext>
              </a:extLst>
            </xdr:cNvPr>
            <xdr:cNvGrpSpPr/>
          </xdr:nvGrpSpPr>
          <xdr:grpSpPr>
            <a:xfrm>
              <a:off x="5473938" y="69080442"/>
              <a:ext cx="1395969" cy="785573"/>
              <a:chOff x="5846852" y="47389448"/>
              <a:chExt cx="1611231" cy="692990"/>
            </a:xfrm>
          </xdr:grpSpPr>
          <xdr:sp macro="" textlink="">
            <xdr:nvSpPr>
              <xdr:cNvPr id="166933" name="Check Box 21" hidden="1">
                <a:extLst>
                  <a:ext uri="{63B3BB69-23CF-44E3-9099-C40C66FF867C}">
                    <a14:compatExt spid="_x0000_s166933"/>
                  </a:ext>
                  <a:ext uri="{FF2B5EF4-FFF2-40B4-BE49-F238E27FC236}">
                    <a16:creationId xmlns:a16="http://schemas.microsoft.com/office/drawing/2014/main" id="{00000000-0008-0000-0700-0000158C0200}"/>
                  </a:ext>
                </a:extLst>
              </xdr:cNvPr>
              <xdr:cNvSpPr/>
            </xdr:nvSpPr>
            <xdr:spPr bwMode="auto">
              <a:xfrm>
                <a:off x="5852578" y="47389448"/>
                <a:ext cx="608383" cy="39262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34" name="Check Box 22" hidden="1">
                <a:extLst>
                  <a:ext uri="{63B3BB69-23CF-44E3-9099-C40C66FF867C}">
                    <a14:compatExt spid="_x0000_s166934"/>
                  </a:ext>
                  <a:ext uri="{FF2B5EF4-FFF2-40B4-BE49-F238E27FC236}">
                    <a16:creationId xmlns:a16="http://schemas.microsoft.com/office/drawing/2014/main" id="{00000000-0008-0000-0700-0000168C0200}"/>
                  </a:ext>
                </a:extLst>
              </xdr:cNvPr>
              <xdr:cNvSpPr/>
            </xdr:nvSpPr>
            <xdr:spPr bwMode="auto">
              <a:xfrm>
                <a:off x="5846852"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35" name="Check Box 23" hidden="1">
                <a:extLst>
                  <a:ext uri="{63B3BB69-23CF-44E3-9099-C40C66FF867C}">
                    <a14:compatExt spid="_x0000_s166935"/>
                  </a:ext>
                  <a:ext uri="{FF2B5EF4-FFF2-40B4-BE49-F238E27FC236}">
                    <a16:creationId xmlns:a16="http://schemas.microsoft.com/office/drawing/2014/main" id="{00000000-0008-0000-0700-0000178C0200}"/>
                  </a:ext>
                </a:extLst>
              </xdr:cNvPr>
              <xdr:cNvSpPr/>
            </xdr:nvSpPr>
            <xdr:spPr bwMode="auto">
              <a:xfrm>
                <a:off x="6793417" y="47684446"/>
                <a:ext cx="664666"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76205</xdr:colOff>
          <xdr:row>168</xdr:row>
          <xdr:rowOff>175934</xdr:rowOff>
        </xdr:from>
        <xdr:to>
          <xdr:col>7</xdr:col>
          <xdr:colOff>588659</xdr:colOff>
          <xdr:row>169</xdr:row>
          <xdr:rowOff>10870</xdr:rowOff>
        </xdr:to>
        <xdr:grpSp>
          <xdr:nvGrpSpPr>
            <xdr:cNvPr id="33" name="Group 32">
              <a:extLst>
                <a:ext uri="{FF2B5EF4-FFF2-40B4-BE49-F238E27FC236}">
                  <a16:creationId xmlns:a16="http://schemas.microsoft.com/office/drawing/2014/main" id="{00000000-0008-0000-0700-000021000000}"/>
                </a:ext>
              </a:extLst>
            </xdr:cNvPr>
            <xdr:cNvGrpSpPr/>
          </xdr:nvGrpSpPr>
          <xdr:grpSpPr>
            <a:xfrm>
              <a:off x="6946111" y="69172653"/>
              <a:ext cx="1822142" cy="692186"/>
              <a:chOff x="5846917" y="47389341"/>
              <a:chExt cx="1611155" cy="692531"/>
            </a:xfrm>
          </xdr:grpSpPr>
          <xdr:sp macro="" textlink="">
            <xdr:nvSpPr>
              <xdr:cNvPr id="166936" name="Check Box 24" hidden="1">
                <a:extLst>
                  <a:ext uri="{63B3BB69-23CF-44E3-9099-C40C66FF867C}">
                    <a14:compatExt spid="_x0000_s166936"/>
                  </a:ext>
                  <a:ext uri="{FF2B5EF4-FFF2-40B4-BE49-F238E27FC236}">
                    <a16:creationId xmlns:a16="http://schemas.microsoft.com/office/drawing/2014/main" id="{00000000-0008-0000-0700-0000188C0200}"/>
                  </a:ext>
                </a:extLst>
              </xdr:cNvPr>
              <xdr:cNvSpPr/>
            </xdr:nvSpPr>
            <xdr:spPr bwMode="auto">
              <a:xfrm>
                <a:off x="5852580" y="47389341"/>
                <a:ext cx="608385" cy="39262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37" name="Check Box 25" hidden="1">
                <a:extLst>
                  <a:ext uri="{63B3BB69-23CF-44E3-9099-C40C66FF867C}">
                    <a14:compatExt spid="_x0000_s166937"/>
                  </a:ext>
                  <a:ext uri="{FF2B5EF4-FFF2-40B4-BE49-F238E27FC236}">
                    <a16:creationId xmlns:a16="http://schemas.microsoft.com/office/drawing/2014/main" id="{00000000-0008-0000-0700-0000198C0200}"/>
                  </a:ext>
                </a:extLst>
              </xdr:cNvPr>
              <xdr:cNvSpPr/>
            </xdr:nvSpPr>
            <xdr:spPr bwMode="auto">
              <a:xfrm>
                <a:off x="5846917" y="47677222"/>
                <a:ext cx="887292"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38" name="Check Box 26" hidden="1">
                <a:extLst>
                  <a:ext uri="{63B3BB69-23CF-44E3-9099-C40C66FF867C}">
                    <a14:compatExt spid="_x0000_s166938"/>
                  </a:ext>
                  <a:ext uri="{FF2B5EF4-FFF2-40B4-BE49-F238E27FC236}">
                    <a16:creationId xmlns:a16="http://schemas.microsoft.com/office/drawing/2014/main" id="{00000000-0008-0000-0700-00001A8C0200}"/>
                  </a:ext>
                </a:extLst>
              </xdr:cNvPr>
              <xdr:cNvSpPr/>
            </xdr:nvSpPr>
            <xdr:spPr bwMode="auto">
              <a:xfrm>
                <a:off x="6793403" y="47683883"/>
                <a:ext cx="664669"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90771</xdr:colOff>
          <xdr:row>168</xdr:row>
          <xdr:rowOff>156885</xdr:rowOff>
        </xdr:from>
        <xdr:to>
          <xdr:col>8</xdr:col>
          <xdr:colOff>1541929</xdr:colOff>
          <xdr:row>168</xdr:row>
          <xdr:rowOff>201510</xdr:rowOff>
        </xdr:to>
        <xdr:grpSp>
          <xdr:nvGrpSpPr>
            <xdr:cNvPr id="37" name="Group 36">
              <a:extLst>
                <a:ext uri="{FF2B5EF4-FFF2-40B4-BE49-F238E27FC236}">
                  <a16:creationId xmlns:a16="http://schemas.microsoft.com/office/drawing/2014/main" id="{00000000-0008-0000-0700-000025000000}"/>
                </a:ext>
              </a:extLst>
            </xdr:cNvPr>
            <xdr:cNvGrpSpPr/>
          </xdr:nvGrpSpPr>
          <xdr:grpSpPr>
            <a:xfrm>
              <a:off x="9472896" y="69153604"/>
              <a:ext cx="1451158" cy="44625"/>
              <a:chOff x="5846880" y="47392338"/>
              <a:chExt cx="1611174" cy="690003"/>
            </a:xfrm>
          </xdr:grpSpPr>
          <xdr:sp macro="" textlink="">
            <xdr:nvSpPr>
              <xdr:cNvPr id="166939" name="Check Box 27" hidden="1">
                <a:extLst>
                  <a:ext uri="{63B3BB69-23CF-44E3-9099-C40C66FF867C}">
                    <a14:compatExt spid="_x0000_s166939"/>
                  </a:ext>
                  <a:ext uri="{FF2B5EF4-FFF2-40B4-BE49-F238E27FC236}">
                    <a16:creationId xmlns:a16="http://schemas.microsoft.com/office/drawing/2014/main" id="{00000000-0008-0000-0700-00001B8C0200}"/>
                  </a:ext>
                </a:extLst>
              </xdr:cNvPr>
              <xdr:cNvSpPr/>
            </xdr:nvSpPr>
            <xdr:spPr bwMode="auto">
              <a:xfrm>
                <a:off x="5852579" y="47392338"/>
                <a:ext cx="608387" cy="3925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40" name="Check Box 28" hidden="1">
                <a:extLst>
                  <a:ext uri="{63B3BB69-23CF-44E3-9099-C40C66FF867C}">
                    <a14:compatExt spid="_x0000_s166940"/>
                  </a:ext>
                  <a:ext uri="{FF2B5EF4-FFF2-40B4-BE49-F238E27FC236}">
                    <a16:creationId xmlns:a16="http://schemas.microsoft.com/office/drawing/2014/main" id="{00000000-0008-0000-0700-00001C8C0200}"/>
                  </a:ext>
                </a:extLst>
              </xdr:cNvPr>
              <xdr:cNvSpPr/>
            </xdr:nvSpPr>
            <xdr:spPr bwMode="auto">
              <a:xfrm>
                <a:off x="5846880" y="47677222"/>
                <a:ext cx="887291" cy="39254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41" name="Check Box 29" hidden="1">
                <a:extLst>
                  <a:ext uri="{63B3BB69-23CF-44E3-9099-C40C66FF867C}">
                    <a14:compatExt spid="_x0000_s166941"/>
                  </a:ext>
                  <a:ext uri="{FF2B5EF4-FFF2-40B4-BE49-F238E27FC236}">
                    <a16:creationId xmlns:a16="http://schemas.microsoft.com/office/drawing/2014/main" id="{00000000-0008-0000-0700-00001D8C0200}"/>
                  </a:ext>
                </a:extLst>
              </xdr:cNvPr>
              <xdr:cNvSpPr/>
            </xdr:nvSpPr>
            <xdr:spPr bwMode="auto">
              <a:xfrm>
                <a:off x="6793386" y="47684281"/>
                <a:ext cx="664668" cy="3980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931212</xdr:colOff>
          <xdr:row>178</xdr:row>
          <xdr:rowOff>74526</xdr:rowOff>
        </xdr:from>
        <xdr:to>
          <xdr:col>6</xdr:col>
          <xdr:colOff>1</xdr:colOff>
          <xdr:row>179</xdr:row>
          <xdr:rowOff>308748</xdr:rowOff>
        </xdr:to>
        <xdr:grpSp>
          <xdr:nvGrpSpPr>
            <xdr:cNvPr id="41" name="Group 40">
              <a:extLst>
                <a:ext uri="{FF2B5EF4-FFF2-40B4-BE49-F238E27FC236}">
                  <a16:creationId xmlns:a16="http://schemas.microsoft.com/office/drawing/2014/main" id="{00000000-0008-0000-0700-000029000000}"/>
                </a:ext>
              </a:extLst>
            </xdr:cNvPr>
            <xdr:cNvGrpSpPr/>
          </xdr:nvGrpSpPr>
          <xdr:grpSpPr>
            <a:xfrm>
              <a:off x="5431775" y="73476557"/>
              <a:ext cx="1438132" cy="912879"/>
              <a:chOff x="5846873" y="47389876"/>
              <a:chExt cx="1611187" cy="692355"/>
            </a:xfrm>
          </xdr:grpSpPr>
          <xdr:sp macro="" textlink="">
            <xdr:nvSpPr>
              <xdr:cNvPr id="166942" name="Check Box 30" hidden="1">
                <a:extLst>
                  <a:ext uri="{63B3BB69-23CF-44E3-9099-C40C66FF867C}">
                    <a14:compatExt spid="_x0000_s166942"/>
                  </a:ext>
                  <a:ext uri="{FF2B5EF4-FFF2-40B4-BE49-F238E27FC236}">
                    <a16:creationId xmlns:a16="http://schemas.microsoft.com/office/drawing/2014/main" id="{00000000-0008-0000-0700-00001E8C0200}"/>
                  </a:ext>
                </a:extLst>
              </xdr:cNvPr>
              <xdr:cNvSpPr/>
            </xdr:nvSpPr>
            <xdr:spPr bwMode="auto">
              <a:xfrm>
                <a:off x="5852580" y="47389876"/>
                <a:ext cx="1006786" cy="3926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43" name="Check Box 31" hidden="1">
                <a:extLst>
                  <a:ext uri="{63B3BB69-23CF-44E3-9099-C40C66FF867C}">
                    <a14:compatExt spid="_x0000_s166943"/>
                  </a:ext>
                  <a:ext uri="{FF2B5EF4-FFF2-40B4-BE49-F238E27FC236}">
                    <a16:creationId xmlns:a16="http://schemas.microsoft.com/office/drawing/2014/main" id="{00000000-0008-0000-0700-00001F8C0200}"/>
                  </a:ext>
                </a:extLst>
              </xdr:cNvPr>
              <xdr:cNvSpPr/>
            </xdr:nvSpPr>
            <xdr:spPr bwMode="auto">
              <a:xfrm>
                <a:off x="5846873" y="47677222"/>
                <a:ext cx="887296"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44" name="Check Box 32" hidden="1">
                <a:extLst>
                  <a:ext uri="{63B3BB69-23CF-44E3-9099-C40C66FF867C}">
                    <a14:compatExt spid="_x0000_s166944"/>
                  </a:ext>
                  <a:ext uri="{FF2B5EF4-FFF2-40B4-BE49-F238E27FC236}">
                    <a16:creationId xmlns:a16="http://schemas.microsoft.com/office/drawing/2014/main" id="{00000000-0008-0000-0700-0000208C0200}"/>
                  </a:ext>
                </a:extLst>
              </xdr:cNvPr>
              <xdr:cNvSpPr/>
            </xdr:nvSpPr>
            <xdr:spPr bwMode="auto">
              <a:xfrm>
                <a:off x="6793394" y="47684235"/>
                <a:ext cx="664666" cy="3979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123824</xdr:colOff>
          <xdr:row>178</xdr:row>
          <xdr:rowOff>36408</xdr:rowOff>
        </xdr:from>
        <xdr:to>
          <xdr:col>7</xdr:col>
          <xdr:colOff>653859</xdr:colOff>
          <xdr:row>179</xdr:row>
          <xdr:rowOff>6502</xdr:rowOff>
        </xdr:to>
        <xdr:grpSp>
          <xdr:nvGrpSpPr>
            <xdr:cNvPr id="45" name="Group 44">
              <a:extLst>
                <a:ext uri="{FF2B5EF4-FFF2-40B4-BE49-F238E27FC236}">
                  <a16:creationId xmlns:a16="http://schemas.microsoft.com/office/drawing/2014/main" id="{00000000-0008-0000-0700-00002D000000}"/>
                </a:ext>
              </a:extLst>
            </xdr:cNvPr>
            <xdr:cNvGrpSpPr/>
          </xdr:nvGrpSpPr>
          <xdr:grpSpPr>
            <a:xfrm>
              <a:off x="6993730" y="73438439"/>
              <a:ext cx="1839723" cy="648751"/>
              <a:chOff x="5846909" y="47390227"/>
              <a:chExt cx="1611177" cy="691451"/>
            </a:xfrm>
          </xdr:grpSpPr>
          <xdr:sp macro="" textlink="">
            <xdr:nvSpPr>
              <xdr:cNvPr id="166945" name="Check Box 33" hidden="1">
                <a:extLst>
                  <a:ext uri="{63B3BB69-23CF-44E3-9099-C40C66FF867C}">
                    <a14:compatExt spid="_x0000_s166945"/>
                  </a:ext>
                  <a:ext uri="{FF2B5EF4-FFF2-40B4-BE49-F238E27FC236}">
                    <a16:creationId xmlns:a16="http://schemas.microsoft.com/office/drawing/2014/main" id="{00000000-0008-0000-0700-0000218C0200}"/>
                  </a:ext>
                </a:extLst>
              </xdr:cNvPr>
              <xdr:cNvSpPr/>
            </xdr:nvSpPr>
            <xdr:spPr bwMode="auto">
              <a:xfrm>
                <a:off x="5852580" y="47390227"/>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46" name="Check Box 34" hidden="1">
                <a:extLst>
                  <a:ext uri="{63B3BB69-23CF-44E3-9099-C40C66FF867C}">
                    <a14:compatExt spid="_x0000_s166946"/>
                  </a:ext>
                  <a:ext uri="{FF2B5EF4-FFF2-40B4-BE49-F238E27FC236}">
                    <a16:creationId xmlns:a16="http://schemas.microsoft.com/office/drawing/2014/main" id="{00000000-0008-0000-0700-0000228C0200}"/>
                  </a:ext>
                </a:extLst>
              </xdr:cNvPr>
              <xdr:cNvSpPr/>
            </xdr:nvSpPr>
            <xdr:spPr bwMode="auto">
              <a:xfrm>
                <a:off x="5846909" y="47677222"/>
                <a:ext cx="887292"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47" name="Check Box 35" hidden="1">
                <a:extLst>
                  <a:ext uri="{63B3BB69-23CF-44E3-9099-C40C66FF867C}">
                    <a14:compatExt spid="_x0000_s166947"/>
                  </a:ext>
                  <a:ext uri="{FF2B5EF4-FFF2-40B4-BE49-F238E27FC236}">
                    <a16:creationId xmlns:a16="http://schemas.microsoft.com/office/drawing/2014/main" id="{00000000-0008-0000-0700-0000238C0200}"/>
                  </a:ext>
                </a:extLst>
              </xdr:cNvPr>
              <xdr:cNvSpPr/>
            </xdr:nvSpPr>
            <xdr:spPr bwMode="auto">
              <a:xfrm>
                <a:off x="6793419" y="47683692"/>
                <a:ext cx="664667"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109818</xdr:colOff>
          <xdr:row>178</xdr:row>
          <xdr:rowOff>36408</xdr:rowOff>
        </xdr:from>
        <xdr:to>
          <xdr:col>8</xdr:col>
          <xdr:colOff>1258261</xdr:colOff>
          <xdr:row>179</xdr:row>
          <xdr:rowOff>6502</xdr:rowOff>
        </xdr:to>
        <xdr:grpSp>
          <xdr:nvGrpSpPr>
            <xdr:cNvPr id="49" name="Group 48">
              <a:extLst>
                <a:ext uri="{FF2B5EF4-FFF2-40B4-BE49-F238E27FC236}">
                  <a16:creationId xmlns:a16="http://schemas.microsoft.com/office/drawing/2014/main" id="{00000000-0008-0000-0700-000031000000}"/>
                </a:ext>
              </a:extLst>
            </xdr:cNvPr>
            <xdr:cNvGrpSpPr/>
          </xdr:nvGrpSpPr>
          <xdr:grpSpPr>
            <a:xfrm>
              <a:off x="9491943" y="73438439"/>
              <a:ext cx="1148443" cy="648751"/>
              <a:chOff x="5846848" y="47390227"/>
              <a:chExt cx="1611208" cy="691451"/>
            </a:xfrm>
          </xdr:grpSpPr>
          <xdr:sp macro="" textlink="">
            <xdr:nvSpPr>
              <xdr:cNvPr id="166948" name="Check Box 36" hidden="1">
                <a:extLst>
                  <a:ext uri="{63B3BB69-23CF-44E3-9099-C40C66FF867C}">
                    <a14:compatExt spid="_x0000_s166948"/>
                  </a:ext>
                  <a:ext uri="{FF2B5EF4-FFF2-40B4-BE49-F238E27FC236}">
                    <a16:creationId xmlns:a16="http://schemas.microsoft.com/office/drawing/2014/main" id="{00000000-0008-0000-0700-0000248C0200}"/>
                  </a:ext>
                </a:extLst>
              </xdr:cNvPr>
              <xdr:cNvSpPr/>
            </xdr:nvSpPr>
            <xdr:spPr bwMode="auto">
              <a:xfrm>
                <a:off x="5852579" y="47390227"/>
                <a:ext cx="131530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49" name="Check Box 37" hidden="1">
                <a:extLst>
                  <a:ext uri="{63B3BB69-23CF-44E3-9099-C40C66FF867C}">
                    <a14:compatExt spid="_x0000_s166949"/>
                  </a:ext>
                  <a:ext uri="{FF2B5EF4-FFF2-40B4-BE49-F238E27FC236}">
                    <a16:creationId xmlns:a16="http://schemas.microsoft.com/office/drawing/2014/main" id="{00000000-0008-0000-0700-0000258C0200}"/>
                  </a:ext>
                </a:extLst>
              </xdr:cNvPr>
              <xdr:cNvSpPr/>
            </xdr:nvSpPr>
            <xdr:spPr bwMode="auto">
              <a:xfrm>
                <a:off x="5846848" y="47677222"/>
                <a:ext cx="887287"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50" name="Check Box 38" hidden="1">
                <a:extLst>
                  <a:ext uri="{63B3BB69-23CF-44E3-9099-C40C66FF867C}">
                    <a14:compatExt spid="_x0000_s166950"/>
                  </a:ext>
                  <a:ext uri="{FF2B5EF4-FFF2-40B4-BE49-F238E27FC236}">
                    <a16:creationId xmlns:a16="http://schemas.microsoft.com/office/drawing/2014/main" id="{00000000-0008-0000-0700-0000268C0200}"/>
                  </a:ext>
                </a:extLst>
              </xdr:cNvPr>
              <xdr:cNvSpPr/>
            </xdr:nvSpPr>
            <xdr:spPr bwMode="auto">
              <a:xfrm>
                <a:off x="6793389" y="47683692"/>
                <a:ext cx="664667"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961463</xdr:colOff>
          <xdr:row>210</xdr:row>
          <xdr:rowOff>171512</xdr:rowOff>
        </xdr:from>
        <xdr:to>
          <xdr:col>6</xdr:col>
          <xdr:colOff>0</xdr:colOff>
          <xdr:row>211</xdr:row>
          <xdr:rowOff>148299</xdr:rowOff>
        </xdr:to>
        <xdr:grpSp>
          <xdr:nvGrpSpPr>
            <xdr:cNvPr id="53" name="Group 52">
              <a:extLst>
                <a:ext uri="{FF2B5EF4-FFF2-40B4-BE49-F238E27FC236}">
                  <a16:creationId xmlns:a16="http://schemas.microsoft.com/office/drawing/2014/main" id="{00000000-0008-0000-0700-000035000000}"/>
                </a:ext>
              </a:extLst>
            </xdr:cNvPr>
            <xdr:cNvGrpSpPr/>
          </xdr:nvGrpSpPr>
          <xdr:grpSpPr>
            <a:xfrm>
              <a:off x="5462026" y="89123106"/>
              <a:ext cx="1407880" cy="607818"/>
              <a:chOff x="5846843" y="47389486"/>
              <a:chExt cx="1611221" cy="692659"/>
            </a:xfrm>
          </xdr:grpSpPr>
          <xdr:sp macro="" textlink="">
            <xdr:nvSpPr>
              <xdr:cNvPr id="166951" name="Check Box 39" hidden="1">
                <a:extLst>
                  <a:ext uri="{63B3BB69-23CF-44E3-9099-C40C66FF867C}">
                    <a14:compatExt spid="_x0000_s166951"/>
                  </a:ext>
                  <a:ext uri="{FF2B5EF4-FFF2-40B4-BE49-F238E27FC236}">
                    <a16:creationId xmlns:a16="http://schemas.microsoft.com/office/drawing/2014/main" id="{00000000-0008-0000-0700-0000278C0200}"/>
                  </a:ext>
                </a:extLst>
              </xdr:cNvPr>
              <xdr:cNvSpPr/>
            </xdr:nvSpPr>
            <xdr:spPr bwMode="auto">
              <a:xfrm>
                <a:off x="5852580" y="47389486"/>
                <a:ext cx="608387"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52" name="Check Box 40" hidden="1">
                <a:extLst>
                  <a:ext uri="{63B3BB69-23CF-44E3-9099-C40C66FF867C}">
                    <a14:compatExt spid="_x0000_s166952"/>
                  </a:ext>
                  <a:ext uri="{FF2B5EF4-FFF2-40B4-BE49-F238E27FC236}">
                    <a16:creationId xmlns:a16="http://schemas.microsoft.com/office/drawing/2014/main" id="{00000000-0008-0000-0700-0000288C0200}"/>
                  </a:ext>
                </a:extLst>
              </xdr:cNvPr>
              <xdr:cNvSpPr/>
            </xdr:nvSpPr>
            <xdr:spPr bwMode="auto">
              <a:xfrm>
                <a:off x="5846843" y="47677222"/>
                <a:ext cx="887285" cy="39262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53" name="Check Box 41" hidden="1">
                <a:extLst>
                  <a:ext uri="{63B3BB69-23CF-44E3-9099-C40C66FF867C}">
                    <a14:compatExt spid="_x0000_s166953"/>
                  </a:ext>
                  <a:ext uri="{FF2B5EF4-FFF2-40B4-BE49-F238E27FC236}">
                    <a16:creationId xmlns:a16="http://schemas.microsoft.com/office/drawing/2014/main" id="{00000000-0008-0000-0700-0000298C0200}"/>
                  </a:ext>
                </a:extLst>
              </xdr:cNvPr>
              <xdr:cNvSpPr/>
            </xdr:nvSpPr>
            <xdr:spPr bwMode="auto">
              <a:xfrm>
                <a:off x="6793394" y="47684153"/>
                <a:ext cx="664670"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95249</xdr:colOff>
          <xdr:row>210</xdr:row>
          <xdr:rowOff>123887</xdr:rowOff>
        </xdr:from>
        <xdr:to>
          <xdr:col>7</xdr:col>
          <xdr:colOff>625284</xdr:colOff>
          <xdr:row>211</xdr:row>
          <xdr:rowOff>100674</xdr:rowOff>
        </xdr:to>
        <xdr:grpSp>
          <xdr:nvGrpSpPr>
            <xdr:cNvPr id="57" name="Group 56">
              <a:extLst>
                <a:ext uri="{FF2B5EF4-FFF2-40B4-BE49-F238E27FC236}">
                  <a16:creationId xmlns:a16="http://schemas.microsoft.com/office/drawing/2014/main" id="{00000000-0008-0000-0700-000039000000}"/>
                </a:ext>
              </a:extLst>
            </xdr:cNvPr>
            <xdr:cNvGrpSpPr/>
          </xdr:nvGrpSpPr>
          <xdr:grpSpPr>
            <a:xfrm>
              <a:off x="6965155" y="89075481"/>
              <a:ext cx="1839723" cy="607818"/>
              <a:chOff x="5846909" y="47389486"/>
              <a:chExt cx="1611177" cy="692659"/>
            </a:xfrm>
          </xdr:grpSpPr>
          <xdr:sp macro="" textlink="">
            <xdr:nvSpPr>
              <xdr:cNvPr id="166954" name="Check Box 42" hidden="1">
                <a:extLst>
                  <a:ext uri="{63B3BB69-23CF-44E3-9099-C40C66FF867C}">
                    <a14:compatExt spid="_x0000_s166954"/>
                  </a:ext>
                  <a:ext uri="{FF2B5EF4-FFF2-40B4-BE49-F238E27FC236}">
                    <a16:creationId xmlns:a16="http://schemas.microsoft.com/office/drawing/2014/main" id="{00000000-0008-0000-0700-00002A8C0200}"/>
                  </a:ext>
                </a:extLst>
              </xdr:cNvPr>
              <xdr:cNvSpPr/>
            </xdr:nvSpPr>
            <xdr:spPr bwMode="auto">
              <a:xfrm>
                <a:off x="5852580" y="47389486"/>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55" name="Check Box 43" hidden="1">
                <a:extLst>
                  <a:ext uri="{63B3BB69-23CF-44E3-9099-C40C66FF867C}">
                    <a14:compatExt spid="_x0000_s166955"/>
                  </a:ext>
                  <a:ext uri="{FF2B5EF4-FFF2-40B4-BE49-F238E27FC236}">
                    <a16:creationId xmlns:a16="http://schemas.microsoft.com/office/drawing/2014/main" id="{00000000-0008-0000-0700-00002B8C0200}"/>
                  </a:ext>
                </a:extLst>
              </xdr:cNvPr>
              <xdr:cNvSpPr/>
            </xdr:nvSpPr>
            <xdr:spPr bwMode="auto">
              <a:xfrm>
                <a:off x="5846909" y="47677222"/>
                <a:ext cx="887292" cy="39262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56" name="Check Box 44" hidden="1">
                <a:extLst>
                  <a:ext uri="{63B3BB69-23CF-44E3-9099-C40C66FF867C}">
                    <a14:compatExt spid="_x0000_s166956"/>
                  </a:ext>
                  <a:ext uri="{FF2B5EF4-FFF2-40B4-BE49-F238E27FC236}">
                    <a16:creationId xmlns:a16="http://schemas.microsoft.com/office/drawing/2014/main" id="{00000000-0008-0000-0700-00002C8C0200}"/>
                  </a:ext>
                </a:extLst>
              </xdr:cNvPr>
              <xdr:cNvSpPr/>
            </xdr:nvSpPr>
            <xdr:spPr bwMode="auto">
              <a:xfrm>
                <a:off x="6793419" y="47684153"/>
                <a:ext cx="664667"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109816</xdr:colOff>
          <xdr:row>210</xdr:row>
          <xdr:rowOff>171512</xdr:rowOff>
        </xdr:from>
        <xdr:to>
          <xdr:col>8</xdr:col>
          <xdr:colOff>1541929</xdr:colOff>
          <xdr:row>211</xdr:row>
          <xdr:rowOff>148299</xdr:rowOff>
        </xdr:to>
        <xdr:grpSp>
          <xdr:nvGrpSpPr>
            <xdr:cNvPr id="61" name="Group 60">
              <a:extLst>
                <a:ext uri="{FF2B5EF4-FFF2-40B4-BE49-F238E27FC236}">
                  <a16:creationId xmlns:a16="http://schemas.microsoft.com/office/drawing/2014/main" id="{00000000-0008-0000-0700-00003D000000}"/>
                </a:ext>
              </a:extLst>
            </xdr:cNvPr>
            <xdr:cNvGrpSpPr/>
          </xdr:nvGrpSpPr>
          <xdr:grpSpPr>
            <a:xfrm>
              <a:off x="9491941" y="89123106"/>
              <a:ext cx="1432113" cy="607818"/>
              <a:chOff x="5846840" y="47389486"/>
              <a:chExt cx="1611190" cy="692659"/>
            </a:xfrm>
          </xdr:grpSpPr>
          <xdr:sp macro="" textlink="">
            <xdr:nvSpPr>
              <xdr:cNvPr id="166957" name="Check Box 45" hidden="1">
                <a:extLst>
                  <a:ext uri="{63B3BB69-23CF-44E3-9099-C40C66FF867C}">
                    <a14:compatExt spid="_x0000_s166957"/>
                  </a:ext>
                  <a:ext uri="{FF2B5EF4-FFF2-40B4-BE49-F238E27FC236}">
                    <a16:creationId xmlns:a16="http://schemas.microsoft.com/office/drawing/2014/main" id="{00000000-0008-0000-0700-00002D8C0200}"/>
                  </a:ext>
                </a:extLst>
              </xdr:cNvPr>
              <xdr:cNvSpPr/>
            </xdr:nvSpPr>
            <xdr:spPr bwMode="auto">
              <a:xfrm>
                <a:off x="5852580" y="47389486"/>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58" name="Check Box 46" hidden="1">
                <a:extLst>
                  <a:ext uri="{63B3BB69-23CF-44E3-9099-C40C66FF867C}">
                    <a14:compatExt spid="_x0000_s166958"/>
                  </a:ext>
                  <a:ext uri="{FF2B5EF4-FFF2-40B4-BE49-F238E27FC236}">
                    <a16:creationId xmlns:a16="http://schemas.microsoft.com/office/drawing/2014/main" id="{00000000-0008-0000-0700-00002E8C0200}"/>
                  </a:ext>
                </a:extLst>
              </xdr:cNvPr>
              <xdr:cNvSpPr/>
            </xdr:nvSpPr>
            <xdr:spPr bwMode="auto">
              <a:xfrm>
                <a:off x="5846840" y="47677222"/>
                <a:ext cx="887285" cy="39262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59" name="Check Box 47" hidden="1">
                <a:extLst>
                  <a:ext uri="{63B3BB69-23CF-44E3-9099-C40C66FF867C}">
                    <a14:compatExt spid="_x0000_s166959"/>
                  </a:ext>
                  <a:ext uri="{FF2B5EF4-FFF2-40B4-BE49-F238E27FC236}">
                    <a16:creationId xmlns:a16="http://schemas.microsoft.com/office/drawing/2014/main" id="{00000000-0008-0000-0700-00002F8C0200}"/>
                  </a:ext>
                </a:extLst>
              </xdr:cNvPr>
              <xdr:cNvSpPr/>
            </xdr:nvSpPr>
            <xdr:spPr bwMode="auto">
              <a:xfrm>
                <a:off x="6793364" y="47684153"/>
                <a:ext cx="664666"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940735</xdr:colOff>
          <xdr:row>219</xdr:row>
          <xdr:rowOff>179249</xdr:rowOff>
        </xdr:from>
        <xdr:to>
          <xdr:col>6</xdr:col>
          <xdr:colOff>1905</xdr:colOff>
          <xdr:row>220</xdr:row>
          <xdr:rowOff>171838</xdr:rowOff>
        </xdr:to>
        <xdr:grpSp>
          <xdr:nvGrpSpPr>
            <xdr:cNvPr id="65" name="Group 64">
              <a:extLst>
                <a:ext uri="{FF2B5EF4-FFF2-40B4-BE49-F238E27FC236}">
                  <a16:creationId xmlns:a16="http://schemas.microsoft.com/office/drawing/2014/main" id="{00000000-0008-0000-0700-000041000000}"/>
                </a:ext>
              </a:extLst>
            </xdr:cNvPr>
            <xdr:cNvGrpSpPr/>
          </xdr:nvGrpSpPr>
          <xdr:grpSpPr>
            <a:xfrm>
              <a:off x="5441298" y="93131343"/>
              <a:ext cx="1430513" cy="599808"/>
              <a:chOff x="5846872" y="47389885"/>
              <a:chExt cx="1611182" cy="692447"/>
            </a:xfrm>
          </xdr:grpSpPr>
          <xdr:sp macro="" textlink="">
            <xdr:nvSpPr>
              <xdr:cNvPr id="166960" name="Check Box 48" hidden="1">
                <a:extLst>
                  <a:ext uri="{63B3BB69-23CF-44E3-9099-C40C66FF867C}">
                    <a14:compatExt spid="_x0000_s166960"/>
                  </a:ext>
                  <a:ext uri="{FF2B5EF4-FFF2-40B4-BE49-F238E27FC236}">
                    <a16:creationId xmlns:a16="http://schemas.microsoft.com/office/drawing/2014/main" id="{00000000-0008-0000-0700-0000308C0200}"/>
                  </a:ext>
                </a:extLst>
              </xdr:cNvPr>
              <xdr:cNvSpPr/>
            </xdr:nvSpPr>
            <xdr:spPr bwMode="auto">
              <a:xfrm>
                <a:off x="5852579" y="47389885"/>
                <a:ext cx="881031"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61" name="Check Box 49" hidden="1">
                <a:extLst>
                  <a:ext uri="{63B3BB69-23CF-44E3-9099-C40C66FF867C}">
                    <a14:compatExt spid="_x0000_s166961"/>
                  </a:ext>
                  <a:ext uri="{FF2B5EF4-FFF2-40B4-BE49-F238E27FC236}">
                    <a16:creationId xmlns:a16="http://schemas.microsoft.com/office/drawing/2014/main" id="{00000000-0008-0000-0700-0000318C0200}"/>
                  </a:ext>
                </a:extLst>
              </xdr:cNvPr>
              <xdr:cNvSpPr/>
            </xdr:nvSpPr>
            <xdr:spPr bwMode="auto">
              <a:xfrm>
                <a:off x="5846872" y="47677222"/>
                <a:ext cx="887289" cy="3926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62" name="Check Box 50" hidden="1">
                <a:extLst>
                  <a:ext uri="{63B3BB69-23CF-44E3-9099-C40C66FF867C}">
                    <a14:compatExt spid="_x0000_s166962"/>
                  </a:ext>
                  <a:ext uri="{FF2B5EF4-FFF2-40B4-BE49-F238E27FC236}">
                    <a16:creationId xmlns:a16="http://schemas.microsoft.com/office/drawing/2014/main" id="{00000000-0008-0000-0700-0000328C0200}"/>
                  </a:ext>
                </a:extLst>
              </xdr:cNvPr>
              <xdr:cNvSpPr/>
            </xdr:nvSpPr>
            <xdr:spPr bwMode="auto">
              <a:xfrm>
                <a:off x="6793387" y="47684343"/>
                <a:ext cx="664667"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171449</xdr:colOff>
          <xdr:row>219</xdr:row>
          <xdr:rowOff>207824</xdr:rowOff>
        </xdr:from>
        <xdr:to>
          <xdr:col>7</xdr:col>
          <xdr:colOff>701484</xdr:colOff>
          <xdr:row>220</xdr:row>
          <xdr:rowOff>200413</xdr:rowOff>
        </xdr:to>
        <xdr:grpSp>
          <xdr:nvGrpSpPr>
            <xdr:cNvPr id="69" name="Group 68">
              <a:extLst>
                <a:ext uri="{FF2B5EF4-FFF2-40B4-BE49-F238E27FC236}">
                  <a16:creationId xmlns:a16="http://schemas.microsoft.com/office/drawing/2014/main" id="{00000000-0008-0000-0700-000045000000}"/>
                </a:ext>
              </a:extLst>
            </xdr:cNvPr>
            <xdr:cNvGrpSpPr/>
          </xdr:nvGrpSpPr>
          <xdr:grpSpPr>
            <a:xfrm>
              <a:off x="7041355" y="93159918"/>
              <a:ext cx="1839723" cy="599808"/>
              <a:chOff x="5846909" y="47389885"/>
              <a:chExt cx="1611177" cy="692447"/>
            </a:xfrm>
          </xdr:grpSpPr>
          <xdr:sp macro="" textlink="">
            <xdr:nvSpPr>
              <xdr:cNvPr id="166963" name="Check Box 51" hidden="1">
                <a:extLst>
                  <a:ext uri="{63B3BB69-23CF-44E3-9099-C40C66FF867C}">
                    <a14:compatExt spid="_x0000_s166963"/>
                  </a:ext>
                  <a:ext uri="{FF2B5EF4-FFF2-40B4-BE49-F238E27FC236}">
                    <a16:creationId xmlns:a16="http://schemas.microsoft.com/office/drawing/2014/main" id="{00000000-0008-0000-0700-0000338C0200}"/>
                  </a:ext>
                </a:extLst>
              </xdr:cNvPr>
              <xdr:cNvSpPr/>
            </xdr:nvSpPr>
            <xdr:spPr bwMode="auto">
              <a:xfrm>
                <a:off x="5852580" y="47389885"/>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64" name="Check Box 52" hidden="1">
                <a:extLst>
                  <a:ext uri="{63B3BB69-23CF-44E3-9099-C40C66FF867C}">
                    <a14:compatExt spid="_x0000_s166964"/>
                  </a:ext>
                  <a:ext uri="{FF2B5EF4-FFF2-40B4-BE49-F238E27FC236}">
                    <a16:creationId xmlns:a16="http://schemas.microsoft.com/office/drawing/2014/main" id="{00000000-0008-0000-0700-0000348C0200}"/>
                  </a:ext>
                </a:extLst>
              </xdr:cNvPr>
              <xdr:cNvSpPr/>
            </xdr:nvSpPr>
            <xdr:spPr bwMode="auto">
              <a:xfrm>
                <a:off x="5846909" y="47677222"/>
                <a:ext cx="887292" cy="3926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65" name="Check Box 53" hidden="1">
                <a:extLst>
                  <a:ext uri="{63B3BB69-23CF-44E3-9099-C40C66FF867C}">
                    <a14:compatExt spid="_x0000_s166965"/>
                  </a:ext>
                  <a:ext uri="{FF2B5EF4-FFF2-40B4-BE49-F238E27FC236}">
                    <a16:creationId xmlns:a16="http://schemas.microsoft.com/office/drawing/2014/main" id="{00000000-0008-0000-0700-0000358C0200}"/>
                  </a:ext>
                </a:extLst>
              </xdr:cNvPr>
              <xdr:cNvSpPr/>
            </xdr:nvSpPr>
            <xdr:spPr bwMode="auto">
              <a:xfrm>
                <a:off x="6793419" y="47684343"/>
                <a:ext cx="664667"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147922</xdr:colOff>
          <xdr:row>219</xdr:row>
          <xdr:rowOff>188774</xdr:rowOff>
        </xdr:from>
        <xdr:to>
          <xdr:col>8</xdr:col>
          <xdr:colOff>1538566</xdr:colOff>
          <xdr:row>220</xdr:row>
          <xdr:rowOff>181363</xdr:rowOff>
        </xdr:to>
        <xdr:grpSp>
          <xdr:nvGrpSpPr>
            <xdr:cNvPr id="73" name="Group 72">
              <a:extLst>
                <a:ext uri="{FF2B5EF4-FFF2-40B4-BE49-F238E27FC236}">
                  <a16:creationId xmlns:a16="http://schemas.microsoft.com/office/drawing/2014/main" id="{00000000-0008-0000-0700-000049000000}"/>
                </a:ext>
              </a:extLst>
            </xdr:cNvPr>
            <xdr:cNvGrpSpPr/>
          </xdr:nvGrpSpPr>
          <xdr:grpSpPr>
            <a:xfrm>
              <a:off x="9530047" y="93140868"/>
              <a:ext cx="1390644" cy="599808"/>
              <a:chOff x="5846844" y="47389885"/>
              <a:chExt cx="1611199" cy="692447"/>
            </a:xfrm>
          </xdr:grpSpPr>
          <xdr:sp macro="" textlink="">
            <xdr:nvSpPr>
              <xdr:cNvPr id="166966" name="Check Box 54" hidden="1">
                <a:extLst>
                  <a:ext uri="{63B3BB69-23CF-44E3-9099-C40C66FF867C}">
                    <a14:compatExt spid="_x0000_s166966"/>
                  </a:ext>
                  <a:ext uri="{FF2B5EF4-FFF2-40B4-BE49-F238E27FC236}">
                    <a16:creationId xmlns:a16="http://schemas.microsoft.com/office/drawing/2014/main" id="{00000000-0008-0000-0700-0000368C0200}"/>
                  </a:ext>
                </a:extLst>
              </xdr:cNvPr>
              <xdr:cNvSpPr/>
            </xdr:nvSpPr>
            <xdr:spPr bwMode="auto">
              <a:xfrm>
                <a:off x="5852579" y="47389885"/>
                <a:ext cx="96722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67" name="Check Box 55" hidden="1">
                <a:extLst>
                  <a:ext uri="{63B3BB69-23CF-44E3-9099-C40C66FF867C}">
                    <a14:compatExt spid="_x0000_s166967"/>
                  </a:ext>
                  <a:ext uri="{FF2B5EF4-FFF2-40B4-BE49-F238E27FC236}">
                    <a16:creationId xmlns:a16="http://schemas.microsoft.com/office/drawing/2014/main" id="{00000000-0008-0000-0700-0000378C0200}"/>
                  </a:ext>
                </a:extLst>
              </xdr:cNvPr>
              <xdr:cNvSpPr/>
            </xdr:nvSpPr>
            <xdr:spPr bwMode="auto">
              <a:xfrm>
                <a:off x="5846844" y="47677222"/>
                <a:ext cx="887288" cy="3926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68" name="Check Box 56" hidden="1">
                <a:extLst>
                  <a:ext uri="{63B3BB69-23CF-44E3-9099-C40C66FF867C}">
                    <a14:compatExt spid="_x0000_s166968"/>
                  </a:ext>
                  <a:ext uri="{FF2B5EF4-FFF2-40B4-BE49-F238E27FC236}">
                    <a16:creationId xmlns:a16="http://schemas.microsoft.com/office/drawing/2014/main" id="{00000000-0008-0000-0700-0000388C0200}"/>
                  </a:ext>
                </a:extLst>
              </xdr:cNvPr>
              <xdr:cNvSpPr/>
            </xdr:nvSpPr>
            <xdr:spPr bwMode="auto">
              <a:xfrm>
                <a:off x="6793375" y="47684343"/>
                <a:ext cx="664668"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56127</xdr:colOff>
          <xdr:row>93</xdr:row>
          <xdr:rowOff>31658</xdr:rowOff>
        </xdr:from>
        <xdr:to>
          <xdr:col>24</xdr:col>
          <xdr:colOff>244301</xdr:colOff>
          <xdr:row>94</xdr:row>
          <xdr:rowOff>642322</xdr:rowOff>
        </xdr:to>
        <xdr:grpSp>
          <xdr:nvGrpSpPr>
            <xdr:cNvPr id="77" name="Group 76">
              <a:extLst>
                <a:ext uri="{FF2B5EF4-FFF2-40B4-BE49-F238E27FC236}">
                  <a16:creationId xmlns:a16="http://schemas.microsoft.com/office/drawing/2014/main" id="{00000000-0008-0000-0700-00004D000000}"/>
                </a:ext>
              </a:extLst>
            </xdr:cNvPr>
            <xdr:cNvGrpSpPr/>
          </xdr:nvGrpSpPr>
          <xdr:grpSpPr>
            <a:xfrm>
              <a:off x="9438252" y="37512533"/>
              <a:ext cx="1735987" cy="932133"/>
              <a:chOff x="7272260" y="35846001"/>
              <a:chExt cx="1523407" cy="707808"/>
            </a:xfrm>
          </xdr:grpSpPr>
          <xdr:sp macro="" textlink="">
            <xdr:nvSpPr>
              <xdr:cNvPr id="166969" name="Check Box 57" hidden="1">
                <a:extLst>
                  <a:ext uri="{63B3BB69-23CF-44E3-9099-C40C66FF867C}">
                    <a14:compatExt spid="_x0000_s166969"/>
                  </a:ext>
                  <a:ext uri="{FF2B5EF4-FFF2-40B4-BE49-F238E27FC236}">
                    <a16:creationId xmlns:a16="http://schemas.microsoft.com/office/drawing/2014/main" id="{00000000-0008-0000-0700-0000398C0200}"/>
                  </a:ext>
                </a:extLst>
              </xdr:cNvPr>
              <xdr:cNvSpPr/>
            </xdr:nvSpPr>
            <xdr:spPr bwMode="auto">
              <a:xfrm>
                <a:off x="7280107" y="3584601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70" name="Check Box 58" hidden="1">
                <a:extLst>
                  <a:ext uri="{63B3BB69-23CF-44E3-9099-C40C66FF867C}">
                    <a14:compatExt spid="_x0000_s166970"/>
                  </a:ext>
                  <a:ext uri="{FF2B5EF4-FFF2-40B4-BE49-F238E27FC236}">
                    <a16:creationId xmlns:a16="http://schemas.microsoft.com/office/drawing/2014/main" id="{00000000-0008-0000-0700-00003A8C0200}"/>
                  </a:ext>
                </a:extLst>
              </xdr:cNvPr>
              <xdr:cNvSpPr/>
            </xdr:nvSpPr>
            <xdr:spPr bwMode="auto">
              <a:xfrm>
                <a:off x="7863043" y="35846001"/>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71" name="Check Box 59" hidden="1">
                <a:extLst>
                  <a:ext uri="{63B3BB69-23CF-44E3-9099-C40C66FF867C}">
                    <a14:compatExt spid="_x0000_s166971"/>
                  </a:ext>
                  <a:ext uri="{FF2B5EF4-FFF2-40B4-BE49-F238E27FC236}">
                    <a16:creationId xmlns:a16="http://schemas.microsoft.com/office/drawing/2014/main" id="{00000000-0008-0000-0700-00003B8C0200}"/>
                  </a:ext>
                </a:extLst>
              </xdr:cNvPr>
              <xdr:cNvSpPr/>
            </xdr:nvSpPr>
            <xdr:spPr bwMode="auto">
              <a:xfrm>
                <a:off x="7272260" y="36202651"/>
                <a:ext cx="5352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72" name="Check Box 60" hidden="1">
                <a:extLst>
                  <a:ext uri="{63B3BB69-23CF-44E3-9099-C40C66FF867C}">
                    <a14:compatExt spid="_x0000_s166972"/>
                  </a:ext>
                  <a:ext uri="{FF2B5EF4-FFF2-40B4-BE49-F238E27FC236}">
                    <a16:creationId xmlns:a16="http://schemas.microsoft.com/office/drawing/2014/main" id="{00000000-0008-0000-0700-00003C8C0200}"/>
                  </a:ext>
                </a:extLst>
              </xdr:cNvPr>
              <xdr:cNvSpPr/>
            </xdr:nvSpPr>
            <xdr:spPr bwMode="auto">
              <a:xfrm>
                <a:off x="7870256" y="36208599"/>
                <a:ext cx="925411"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60052</xdr:colOff>
          <xdr:row>120</xdr:row>
          <xdr:rowOff>52566</xdr:rowOff>
        </xdr:from>
        <xdr:to>
          <xdr:col>6</xdr:col>
          <xdr:colOff>3464</xdr:colOff>
          <xdr:row>121</xdr:row>
          <xdr:rowOff>213376</xdr:rowOff>
        </xdr:to>
        <xdr:grpSp>
          <xdr:nvGrpSpPr>
            <xdr:cNvPr id="82" name="Group 81">
              <a:extLst>
                <a:ext uri="{FF2B5EF4-FFF2-40B4-BE49-F238E27FC236}">
                  <a16:creationId xmlns:a16="http://schemas.microsoft.com/office/drawing/2014/main" id="{00000000-0008-0000-0700-000052000000}"/>
                </a:ext>
              </a:extLst>
            </xdr:cNvPr>
            <xdr:cNvGrpSpPr/>
          </xdr:nvGrpSpPr>
          <xdr:grpSpPr>
            <a:xfrm>
              <a:off x="5525021" y="47975222"/>
              <a:ext cx="1348349" cy="482279"/>
              <a:chOff x="5519171" y="35863346"/>
              <a:chExt cx="1619267" cy="694194"/>
            </a:xfrm>
          </xdr:grpSpPr>
          <xdr:sp macro="" textlink="">
            <xdr:nvSpPr>
              <xdr:cNvPr id="166973" name="Check Box 61" hidden="1">
                <a:extLst>
                  <a:ext uri="{63B3BB69-23CF-44E3-9099-C40C66FF867C}">
                    <a14:compatExt spid="_x0000_s166973"/>
                  </a:ext>
                  <a:ext uri="{FF2B5EF4-FFF2-40B4-BE49-F238E27FC236}">
                    <a16:creationId xmlns:a16="http://schemas.microsoft.com/office/drawing/2014/main" id="{00000000-0008-0000-0700-00003D8C0200}"/>
                  </a:ext>
                </a:extLst>
              </xdr:cNvPr>
              <xdr:cNvSpPr/>
            </xdr:nvSpPr>
            <xdr:spPr bwMode="auto">
              <a:xfrm>
                <a:off x="5527461" y="35863346"/>
                <a:ext cx="452421"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74" name="Check Box 62" hidden="1">
                <a:extLst>
                  <a:ext uri="{63B3BB69-23CF-44E3-9099-C40C66FF867C}">
                    <a14:compatExt spid="_x0000_s166974"/>
                  </a:ext>
                  <a:ext uri="{FF2B5EF4-FFF2-40B4-BE49-F238E27FC236}">
                    <a16:creationId xmlns:a16="http://schemas.microsoft.com/office/drawing/2014/main" id="{00000000-0008-0000-0700-00003E8C0200}"/>
                  </a:ext>
                </a:extLst>
              </xdr:cNvPr>
              <xdr:cNvSpPr/>
            </xdr:nvSpPr>
            <xdr:spPr bwMode="auto">
              <a:xfrm>
                <a:off x="6147107" y="35863346"/>
                <a:ext cx="630641"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75" name="Check Box 63" hidden="1">
                <a:extLst>
                  <a:ext uri="{63B3BB69-23CF-44E3-9099-C40C66FF867C}">
                    <a14:compatExt spid="_x0000_s166975"/>
                  </a:ext>
                  <a:ext uri="{FF2B5EF4-FFF2-40B4-BE49-F238E27FC236}">
                    <a16:creationId xmlns:a16="http://schemas.microsoft.com/office/drawing/2014/main" id="{00000000-0008-0000-0700-00003F8C0200}"/>
                  </a:ext>
                </a:extLst>
              </xdr:cNvPr>
              <xdr:cNvSpPr/>
            </xdr:nvSpPr>
            <xdr:spPr bwMode="auto">
              <a:xfrm>
                <a:off x="5519171" y="36213202"/>
                <a:ext cx="568945"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76" name="Check Box 64" hidden="1">
                <a:extLst>
                  <a:ext uri="{63B3BB69-23CF-44E3-9099-C40C66FF867C}">
                    <a14:compatExt spid="_x0000_s166976"/>
                  </a:ext>
                  <a:ext uri="{FF2B5EF4-FFF2-40B4-BE49-F238E27FC236}">
                    <a16:creationId xmlns:a16="http://schemas.microsoft.com/office/drawing/2014/main" id="{00000000-0008-0000-0700-0000408C0200}"/>
                  </a:ext>
                </a:extLst>
              </xdr:cNvPr>
              <xdr:cNvSpPr/>
            </xdr:nvSpPr>
            <xdr:spPr bwMode="auto">
              <a:xfrm>
                <a:off x="6154764" y="36218872"/>
                <a:ext cx="983674" cy="33866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121230</xdr:colOff>
          <xdr:row>120</xdr:row>
          <xdr:rowOff>115934</xdr:rowOff>
        </xdr:from>
        <xdr:to>
          <xdr:col>7</xdr:col>
          <xdr:colOff>542168</xdr:colOff>
          <xdr:row>122</xdr:row>
          <xdr:rowOff>17853</xdr:rowOff>
        </xdr:to>
        <xdr:grpSp>
          <xdr:nvGrpSpPr>
            <xdr:cNvPr id="87" name="Group 86">
              <a:extLst>
                <a:ext uri="{FF2B5EF4-FFF2-40B4-BE49-F238E27FC236}">
                  <a16:creationId xmlns:a16="http://schemas.microsoft.com/office/drawing/2014/main" id="{00000000-0008-0000-0700-000057000000}"/>
                </a:ext>
              </a:extLst>
            </xdr:cNvPr>
            <xdr:cNvGrpSpPr/>
          </xdr:nvGrpSpPr>
          <xdr:grpSpPr>
            <a:xfrm>
              <a:off x="6991136" y="48038590"/>
              <a:ext cx="1730626" cy="1283044"/>
              <a:chOff x="7272263" y="35845903"/>
              <a:chExt cx="1523408" cy="707876"/>
            </a:xfrm>
          </xdr:grpSpPr>
          <xdr:sp macro="" textlink="">
            <xdr:nvSpPr>
              <xdr:cNvPr id="166977" name="Check Box 65" hidden="1">
                <a:extLst>
                  <a:ext uri="{63B3BB69-23CF-44E3-9099-C40C66FF867C}">
                    <a14:compatExt spid="_x0000_s166977"/>
                  </a:ext>
                  <a:ext uri="{FF2B5EF4-FFF2-40B4-BE49-F238E27FC236}">
                    <a16:creationId xmlns:a16="http://schemas.microsoft.com/office/drawing/2014/main" id="{00000000-0008-0000-0700-0000418C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78" name="Check Box 66" hidden="1">
                <a:extLst>
                  <a:ext uri="{63B3BB69-23CF-44E3-9099-C40C66FF867C}">
                    <a14:compatExt spid="_x0000_s166978"/>
                  </a:ext>
                  <a:ext uri="{FF2B5EF4-FFF2-40B4-BE49-F238E27FC236}">
                    <a16:creationId xmlns:a16="http://schemas.microsoft.com/office/drawing/2014/main" id="{00000000-0008-0000-0700-0000428C0200}"/>
                  </a:ext>
                </a:extLst>
              </xdr:cNvPr>
              <xdr:cNvSpPr/>
            </xdr:nvSpPr>
            <xdr:spPr bwMode="auto">
              <a:xfrm>
                <a:off x="7863043" y="35845903"/>
                <a:ext cx="593286"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79" name="Check Box 67" hidden="1">
                <a:extLst>
                  <a:ext uri="{63B3BB69-23CF-44E3-9099-C40C66FF867C}">
                    <a14:compatExt spid="_x0000_s166979"/>
                  </a:ext>
                  <a:ext uri="{FF2B5EF4-FFF2-40B4-BE49-F238E27FC236}">
                    <a16:creationId xmlns:a16="http://schemas.microsoft.com/office/drawing/2014/main" id="{00000000-0008-0000-0700-0000438C0200}"/>
                  </a:ext>
                </a:extLst>
              </xdr:cNvPr>
              <xdr:cNvSpPr/>
            </xdr:nvSpPr>
            <xdr:spPr bwMode="auto">
              <a:xfrm>
                <a:off x="7272263" y="36202651"/>
                <a:ext cx="535251"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80" name="Check Box 68" hidden="1">
                <a:extLst>
                  <a:ext uri="{63B3BB69-23CF-44E3-9099-C40C66FF867C}">
                    <a14:compatExt spid="_x0000_s166980"/>
                  </a:ext>
                  <a:ext uri="{FF2B5EF4-FFF2-40B4-BE49-F238E27FC236}">
                    <a16:creationId xmlns:a16="http://schemas.microsoft.com/office/drawing/2014/main" id="{00000000-0008-0000-0700-0000448C0200}"/>
                  </a:ext>
                </a:extLst>
              </xdr:cNvPr>
              <xdr:cNvSpPr/>
            </xdr:nvSpPr>
            <xdr:spPr bwMode="auto">
              <a:xfrm>
                <a:off x="7870260" y="36208569"/>
                <a:ext cx="925411"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56127</xdr:colOff>
          <xdr:row>120</xdr:row>
          <xdr:rowOff>26597</xdr:rowOff>
        </xdr:from>
        <xdr:to>
          <xdr:col>24</xdr:col>
          <xdr:colOff>244301</xdr:colOff>
          <xdr:row>121</xdr:row>
          <xdr:rowOff>256289</xdr:rowOff>
        </xdr:to>
        <xdr:grpSp>
          <xdr:nvGrpSpPr>
            <xdr:cNvPr id="92" name="Group 91">
              <a:extLst>
                <a:ext uri="{FF2B5EF4-FFF2-40B4-BE49-F238E27FC236}">
                  <a16:creationId xmlns:a16="http://schemas.microsoft.com/office/drawing/2014/main" id="{00000000-0008-0000-0700-00005C000000}"/>
                </a:ext>
              </a:extLst>
            </xdr:cNvPr>
            <xdr:cNvGrpSpPr/>
          </xdr:nvGrpSpPr>
          <xdr:grpSpPr>
            <a:xfrm>
              <a:off x="9438252" y="47949253"/>
              <a:ext cx="1735987" cy="551161"/>
              <a:chOff x="7272260" y="35845733"/>
              <a:chExt cx="1523407" cy="708064"/>
            </a:xfrm>
          </xdr:grpSpPr>
          <xdr:sp macro="" textlink="">
            <xdr:nvSpPr>
              <xdr:cNvPr id="166981" name="Check Box 69" hidden="1">
                <a:extLst>
                  <a:ext uri="{63B3BB69-23CF-44E3-9099-C40C66FF867C}">
                    <a14:compatExt spid="_x0000_s166981"/>
                  </a:ext>
                  <a:ext uri="{FF2B5EF4-FFF2-40B4-BE49-F238E27FC236}">
                    <a16:creationId xmlns:a16="http://schemas.microsoft.com/office/drawing/2014/main" id="{00000000-0008-0000-0700-0000458C0200}"/>
                  </a:ext>
                </a:extLst>
              </xdr:cNvPr>
              <xdr:cNvSpPr/>
            </xdr:nvSpPr>
            <xdr:spPr bwMode="auto">
              <a:xfrm>
                <a:off x="7280107" y="35845990"/>
                <a:ext cx="425619" cy="3405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82" name="Check Box 70" hidden="1">
                <a:extLst>
                  <a:ext uri="{63B3BB69-23CF-44E3-9099-C40C66FF867C}">
                    <a14:compatExt spid="_x0000_s166982"/>
                  </a:ext>
                  <a:ext uri="{FF2B5EF4-FFF2-40B4-BE49-F238E27FC236}">
                    <a16:creationId xmlns:a16="http://schemas.microsoft.com/office/drawing/2014/main" id="{00000000-0008-0000-0700-0000468C0200}"/>
                  </a:ext>
                </a:extLst>
              </xdr:cNvPr>
              <xdr:cNvSpPr/>
            </xdr:nvSpPr>
            <xdr:spPr bwMode="auto">
              <a:xfrm>
                <a:off x="7863043" y="35845733"/>
                <a:ext cx="593286"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83" name="Check Box 71" hidden="1">
                <a:extLst>
                  <a:ext uri="{63B3BB69-23CF-44E3-9099-C40C66FF867C}">
                    <a14:compatExt spid="_x0000_s166983"/>
                  </a:ext>
                  <a:ext uri="{FF2B5EF4-FFF2-40B4-BE49-F238E27FC236}">
                    <a16:creationId xmlns:a16="http://schemas.microsoft.com/office/drawing/2014/main" id="{00000000-0008-0000-0700-0000478C0200}"/>
                  </a:ext>
                </a:extLst>
              </xdr:cNvPr>
              <xdr:cNvSpPr/>
            </xdr:nvSpPr>
            <xdr:spPr bwMode="auto">
              <a:xfrm>
                <a:off x="7272260" y="36202658"/>
                <a:ext cx="535246" cy="34057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84" name="Check Box 72" hidden="1">
                <a:extLst>
                  <a:ext uri="{63B3BB69-23CF-44E3-9099-C40C66FF867C}">
                    <a14:compatExt spid="_x0000_s166984"/>
                  </a:ext>
                  <a:ext uri="{FF2B5EF4-FFF2-40B4-BE49-F238E27FC236}">
                    <a16:creationId xmlns:a16="http://schemas.microsoft.com/office/drawing/2014/main" id="{00000000-0008-0000-0700-0000488C0200}"/>
                  </a:ext>
                </a:extLst>
              </xdr:cNvPr>
              <xdr:cNvSpPr/>
            </xdr:nvSpPr>
            <xdr:spPr bwMode="auto">
              <a:xfrm>
                <a:off x="7870256" y="36208587"/>
                <a:ext cx="925411"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60052</xdr:colOff>
          <xdr:row>142</xdr:row>
          <xdr:rowOff>48644</xdr:rowOff>
        </xdr:from>
        <xdr:to>
          <xdr:col>6</xdr:col>
          <xdr:colOff>3464</xdr:colOff>
          <xdr:row>143</xdr:row>
          <xdr:rowOff>209454</xdr:rowOff>
        </xdr:to>
        <xdr:grpSp>
          <xdr:nvGrpSpPr>
            <xdr:cNvPr id="97" name="Group 96">
              <a:extLst>
                <a:ext uri="{FF2B5EF4-FFF2-40B4-BE49-F238E27FC236}">
                  <a16:creationId xmlns:a16="http://schemas.microsoft.com/office/drawing/2014/main" id="{00000000-0008-0000-0700-000061000000}"/>
                </a:ext>
              </a:extLst>
            </xdr:cNvPr>
            <xdr:cNvGrpSpPr/>
          </xdr:nvGrpSpPr>
          <xdr:grpSpPr>
            <a:xfrm>
              <a:off x="5525021" y="56817644"/>
              <a:ext cx="1348349" cy="482279"/>
              <a:chOff x="5519171" y="35863346"/>
              <a:chExt cx="1619267" cy="694194"/>
            </a:xfrm>
          </xdr:grpSpPr>
          <xdr:sp macro="" textlink="">
            <xdr:nvSpPr>
              <xdr:cNvPr id="166985" name="Check Box 73" hidden="1">
                <a:extLst>
                  <a:ext uri="{63B3BB69-23CF-44E3-9099-C40C66FF867C}">
                    <a14:compatExt spid="_x0000_s166985"/>
                  </a:ext>
                  <a:ext uri="{FF2B5EF4-FFF2-40B4-BE49-F238E27FC236}">
                    <a16:creationId xmlns:a16="http://schemas.microsoft.com/office/drawing/2014/main" id="{00000000-0008-0000-0700-0000498C0200}"/>
                  </a:ext>
                </a:extLst>
              </xdr:cNvPr>
              <xdr:cNvSpPr/>
            </xdr:nvSpPr>
            <xdr:spPr bwMode="auto">
              <a:xfrm>
                <a:off x="5527461" y="35863346"/>
                <a:ext cx="452421"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86" name="Check Box 74" hidden="1">
                <a:extLst>
                  <a:ext uri="{63B3BB69-23CF-44E3-9099-C40C66FF867C}">
                    <a14:compatExt spid="_x0000_s166986"/>
                  </a:ext>
                  <a:ext uri="{FF2B5EF4-FFF2-40B4-BE49-F238E27FC236}">
                    <a16:creationId xmlns:a16="http://schemas.microsoft.com/office/drawing/2014/main" id="{00000000-0008-0000-0700-00004A8C0200}"/>
                  </a:ext>
                </a:extLst>
              </xdr:cNvPr>
              <xdr:cNvSpPr/>
            </xdr:nvSpPr>
            <xdr:spPr bwMode="auto">
              <a:xfrm>
                <a:off x="6147107" y="35863346"/>
                <a:ext cx="630641"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87" name="Check Box 75" hidden="1">
                <a:extLst>
                  <a:ext uri="{63B3BB69-23CF-44E3-9099-C40C66FF867C}">
                    <a14:compatExt spid="_x0000_s166987"/>
                  </a:ext>
                  <a:ext uri="{FF2B5EF4-FFF2-40B4-BE49-F238E27FC236}">
                    <a16:creationId xmlns:a16="http://schemas.microsoft.com/office/drawing/2014/main" id="{00000000-0008-0000-0700-00004B8C0200}"/>
                  </a:ext>
                </a:extLst>
              </xdr:cNvPr>
              <xdr:cNvSpPr/>
            </xdr:nvSpPr>
            <xdr:spPr bwMode="auto">
              <a:xfrm>
                <a:off x="5519171" y="36213202"/>
                <a:ext cx="568945"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88" name="Check Box 76" hidden="1">
                <a:extLst>
                  <a:ext uri="{63B3BB69-23CF-44E3-9099-C40C66FF867C}">
                    <a14:compatExt spid="_x0000_s166988"/>
                  </a:ext>
                  <a:ext uri="{FF2B5EF4-FFF2-40B4-BE49-F238E27FC236}">
                    <a16:creationId xmlns:a16="http://schemas.microsoft.com/office/drawing/2014/main" id="{00000000-0008-0000-0700-00004C8C0200}"/>
                  </a:ext>
                </a:extLst>
              </xdr:cNvPr>
              <xdr:cNvSpPr/>
            </xdr:nvSpPr>
            <xdr:spPr bwMode="auto">
              <a:xfrm>
                <a:off x="6154764" y="36218872"/>
                <a:ext cx="983674" cy="33866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121230</xdr:colOff>
          <xdr:row>142</xdr:row>
          <xdr:rowOff>112012</xdr:rowOff>
        </xdr:from>
        <xdr:to>
          <xdr:col>7</xdr:col>
          <xdr:colOff>542168</xdr:colOff>
          <xdr:row>144</xdr:row>
          <xdr:rowOff>13931</xdr:rowOff>
        </xdr:to>
        <xdr:grpSp>
          <xdr:nvGrpSpPr>
            <xdr:cNvPr id="102" name="Group 101">
              <a:extLst>
                <a:ext uri="{FF2B5EF4-FFF2-40B4-BE49-F238E27FC236}">
                  <a16:creationId xmlns:a16="http://schemas.microsoft.com/office/drawing/2014/main" id="{00000000-0008-0000-0700-000066000000}"/>
                </a:ext>
              </a:extLst>
            </xdr:cNvPr>
            <xdr:cNvGrpSpPr/>
          </xdr:nvGrpSpPr>
          <xdr:grpSpPr>
            <a:xfrm>
              <a:off x="6991136" y="56881012"/>
              <a:ext cx="1730626" cy="1283044"/>
              <a:chOff x="7272263" y="35845903"/>
              <a:chExt cx="1523408" cy="707876"/>
            </a:xfrm>
          </xdr:grpSpPr>
          <xdr:sp macro="" textlink="">
            <xdr:nvSpPr>
              <xdr:cNvPr id="166989" name="Check Box 77" hidden="1">
                <a:extLst>
                  <a:ext uri="{63B3BB69-23CF-44E3-9099-C40C66FF867C}">
                    <a14:compatExt spid="_x0000_s166989"/>
                  </a:ext>
                  <a:ext uri="{FF2B5EF4-FFF2-40B4-BE49-F238E27FC236}">
                    <a16:creationId xmlns:a16="http://schemas.microsoft.com/office/drawing/2014/main" id="{00000000-0008-0000-0700-00004D8C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90" name="Check Box 78" hidden="1">
                <a:extLst>
                  <a:ext uri="{63B3BB69-23CF-44E3-9099-C40C66FF867C}">
                    <a14:compatExt spid="_x0000_s166990"/>
                  </a:ext>
                  <a:ext uri="{FF2B5EF4-FFF2-40B4-BE49-F238E27FC236}">
                    <a16:creationId xmlns:a16="http://schemas.microsoft.com/office/drawing/2014/main" id="{00000000-0008-0000-0700-00004E8C0200}"/>
                  </a:ext>
                </a:extLst>
              </xdr:cNvPr>
              <xdr:cNvSpPr/>
            </xdr:nvSpPr>
            <xdr:spPr bwMode="auto">
              <a:xfrm>
                <a:off x="7863043" y="35845903"/>
                <a:ext cx="593286"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91" name="Check Box 79" hidden="1">
                <a:extLst>
                  <a:ext uri="{63B3BB69-23CF-44E3-9099-C40C66FF867C}">
                    <a14:compatExt spid="_x0000_s166991"/>
                  </a:ext>
                  <a:ext uri="{FF2B5EF4-FFF2-40B4-BE49-F238E27FC236}">
                    <a16:creationId xmlns:a16="http://schemas.microsoft.com/office/drawing/2014/main" id="{00000000-0008-0000-0700-00004F8C0200}"/>
                  </a:ext>
                </a:extLst>
              </xdr:cNvPr>
              <xdr:cNvSpPr/>
            </xdr:nvSpPr>
            <xdr:spPr bwMode="auto">
              <a:xfrm>
                <a:off x="7272263" y="36202651"/>
                <a:ext cx="535251"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92" name="Check Box 80" hidden="1">
                <a:extLst>
                  <a:ext uri="{63B3BB69-23CF-44E3-9099-C40C66FF867C}">
                    <a14:compatExt spid="_x0000_s166992"/>
                  </a:ext>
                  <a:ext uri="{FF2B5EF4-FFF2-40B4-BE49-F238E27FC236}">
                    <a16:creationId xmlns:a16="http://schemas.microsoft.com/office/drawing/2014/main" id="{00000000-0008-0000-0700-0000508C0200}"/>
                  </a:ext>
                </a:extLst>
              </xdr:cNvPr>
              <xdr:cNvSpPr/>
            </xdr:nvSpPr>
            <xdr:spPr bwMode="auto">
              <a:xfrm>
                <a:off x="7870260" y="36208569"/>
                <a:ext cx="925411"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56127</xdr:colOff>
          <xdr:row>142</xdr:row>
          <xdr:rowOff>22675</xdr:rowOff>
        </xdr:from>
        <xdr:to>
          <xdr:col>24</xdr:col>
          <xdr:colOff>244301</xdr:colOff>
          <xdr:row>143</xdr:row>
          <xdr:rowOff>252367</xdr:rowOff>
        </xdr:to>
        <xdr:grpSp>
          <xdr:nvGrpSpPr>
            <xdr:cNvPr id="107" name="Group 106">
              <a:extLst>
                <a:ext uri="{FF2B5EF4-FFF2-40B4-BE49-F238E27FC236}">
                  <a16:creationId xmlns:a16="http://schemas.microsoft.com/office/drawing/2014/main" id="{00000000-0008-0000-0700-00006B000000}"/>
                </a:ext>
              </a:extLst>
            </xdr:cNvPr>
            <xdr:cNvGrpSpPr/>
          </xdr:nvGrpSpPr>
          <xdr:grpSpPr>
            <a:xfrm>
              <a:off x="9438252" y="56791675"/>
              <a:ext cx="1735987" cy="551161"/>
              <a:chOff x="7272260" y="35845733"/>
              <a:chExt cx="1523407" cy="708064"/>
            </a:xfrm>
          </xdr:grpSpPr>
          <xdr:sp macro="" textlink="">
            <xdr:nvSpPr>
              <xdr:cNvPr id="166993" name="Check Box 81" hidden="1">
                <a:extLst>
                  <a:ext uri="{63B3BB69-23CF-44E3-9099-C40C66FF867C}">
                    <a14:compatExt spid="_x0000_s166993"/>
                  </a:ext>
                  <a:ext uri="{FF2B5EF4-FFF2-40B4-BE49-F238E27FC236}">
                    <a16:creationId xmlns:a16="http://schemas.microsoft.com/office/drawing/2014/main" id="{00000000-0008-0000-0700-0000518C0200}"/>
                  </a:ext>
                </a:extLst>
              </xdr:cNvPr>
              <xdr:cNvSpPr/>
            </xdr:nvSpPr>
            <xdr:spPr bwMode="auto">
              <a:xfrm>
                <a:off x="7280107" y="35845990"/>
                <a:ext cx="425619" cy="3405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66994" name="Check Box 82" hidden="1">
                <a:extLst>
                  <a:ext uri="{63B3BB69-23CF-44E3-9099-C40C66FF867C}">
                    <a14:compatExt spid="_x0000_s166994"/>
                  </a:ext>
                  <a:ext uri="{FF2B5EF4-FFF2-40B4-BE49-F238E27FC236}">
                    <a16:creationId xmlns:a16="http://schemas.microsoft.com/office/drawing/2014/main" id="{00000000-0008-0000-0700-0000528C0200}"/>
                  </a:ext>
                </a:extLst>
              </xdr:cNvPr>
              <xdr:cNvSpPr/>
            </xdr:nvSpPr>
            <xdr:spPr bwMode="auto">
              <a:xfrm>
                <a:off x="7863043" y="35845733"/>
                <a:ext cx="593286"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95" name="Check Box 83" hidden="1">
                <a:extLst>
                  <a:ext uri="{63B3BB69-23CF-44E3-9099-C40C66FF867C}">
                    <a14:compatExt spid="_x0000_s166995"/>
                  </a:ext>
                  <a:ext uri="{FF2B5EF4-FFF2-40B4-BE49-F238E27FC236}">
                    <a16:creationId xmlns:a16="http://schemas.microsoft.com/office/drawing/2014/main" id="{00000000-0008-0000-0700-0000538C0200}"/>
                  </a:ext>
                </a:extLst>
              </xdr:cNvPr>
              <xdr:cNvSpPr/>
            </xdr:nvSpPr>
            <xdr:spPr bwMode="auto">
              <a:xfrm>
                <a:off x="7272260" y="36202658"/>
                <a:ext cx="535246" cy="34057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66996" name="Check Box 84" hidden="1">
                <a:extLst>
                  <a:ext uri="{63B3BB69-23CF-44E3-9099-C40C66FF867C}">
                    <a14:compatExt spid="_x0000_s166996"/>
                  </a:ext>
                  <a:ext uri="{FF2B5EF4-FFF2-40B4-BE49-F238E27FC236}">
                    <a16:creationId xmlns:a16="http://schemas.microsoft.com/office/drawing/2014/main" id="{00000000-0008-0000-0700-0000548C0200}"/>
                  </a:ext>
                </a:extLst>
              </xdr:cNvPr>
              <xdr:cNvSpPr/>
            </xdr:nvSpPr>
            <xdr:spPr bwMode="auto">
              <a:xfrm>
                <a:off x="7870256" y="36208587"/>
                <a:ext cx="925411"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8965</xdr:colOff>
          <xdr:row>168</xdr:row>
          <xdr:rowOff>83609</xdr:rowOff>
        </xdr:from>
        <xdr:to>
          <xdr:col>6</xdr:col>
          <xdr:colOff>0</xdr:colOff>
          <xdr:row>169</xdr:row>
          <xdr:rowOff>12032</xdr:rowOff>
        </xdr:to>
        <xdr:grpSp>
          <xdr:nvGrpSpPr>
            <xdr:cNvPr id="112" name="Group 111">
              <a:extLst>
                <a:ext uri="{FF2B5EF4-FFF2-40B4-BE49-F238E27FC236}">
                  <a16:creationId xmlns:a16="http://schemas.microsoft.com/office/drawing/2014/main" id="{00000000-0008-0000-0700-000070000000}"/>
                </a:ext>
              </a:extLst>
            </xdr:cNvPr>
            <xdr:cNvGrpSpPr/>
          </xdr:nvGrpSpPr>
          <xdr:grpSpPr>
            <a:xfrm>
              <a:off x="5473934" y="69080328"/>
              <a:ext cx="1395972" cy="785673"/>
              <a:chOff x="5846846" y="47389945"/>
              <a:chExt cx="1611183" cy="692385"/>
            </a:xfrm>
          </xdr:grpSpPr>
          <xdr:sp macro="" textlink="">
            <xdr:nvSpPr>
              <xdr:cNvPr id="166997" name="Check Box 85" hidden="1">
                <a:extLst>
                  <a:ext uri="{63B3BB69-23CF-44E3-9099-C40C66FF867C}">
                    <a14:compatExt spid="_x0000_s166997"/>
                  </a:ext>
                  <a:ext uri="{FF2B5EF4-FFF2-40B4-BE49-F238E27FC236}">
                    <a16:creationId xmlns:a16="http://schemas.microsoft.com/office/drawing/2014/main" id="{00000000-0008-0000-0700-0000558C0200}"/>
                  </a:ext>
                </a:extLst>
              </xdr:cNvPr>
              <xdr:cNvSpPr/>
            </xdr:nvSpPr>
            <xdr:spPr bwMode="auto">
              <a:xfrm>
                <a:off x="5852581" y="47389945"/>
                <a:ext cx="132195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6998" name="Check Box 86" hidden="1">
                <a:extLst>
                  <a:ext uri="{63B3BB69-23CF-44E3-9099-C40C66FF867C}">
                    <a14:compatExt spid="_x0000_s166998"/>
                  </a:ext>
                  <a:ext uri="{FF2B5EF4-FFF2-40B4-BE49-F238E27FC236}">
                    <a16:creationId xmlns:a16="http://schemas.microsoft.com/office/drawing/2014/main" id="{00000000-0008-0000-0700-0000568C0200}"/>
                  </a:ext>
                </a:extLst>
              </xdr:cNvPr>
              <xdr:cNvSpPr/>
            </xdr:nvSpPr>
            <xdr:spPr bwMode="auto">
              <a:xfrm>
                <a:off x="5846846" y="47677222"/>
                <a:ext cx="887286"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6999" name="Check Box 87" hidden="1">
                <a:extLst>
                  <a:ext uri="{63B3BB69-23CF-44E3-9099-C40C66FF867C}">
                    <a14:compatExt spid="_x0000_s166999"/>
                  </a:ext>
                  <a:ext uri="{FF2B5EF4-FFF2-40B4-BE49-F238E27FC236}">
                    <a16:creationId xmlns:a16="http://schemas.microsoft.com/office/drawing/2014/main" id="{00000000-0008-0000-0700-0000578C0200}"/>
                  </a:ext>
                </a:extLst>
              </xdr:cNvPr>
              <xdr:cNvSpPr/>
            </xdr:nvSpPr>
            <xdr:spPr bwMode="auto">
              <a:xfrm>
                <a:off x="6793362" y="47684335"/>
                <a:ext cx="664667"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76197</xdr:colOff>
          <xdr:row>168</xdr:row>
          <xdr:rowOff>175925</xdr:rowOff>
        </xdr:from>
        <xdr:to>
          <xdr:col>7</xdr:col>
          <xdr:colOff>588653</xdr:colOff>
          <xdr:row>169</xdr:row>
          <xdr:rowOff>10939</xdr:rowOff>
        </xdr:to>
        <xdr:grpSp>
          <xdr:nvGrpSpPr>
            <xdr:cNvPr id="116" name="Group 115">
              <a:extLst>
                <a:ext uri="{FF2B5EF4-FFF2-40B4-BE49-F238E27FC236}">
                  <a16:creationId xmlns:a16="http://schemas.microsoft.com/office/drawing/2014/main" id="{00000000-0008-0000-0700-000074000000}"/>
                </a:ext>
              </a:extLst>
            </xdr:cNvPr>
            <xdr:cNvGrpSpPr/>
          </xdr:nvGrpSpPr>
          <xdr:grpSpPr>
            <a:xfrm>
              <a:off x="6946103" y="69172644"/>
              <a:ext cx="1822144" cy="692264"/>
              <a:chOff x="5846917" y="47389438"/>
              <a:chExt cx="1611171" cy="692389"/>
            </a:xfrm>
          </xdr:grpSpPr>
          <xdr:sp macro="" textlink="">
            <xdr:nvSpPr>
              <xdr:cNvPr id="167000" name="Check Box 88" hidden="1">
                <a:extLst>
                  <a:ext uri="{63B3BB69-23CF-44E3-9099-C40C66FF867C}">
                    <a14:compatExt spid="_x0000_s167000"/>
                  </a:ext>
                  <a:ext uri="{FF2B5EF4-FFF2-40B4-BE49-F238E27FC236}">
                    <a16:creationId xmlns:a16="http://schemas.microsoft.com/office/drawing/2014/main" id="{00000000-0008-0000-0700-0000588C0200}"/>
                  </a:ext>
                </a:extLst>
              </xdr:cNvPr>
              <xdr:cNvSpPr/>
            </xdr:nvSpPr>
            <xdr:spPr bwMode="auto">
              <a:xfrm>
                <a:off x="5852580" y="47389438"/>
                <a:ext cx="608385"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01" name="Check Box 89" hidden="1">
                <a:extLst>
                  <a:ext uri="{63B3BB69-23CF-44E3-9099-C40C66FF867C}">
                    <a14:compatExt spid="_x0000_s167001"/>
                  </a:ext>
                  <a:ext uri="{FF2B5EF4-FFF2-40B4-BE49-F238E27FC236}">
                    <a16:creationId xmlns:a16="http://schemas.microsoft.com/office/drawing/2014/main" id="{00000000-0008-0000-0700-0000598C0200}"/>
                  </a:ext>
                </a:extLst>
              </xdr:cNvPr>
              <xdr:cNvSpPr/>
            </xdr:nvSpPr>
            <xdr:spPr bwMode="auto">
              <a:xfrm>
                <a:off x="5846917" y="47677222"/>
                <a:ext cx="887296"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02" name="Check Box 90" hidden="1">
                <a:extLst>
                  <a:ext uri="{63B3BB69-23CF-44E3-9099-C40C66FF867C}">
                    <a14:compatExt spid="_x0000_s167002"/>
                  </a:ext>
                  <a:ext uri="{FF2B5EF4-FFF2-40B4-BE49-F238E27FC236}">
                    <a16:creationId xmlns:a16="http://schemas.microsoft.com/office/drawing/2014/main" id="{00000000-0008-0000-0700-00005A8C0200}"/>
                  </a:ext>
                </a:extLst>
              </xdr:cNvPr>
              <xdr:cNvSpPr/>
            </xdr:nvSpPr>
            <xdr:spPr bwMode="auto">
              <a:xfrm>
                <a:off x="6793417" y="47683842"/>
                <a:ext cx="664671" cy="39798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90771</xdr:colOff>
          <xdr:row>168</xdr:row>
          <xdr:rowOff>156883</xdr:rowOff>
        </xdr:from>
        <xdr:to>
          <xdr:col>8</xdr:col>
          <xdr:colOff>1541931</xdr:colOff>
          <xdr:row>168</xdr:row>
          <xdr:rowOff>780127</xdr:rowOff>
        </xdr:to>
        <xdr:grpSp>
          <xdr:nvGrpSpPr>
            <xdr:cNvPr id="120" name="Group 119">
              <a:extLst>
                <a:ext uri="{FF2B5EF4-FFF2-40B4-BE49-F238E27FC236}">
                  <a16:creationId xmlns:a16="http://schemas.microsoft.com/office/drawing/2014/main" id="{00000000-0008-0000-0700-000078000000}"/>
                </a:ext>
              </a:extLst>
            </xdr:cNvPr>
            <xdr:cNvGrpSpPr/>
          </xdr:nvGrpSpPr>
          <xdr:grpSpPr>
            <a:xfrm>
              <a:off x="9472896" y="69153602"/>
              <a:ext cx="1451160" cy="623244"/>
              <a:chOff x="5846882" y="47391008"/>
              <a:chExt cx="1611184" cy="691404"/>
            </a:xfrm>
          </xdr:grpSpPr>
          <xdr:sp macro="" textlink="">
            <xdr:nvSpPr>
              <xdr:cNvPr id="167003" name="Check Box 91" hidden="1">
                <a:extLst>
                  <a:ext uri="{63B3BB69-23CF-44E3-9099-C40C66FF867C}">
                    <a14:compatExt spid="_x0000_s167003"/>
                  </a:ext>
                  <a:ext uri="{FF2B5EF4-FFF2-40B4-BE49-F238E27FC236}">
                    <a16:creationId xmlns:a16="http://schemas.microsoft.com/office/drawing/2014/main" id="{00000000-0008-0000-0700-00005B8C0200}"/>
                  </a:ext>
                </a:extLst>
              </xdr:cNvPr>
              <xdr:cNvSpPr/>
            </xdr:nvSpPr>
            <xdr:spPr bwMode="auto">
              <a:xfrm>
                <a:off x="5852581" y="47391008"/>
                <a:ext cx="1347089"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04" name="Check Box 92" hidden="1">
                <a:extLst>
                  <a:ext uri="{63B3BB69-23CF-44E3-9099-C40C66FF867C}">
                    <a14:compatExt spid="_x0000_s167004"/>
                  </a:ext>
                  <a:ext uri="{FF2B5EF4-FFF2-40B4-BE49-F238E27FC236}">
                    <a16:creationId xmlns:a16="http://schemas.microsoft.com/office/drawing/2014/main" id="{00000000-0008-0000-0700-00005C8C0200}"/>
                  </a:ext>
                </a:extLst>
              </xdr:cNvPr>
              <xdr:cNvSpPr/>
            </xdr:nvSpPr>
            <xdr:spPr bwMode="auto">
              <a:xfrm>
                <a:off x="5846882" y="47677222"/>
                <a:ext cx="887291"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05" name="Check Box 93" hidden="1">
                <a:extLst>
                  <a:ext uri="{63B3BB69-23CF-44E3-9099-C40C66FF867C}">
                    <a14:compatExt spid="_x0000_s167005"/>
                  </a:ext>
                  <a:ext uri="{FF2B5EF4-FFF2-40B4-BE49-F238E27FC236}">
                    <a16:creationId xmlns:a16="http://schemas.microsoft.com/office/drawing/2014/main" id="{00000000-0008-0000-0700-00005D8C0200}"/>
                  </a:ext>
                </a:extLst>
              </xdr:cNvPr>
              <xdr:cNvSpPr/>
            </xdr:nvSpPr>
            <xdr:spPr bwMode="auto">
              <a:xfrm>
                <a:off x="6793394" y="47684412"/>
                <a:ext cx="664672" cy="3980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931206</xdr:colOff>
          <xdr:row>178</xdr:row>
          <xdr:rowOff>74479</xdr:rowOff>
        </xdr:from>
        <xdr:to>
          <xdr:col>5</xdr:col>
          <xdr:colOff>1400173</xdr:colOff>
          <xdr:row>179</xdr:row>
          <xdr:rowOff>308705</xdr:rowOff>
        </xdr:to>
        <xdr:grpSp>
          <xdr:nvGrpSpPr>
            <xdr:cNvPr id="124" name="Group 123">
              <a:extLst>
                <a:ext uri="{FF2B5EF4-FFF2-40B4-BE49-F238E27FC236}">
                  <a16:creationId xmlns:a16="http://schemas.microsoft.com/office/drawing/2014/main" id="{00000000-0008-0000-0700-00007C000000}"/>
                </a:ext>
              </a:extLst>
            </xdr:cNvPr>
            <xdr:cNvGrpSpPr/>
          </xdr:nvGrpSpPr>
          <xdr:grpSpPr>
            <a:xfrm>
              <a:off x="5431769" y="73476510"/>
              <a:ext cx="1433373" cy="912883"/>
              <a:chOff x="5846872" y="47389731"/>
              <a:chExt cx="1611182" cy="692529"/>
            </a:xfrm>
          </xdr:grpSpPr>
          <xdr:sp macro="" textlink="">
            <xdr:nvSpPr>
              <xdr:cNvPr id="167006" name="Check Box 94" hidden="1">
                <a:extLst>
                  <a:ext uri="{63B3BB69-23CF-44E3-9099-C40C66FF867C}">
                    <a14:compatExt spid="_x0000_s167006"/>
                  </a:ext>
                  <a:ext uri="{FF2B5EF4-FFF2-40B4-BE49-F238E27FC236}">
                    <a16:creationId xmlns:a16="http://schemas.microsoft.com/office/drawing/2014/main" id="{00000000-0008-0000-0700-00005E8C0200}"/>
                  </a:ext>
                </a:extLst>
              </xdr:cNvPr>
              <xdr:cNvSpPr/>
            </xdr:nvSpPr>
            <xdr:spPr bwMode="auto">
              <a:xfrm>
                <a:off x="5852580" y="47389731"/>
                <a:ext cx="1006785"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07" name="Check Box 95" hidden="1">
                <a:extLst>
                  <a:ext uri="{63B3BB69-23CF-44E3-9099-C40C66FF867C}">
                    <a14:compatExt spid="_x0000_s167007"/>
                  </a:ext>
                  <a:ext uri="{FF2B5EF4-FFF2-40B4-BE49-F238E27FC236}">
                    <a16:creationId xmlns:a16="http://schemas.microsoft.com/office/drawing/2014/main" id="{00000000-0008-0000-0700-00005F8C0200}"/>
                  </a:ext>
                </a:extLst>
              </xdr:cNvPr>
              <xdr:cNvSpPr/>
            </xdr:nvSpPr>
            <xdr:spPr bwMode="auto">
              <a:xfrm>
                <a:off x="5846872" y="47677222"/>
                <a:ext cx="887295"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08" name="Check Box 96" hidden="1">
                <a:extLst>
                  <a:ext uri="{63B3BB69-23CF-44E3-9099-C40C66FF867C}">
                    <a14:compatExt spid="_x0000_s167008"/>
                  </a:ext>
                  <a:ext uri="{FF2B5EF4-FFF2-40B4-BE49-F238E27FC236}">
                    <a16:creationId xmlns:a16="http://schemas.microsoft.com/office/drawing/2014/main" id="{00000000-0008-0000-0700-0000608C0200}"/>
                  </a:ext>
                </a:extLst>
              </xdr:cNvPr>
              <xdr:cNvSpPr/>
            </xdr:nvSpPr>
            <xdr:spPr bwMode="auto">
              <a:xfrm>
                <a:off x="6793383" y="47684268"/>
                <a:ext cx="664671"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109818</xdr:colOff>
          <xdr:row>178</xdr:row>
          <xdr:rowOff>36432</xdr:rowOff>
        </xdr:from>
        <xdr:to>
          <xdr:col>8</xdr:col>
          <xdr:colOff>1258261</xdr:colOff>
          <xdr:row>179</xdr:row>
          <xdr:rowOff>6683</xdr:rowOff>
        </xdr:to>
        <xdr:grpSp>
          <xdr:nvGrpSpPr>
            <xdr:cNvPr id="128" name="Group 127">
              <a:extLst>
                <a:ext uri="{FF2B5EF4-FFF2-40B4-BE49-F238E27FC236}">
                  <a16:creationId xmlns:a16="http://schemas.microsoft.com/office/drawing/2014/main" id="{00000000-0008-0000-0700-000080000000}"/>
                </a:ext>
              </a:extLst>
            </xdr:cNvPr>
            <xdr:cNvGrpSpPr/>
          </xdr:nvGrpSpPr>
          <xdr:grpSpPr>
            <a:xfrm>
              <a:off x="9491943" y="73438463"/>
              <a:ext cx="1148443" cy="648908"/>
              <a:chOff x="5846848" y="47389726"/>
              <a:chExt cx="1611208" cy="692230"/>
            </a:xfrm>
          </xdr:grpSpPr>
          <xdr:sp macro="" textlink="">
            <xdr:nvSpPr>
              <xdr:cNvPr id="167009" name="Check Box 97" hidden="1">
                <a:extLst>
                  <a:ext uri="{63B3BB69-23CF-44E3-9099-C40C66FF867C}">
                    <a14:compatExt spid="_x0000_s167009"/>
                  </a:ext>
                  <a:ext uri="{FF2B5EF4-FFF2-40B4-BE49-F238E27FC236}">
                    <a16:creationId xmlns:a16="http://schemas.microsoft.com/office/drawing/2014/main" id="{00000000-0008-0000-0700-0000618C0200}"/>
                  </a:ext>
                </a:extLst>
              </xdr:cNvPr>
              <xdr:cNvSpPr/>
            </xdr:nvSpPr>
            <xdr:spPr bwMode="auto">
              <a:xfrm>
                <a:off x="5852579" y="47389726"/>
                <a:ext cx="1315305"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10" name="Check Box 98" hidden="1">
                <a:extLst>
                  <a:ext uri="{63B3BB69-23CF-44E3-9099-C40C66FF867C}">
                    <a14:compatExt spid="_x0000_s167010"/>
                  </a:ext>
                  <a:ext uri="{FF2B5EF4-FFF2-40B4-BE49-F238E27FC236}">
                    <a16:creationId xmlns:a16="http://schemas.microsoft.com/office/drawing/2014/main" id="{00000000-0008-0000-0700-0000628C0200}"/>
                  </a:ext>
                </a:extLst>
              </xdr:cNvPr>
              <xdr:cNvSpPr/>
            </xdr:nvSpPr>
            <xdr:spPr bwMode="auto">
              <a:xfrm>
                <a:off x="5846848" y="47677222"/>
                <a:ext cx="887286"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11" name="Check Box 99" hidden="1">
                <a:extLst>
                  <a:ext uri="{63B3BB69-23CF-44E3-9099-C40C66FF867C}">
                    <a14:compatExt spid="_x0000_s167011"/>
                  </a:ext>
                  <a:ext uri="{FF2B5EF4-FFF2-40B4-BE49-F238E27FC236}">
                    <a16:creationId xmlns:a16="http://schemas.microsoft.com/office/drawing/2014/main" id="{00000000-0008-0000-0700-0000638C0200}"/>
                  </a:ext>
                </a:extLst>
              </xdr:cNvPr>
              <xdr:cNvSpPr/>
            </xdr:nvSpPr>
            <xdr:spPr bwMode="auto">
              <a:xfrm>
                <a:off x="6793389" y="47683970"/>
                <a:ext cx="664667"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961462</xdr:colOff>
          <xdr:row>210</xdr:row>
          <xdr:rowOff>171418</xdr:rowOff>
        </xdr:from>
        <xdr:to>
          <xdr:col>5</xdr:col>
          <xdr:colOff>1400173</xdr:colOff>
          <xdr:row>211</xdr:row>
          <xdr:rowOff>148288</xdr:rowOff>
        </xdr:to>
        <xdr:grpSp>
          <xdr:nvGrpSpPr>
            <xdr:cNvPr id="132" name="Group 131">
              <a:extLst>
                <a:ext uri="{FF2B5EF4-FFF2-40B4-BE49-F238E27FC236}">
                  <a16:creationId xmlns:a16="http://schemas.microsoft.com/office/drawing/2014/main" id="{00000000-0008-0000-0700-000084000000}"/>
                </a:ext>
              </a:extLst>
            </xdr:cNvPr>
            <xdr:cNvGrpSpPr/>
          </xdr:nvGrpSpPr>
          <xdr:grpSpPr>
            <a:xfrm>
              <a:off x="5462025" y="89123012"/>
              <a:ext cx="1403117" cy="607901"/>
              <a:chOff x="5846837" y="47389690"/>
              <a:chExt cx="1611221" cy="692194"/>
            </a:xfrm>
          </xdr:grpSpPr>
          <xdr:sp macro="" textlink="">
            <xdr:nvSpPr>
              <xdr:cNvPr id="167012" name="Check Box 100" hidden="1">
                <a:extLst>
                  <a:ext uri="{63B3BB69-23CF-44E3-9099-C40C66FF867C}">
                    <a14:compatExt spid="_x0000_s167012"/>
                  </a:ext>
                  <a:ext uri="{FF2B5EF4-FFF2-40B4-BE49-F238E27FC236}">
                    <a16:creationId xmlns:a16="http://schemas.microsoft.com/office/drawing/2014/main" id="{00000000-0008-0000-0700-0000648C0200}"/>
                  </a:ext>
                </a:extLst>
              </xdr:cNvPr>
              <xdr:cNvSpPr/>
            </xdr:nvSpPr>
            <xdr:spPr bwMode="auto">
              <a:xfrm>
                <a:off x="5852582" y="47389690"/>
                <a:ext cx="137217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13" name="Check Box 101" hidden="1">
                <a:extLst>
                  <a:ext uri="{63B3BB69-23CF-44E3-9099-C40C66FF867C}">
                    <a14:compatExt spid="_x0000_s167013"/>
                  </a:ext>
                  <a:ext uri="{FF2B5EF4-FFF2-40B4-BE49-F238E27FC236}">
                    <a16:creationId xmlns:a16="http://schemas.microsoft.com/office/drawing/2014/main" id="{00000000-0008-0000-0700-0000658C0200}"/>
                  </a:ext>
                </a:extLst>
              </xdr:cNvPr>
              <xdr:cNvSpPr/>
            </xdr:nvSpPr>
            <xdr:spPr bwMode="auto">
              <a:xfrm>
                <a:off x="5846837" y="47677222"/>
                <a:ext cx="887284"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14" name="Check Box 102" hidden="1">
                <a:extLst>
                  <a:ext uri="{63B3BB69-23CF-44E3-9099-C40C66FF867C}">
                    <a14:compatExt spid="_x0000_s167014"/>
                  </a:ext>
                  <a:ext uri="{FF2B5EF4-FFF2-40B4-BE49-F238E27FC236}">
                    <a16:creationId xmlns:a16="http://schemas.microsoft.com/office/drawing/2014/main" id="{00000000-0008-0000-0700-0000668C0200}"/>
                  </a:ext>
                </a:extLst>
              </xdr:cNvPr>
              <xdr:cNvSpPr/>
            </xdr:nvSpPr>
            <xdr:spPr bwMode="auto">
              <a:xfrm>
                <a:off x="6793390" y="47683888"/>
                <a:ext cx="664668" cy="3979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95251</xdr:colOff>
          <xdr:row>210</xdr:row>
          <xdr:rowOff>123793</xdr:rowOff>
        </xdr:from>
        <xdr:to>
          <xdr:col>7</xdr:col>
          <xdr:colOff>625294</xdr:colOff>
          <xdr:row>211</xdr:row>
          <xdr:rowOff>100663</xdr:rowOff>
        </xdr:to>
        <xdr:grpSp>
          <xdr:nvGrpSpPr>
            <xdr:cNvPr id="136" name="Group 135">
              <a:extLst>
                <a:ext uri="{FF2B5EF4-FFF2-40B4-BE49-F238E27FC236}">
                  <a16:creationId xmlns:a16="http://schemas.microsoft.com/office/drawing/2014/main" id="{00000000-0008-0000-0700-000088000000}"/>
                </a:ext>
              </a:extLst>
            </xdr:cNvPr>
            <xdr:cNvGrpSpPr/>
          </xdr:nvGrpSpPr>
          <xdr:grpSpPr>
            <a:xfrm>
              <a:off x="6965157" y="89075387"/>
              <a:ext cx="1839731" cy="607901"/>
              <a:chOff x="5846908" y="47389690"/>
              <a:chExt cx="1611175" cy="692194"/>
            </a:xfrm>
          </xdr:grpSpPr>
          <xdr:sp macro="" textlink="">
            <xdr:nvSpPr>
              <xdr:cNvPr id="167015" name="Check Box 103" hidden="1">
                <a:extLst>
                  <a:ext uri="{63B3BB69-23CF-44E3-9099-C40C66FF867C}">
                    <a14:compatExt spid="_x0000_s167015"/>
                  </a:ext>
                  <a:ext uri="{FF2B5EF4-FFF2-40B4-BE49-F238E27FC236}">
                    <a16:creationId xmlns:a16="http://schemas.microsoft.com/office/drawing/2014/main" id="{00000000-0008-0000-0700-0000678C0200}"/>
                  </a:ext>
                </a:extLst>
              </xdr:cNvPr>
              <xdr:cNvSpPr/>
            </xdr:nvSpPr>
            <xdr:spPr bwMode="auto">
              <a:xfrm>
                <a:off x="5852580" y="47389690"/>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16" name="Check Box 104" hidden="1">
                <a:extLst>
                  <a:ext uri="{63B3BB69-23CF-44E3-9099-C40C66FF867C}">
                    <a14:compatExt spid="_x0000_s167016"/>
                  </a:ext>
                  <a:ext uri="{FF2B5EF4-FFF2-40B4-BE49-F238E27FC236}">
                    <a16:creationId xmlns:a16="http://schemas.microsoft.com/office/drawing/2014/main" id="{00000000-0008-0000-0700-0000688C0200}"/>
                  </a:ext>
                </a:extLst>
              </xdr:cNvPr>
              <xdr:cNvSpPr/>
            </xdr:nvSpPr>
            <xdr:spPr bwMode="auto">
              <a:xfrm>
                <a:off x="5846908" y="47677222"/>
                <a:ext cx="887293"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17" name="Check Box 105" hidden="1">
                <a:extLst>
                  <a:ext uri="{63B3BB69-23CF-44E3-9099-C40C66FF867C}">
                    <a14:compatExt spid="_x0000_s167017"/>
                  </a:ext>
                  <a:ext uri="{FF2B5EF4-FFF2-40B4-BE49-F238E27FC236}">
                    <a16:creationId xmlns:a16="http://schemas.microsoft.com/office/drawing/2014/main" id="{00000000-0008-0000-0700-0000698C0200}"/>
                  </a:ext>
                </a:extLst>
              </xdr:cNvPr>
              <xdr:cNvSpPr/>
            </xdr:nvSpPr>
            <xdr:spPr bwMode="auto">
              <a:xfrm>
                <a:off x="6793414" y="47683888"/>
                <a:ext cx="664669" cy="3979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109821</xdr:colOff>
          <xdr:row>210</xdr:row>
          <xdr:rowOff>171418</xdr:rowOff>
        </xdr:from>
        <xdr:to>
          <xdr:col>8</xdr:col>
          <xdr:colOff>1541930</xdr:colOff>
          <xdr:row>211</xdr:row>
          <xdr:rowOff>148288</xdr:rowOff>
        </xdr:to>
        <xdr:grpSp>
          <xdr:nvGrpSpPr>
            <xdr:cNvPr id="140" name="Group 139">
              <a:extLst>
                <a:ext uri="{FF2B5EF4-FFF2-40B4-BE49-F238E27FC236}">
                  <a16:creationId xmlns:a16="http://schemas.microsoft.com/office/drawing/2014/main" id="{00000000-0008-0000-0700-00008C000000}"/>
                </a:ext>
              </a:extLst>
            </xdr:cNvPr>
            <xdr:cNvGrpSpPr/>
          </xdr:nvGrpSpPr>
          <xdr:grpSpPr>
            <a:xfrm>
              <a:off x="9491946" y="89123012"/>
              <a:ext cx="1432109" cy="607901"/>
              <a:chOff x="5846856" y="47389690"/>
              <a:chExt cx="1611201" cy="692194"/>
            </a:xfrm>
          </xdr:grpSpPr>
          <xdr:sp macro="" textlink="">
            <xdr:nvSpPr>
              <xdr:cNvPr id="167018" name="Check Box 106" hidden="1">
                <a:extLst>
                  <a:ext uri="{63B3BB69-23CF-44E3-9099-C40C66FF867C}">
                    <a14:compatExt spid="_x0000_s167018"/>
                  </a:ext>
                  <a:ext uri="{FF2B5EF4-FFF2-40B4-BE49-F238E27FC236}">
                    <a16:creationId xmlns:a16="http://schemas.microsoft.com/office/drawing/2014/main" id="{00000000-0008-0000-0700-00006A8C0200}"/>
                  </a:ext>
                </a:extLst>
              </xdr:cNvPr>
              <xdr:cNvSpPr/>
            </xdr:nvSpPr>
            <xdr:spPr bwMode="auto">
              <a:xfrm>
                <a:off x="5852578" y="47389690"/>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19" name="Check Box 107" hidden="1">
                <a:extLst>
                  <a:ext uri="{63B3BB69-23CF-44E3-9099-C40C66FF867C}">
                    <a14:compatExt spid="_x0000_s167019"/>
                  </a:ext>
                  <a:ext uri="{FF2B5EF4-FFF2-40B4-BE49-F238E27FC236}">
                    <a16:creationId xmlns:a16="http://schemas.microsoft.com/office/drawing/2014/main" id="{00000000-0008-0000-0700-00006B8C0200}"/>
                  </a:ext>
                </a:extLst>
              </xdr:cNvPr>
              <xdr:cNvSpPr/>
            </xdr:nvSpPr>
            <xdr:spPr bwMode="auto">
              <a:xfrm>
                <a:off x="5846856" y="47677222"/>
                <a:ext cx="887289"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20" name="Check Box 108" hidden="1">
                <a:extLst>
                  <a:ext uri="{63B3BB69-23CF-44E3-9099-C40C66FF867C}">
                    <a14:compatExt spid="_x0000_s167020"/>
                  </a:ext>
                  <a:ext uri="{FF2B5EF4-FFF2-40B4-BE49-F238E27FC236}">
                    <a16:creationId xmlns:a16="http://schemas.microsoft.com/office/drawing/2014/main" id="{00000000-0008-0000-0700-00006C8C0200}"/>
                  </a:ext>
                </a:extLst>
              </xdr:cNvPr>
              <xdr:cNvSpPr/>
            </xdr:nvSpPr>
            <xdr:spPr bwMode="auto">
              <a:xfrm>
                <a:off x="6793390" y="47683888"/>
                <a:ext cx="664667" cy="3979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940735</xdr:colOff>
          <xdr:row>219</xdr:row>
          <xdr:rowOff>179306</xdr:rowOff>
        </xdr:from>
        <xdr:to>
          <xdr:col>6</xdr:col>
          <xdr:colOff>1907</xdr:colOff>
          <xdr:row>220</xdr:row>
          <xdr:rowOff>171835</xdr:rowOff>
        </xdr:to>
        <xdr:grpSp>
          <xdr:nvGrpSpPr>
            <xdr:cNvPr id="144" name="Group 143">
              <a:extLst>
                <a:ext uri="{FF2B5EF4-FFF2-40B4-BE49-F238E27FC236}">
                  <a16:creationId xmlns:a16="http://schemas.microsoft.com/office/drawing/2014/main" id="{00000000-0008-0000-0700-000090000000}"/>
                </a:ext>
              </a:extLst>
            </xdr:cNvPr>
            <xdr:cNvGrpSpPr/>
          </xdr:nvGrpSpPr>
          <xdr:grpSpPr>
            <a:xfrm>
              <a:off x="5441298" y="93131400"/>
              <a:ext cx="1430515" cy="599748"/>
              <a:chOff x="5846873" y="47389585"/>
              <a:chExt cx="1611221" cy="692706"/>
            </a:xfrm>
          </xdr:grpSpPr>
          <xdr:sp macro="" textlink="">
            <xdr:nvSpPr>
              <xdr:cNvPr id="167021" name="Check Box 109" hidden="1">
                <a:extLst>
                  <a:ext uri="{63B3BB69-23CF-44E3-9099-C40C66FF867C}">
                    <a14:compatExt spid="_x0000_s167021"/>
                  </a:ext>
                  <a:ext uri="{FF2B5EF4-FFF2-40B4-BE49-F238E27FC236}">
                    <a16:creationId xmlns:a16="http://schemas.microsoft.com/office/drawing/2014/main" id="{00000000-0008-0000-0700-00006D8C0200}"/>
                  </a:ext>
                </a:extLst>
              </xdr:cNvPr>
              <xdr:cNvSpPr/>
            </xdr:nvSpPr>
            <xdr:spPr bwMode="auto">
              <a:xfrm>
                <a:off x="5852579" y="47389585"/>
                <a:ext cx="881031" cy="39262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22" name="Check Box 110" hidden="1">
                <a:extLst>
                  <a:ext uri="{63B3BB69-23CF-44E3-9099-C40C66FF867C}">
                    <a14:compatExt spid="_x0000_s167022"/>
                  </a:ext>
                  <a:ext uri="{FF2B5EF4-FFF2-40B4-BE49-F238E27FC236}">
                    <a16:creationId xmlns:a16="http://schemas.microsoft.com/office/drawing/2014/main" id="{00000000-0008-0000-0700-00006E8C0200}"/>
                  </a:ext>
                </a:extLst>
              </xdr:cNvPr>
              <xdr:cNvSpPr/>
            </xdr:nvSpPr>
            <xdr:spPr bwMode="auto">
              <a:xfrm>
                <a:off x="5846873" y="47677222"/>
                <a:ext cx="887296"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23" name="Check Box 111" hidden="1">
                <a:extLst>
                  <a:ext uri="{63B3BB69-23CF-44E3-9099-C40C66FF867C}">
                    <a14:compatExt spid="_x0000_s167023"/>
                  </a:ext>
                  <a:ext uri="{FF2B5EF4-FFF2-40B4-BE49-F238E27FC236}">
                    <a16:creationId xmlns:a16="http://schemas.microsoft.com/office/drawing/2014/main" id="{00000000-0008-0000-0700-00006F8C0200}"/>
                  </a:ext>
                </a:extLst>
              </xdr:cNvPr>
              <xdr:cNvSpPr/>
            </xdr:nvSpPr>
            <xdr:spPr bwMode="auto">
              <a:xfrm>
                <a:off x="6793424" y="47684301"/>
                <a:ext cx="664670"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171451</xdr:colOff>
          <xdr:row>219</xdr:row>
          <xdr:rowOff>207881</xdr:rowOff>
        </xdr:from>
        <xdr:to>
          <xdr:col>7</xdr:col>
          <xdr:colOff>701494</xdr:colOff>
          <xdr:row>220</xdr:row>
          <xdr:rowOff>200410</xdr:rowOff>
        </xdr:to>
        <xdr:grpSp>
          <xdr:nvGrpSpPr>
            <xdr:cNvPr id="148" name="Group 147">
              <a:extLst>
                <a:ext uri="{FF2B5EF4-FFF2-40B4-BE49-F238E27FC236}">
                  <a16:creationId xmlns:a16="http://schemas.microsoft.com/office/drawing/2014/main" id="{00000000-0008-0000-0700-000094000000}"/>
                </a:ext>
              </a:extLst>
            </xdr:cNvPr>
            <xdr:cNvGrpSpPr/>
          </xdr:nvGrpSpPr>
          <xdr:grpSpPr>
            <a:xfrm>
              <a:off x="7041357" y="93159975"/>
              <a:ext cx="1839731" cy="599748"/>
              <a:chOff x="5846908" y="47389585"/>
              <a:chExt cx="1611175" cy="692706"/>
            </a:xfrm>
          </xdr:grpSpPr>
          <xdr:sp macro="" textlink="">
            <xdr:nvSpPr>
              <xdr:cNvPr id="167024" name="Check Box 112" hidden="1">
                <a:extLst>
                  <a:ext uri="{63B3BB69-23CF-44E3-9099-C40C66FF867C}">
                    <a14:compatExt spid="_x0000_s167024"/>
                  </a:ext>
                  <a:ext uri="{FF2B5EF4-FFF2-40B4-BE49-F238E27FC236}">
                    <a16:creationId xmlns:a16="http://schemas.microsoft.com/office/drawing/2014/main" id="{00000000-0008-0000-0700-0000708C0200}"/>
                  </a:ext>
                </a:extLst>
              </xdr:cNvPr>
              <xdr:cNvSpPr/>
            </xdr:nvSpPr>
            <xdr:spPr bwMode="auto">
              <a:xfrm>
                <a:off x="5852580" y="47389585"/>
                <a:ext cx="608385" cy="39262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25" name="Check Box 113" hidden="1">
                <a:extLst>
                  <a:ext uri="{63B3BB69-23CF-44E3-9099-C40C66FF867C}">
                    <a14:compatExt spid="_x0000_s167025"/>
                  </a:ext>
                  <a:ext uri="{FF2B5EF4-FFF2-40B4-BE49-F238E27FC236}">
                    <a16:creationId xmlns:a16="http://schemas.microsoft.com/office/drawing/2014/main" id="{00000000-0008-0000-0700-0000718C0200}"/>
                  </a:ext>
                </a:extLst>
              </xdr:cNvPr>
              <xdr:cNvSpPr/>
            </xdr:nvSpPr>
            <xdr:spPr bwMode="auto">
              <a:xfrm>
                <a:off x="5846908" y="47677222"/>
                <a:ext cx="887293"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26" name="Check Box 114" hidden="1">
                <a:extLst>
                  <a:ext uri="{63B3BB69-23CF-44E3-9099-C40C66FF867C}">
                    <a14:compatExt spid="_x0000_s167026"/>
                  </a:ext>
                  <a:ext uri="{FF2B5EF4-FFF2-40B4-BE49-F238E27FC236}">
                    <a16:creationId xmlns:a16="http://schemas.microsoft.com/office/drawing/2014/main" id="{00000000-0008-0000-0700-0000728C0200}"/>
                  </a:ext>
                </a:extLst>
              </xdr:cNvPr>
              <xdr:cNvSpPr/>
            </xdr:nvSpPr>
            <xdr:spPr bwMode="auto">
              <a:xfrm>
                <a:off x="6793414" y="47684301"/>
                <a:ext cx="664669"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147918</xdr:colOff>
          <xdr:row>219</xdr:row>
          <xdr:rowOff>188831</xdr:rowOff>
        </xdr:from>
        <xdr:to>
          <xdr:col>8</xdr:col>
          <xdr:colOff>1541929</xdr:colOff>
          <xdr:row>220</xdr:row>
          <xdr:rowOff>181360</xdr:rowOff>
        </xdr:to>
        <xdr:grpSp>
          <xdr:nvGrpSpPr>
            <xdr:cNvPr id="152" name="Group 151">
              <a:extLst>
                <a:ext uri="{FF2B5EF4-FFF2-40B4-BE49-F238E27FC236}">
                  <a16:creationId xmlns:a16="http://schemas.microsoft.com/office/drawing/2014/main" id="{00000000-0008-0000-0700-000098000000}"/>
                </a:ext>
              </a:extLst>
            </xdr:cNvPr>
            <xdr:cNvGrpSpPr/>
          </xdr:nvGrpSpPr>
          <xdr:grpSpPr>
            <a:xfrm>
              <a:off x="9530043" y="93140925"/>
              <a:ext cx="1394011" cy="599748"/>
              <a:chOff x="5846845" y="47389585"/>
              <a:chExt cx="1611214" cy="692706"/>
            </a:xfrm>
          </xdr:grpSpPr>
          <xdr:sp macro="" textlink="">
            <xdr:nvSpPr>
              <xdr:cNvPr id="167027" name="Check Box 115" hidden="1">
                <a:extLst>
                  <a:ext uri="{63B3BB69-23CF-44E3-9099-C40C66FF867C}">
                    <a14:compatExt spid="_x0000_s167027"/>
                  </a:ext>
                  <a:ext uri="{FF2B5EF4-FFF2-40B4-BE49-F238E27FC236}">
                    <a16:creationId xmlns:a16="http://schemas.microsoft.com/office/drawing/2014/main" id="{00000000-0008-0000-0700-0000738C0200}"/>
                  </a:ext>
                </a:extLst>
              </xdr:cNvPr>
              <xdr:cNvSpPr/>
            </xdr:nvSpPr>
            <xdr:spPr bwMode="auto">
              <a:xfrm>
                <a:off x="5852579" y="47389585"/>
                <a:ext cx="967226" cy="39262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28" name="Check Box 116" hidden="1">
                <a:extLst>
                  <a:ext uri="{63B3BB69-23CF-44E3-9099-C40C66FF867C}">
                    <a14:compatExt spid="_x0000_s167028"/>
                  </a:ext>
                  <a:ext uri="{FF2B5EF4-FFF2-40B4-BE49-F238E27FC236}">
                    <a16:creationId xmlns:a16="http://schemas.microsoft.com/office/drawing/2014/main" id="{00000000-0008-0000-0700-0000748C0200}"/>
                  </a:ext>
                </a:extLst>
              </xdr:cNvPr>
              <xdr:cNvSpPr/>
            </xdr:nvSpPr>
            <xdr:spPr bwMode="auto">
              <a:xfrm>
                <a:off x="5846845" y="47677222"/>
                <a:ext cx="887285"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29" name="Check Box 117" hidden="1">
                <a:extLst>
                  <a:ext uri="{63B3BB69-23CF-44E3-9099-C40C66FF867C}">
                    <a14:compatExt spid="_x0000_s167029"/>
                  </a:ext>
                  <a:ext uri="{FF2B5EF4-FFF2-40B4-BE49-F238E27FC236}">
                    <a16:creationId xmlns:a16="http://schemas.microsoft.com/office/drawing/2014/main" id="{00000000-0008-0000-0700-0000758C0200}"/>
                  </a:ext>
                </a:extLst>
              </xdr:cNvPr>
              <xdr:cNvSpPr/>
            </xdr:nvSpPr>
            <xdr:spPr bwMode="auto">
              <a:xfrm>
                <a:off x="6793388" y="47684301"/>
                <a:ext cx="664671"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940735</xdr:colOff>
          <xdr:row>178</xdr:row>
          <xdr:rowOff>122077</xdr:rowOff>
        </xdr:from>
        <xdr:to>
          <xdr:col>6</xdr:col>
          <xdr:colOff>1907</xdr:colOff>
          <xdr:row>179</xdr:row>
          <xdr:rowOff>115186</xdr:rowOff>
        </xdr:to>
        <xdr:grpSp>
          <xdr:nvGrpSpPr>
            <xdr:cNvPr id="156" name="Group 155">
              <a:extLst>
                <a:ext uri="{FF2B5EF4-FFF2-40B4-BE49-F238E27FC236}">
                  <a16:creationId xmlns:a16="http://schemas.microsoft.com/office/drawing/2014/main" id="{00000000-0008-0000-0700-00009C000000}"/>
                </a:ext>
              </a:extLst>
            </xdr:cNvPr>
            <xdr:cNvGrpSpPr/>
          </xdr:nvGrpSpPr>
          <xdr:grpSpPr>
            <a:xfrm>
              <a:off x="5441298" y="73524108"/>
              <a:ext cx="1430515" cy="671766"/>
              <a:chOff x="5846873" y="47389710"/>
              <a:chExt cx="1611221" cy="692627"/>
            </a:xfrm>
          </xdr:grpSpPr>
          <xdr:sp macro="" textlink="">
            <xdr:nvSpPr>
              <xdr:cNvPr id="167030" name="Check Box 118" hidden="1">
                <a:extLst>
                  <a:ext uri="{63B3BB69-23CF-44E3-9099-C40C66FF867C}">
                    <a14:compatExt spid="_x0000_s167030"/>
                  </a:ext>
                  <a:ext uri="{FF2B5EF4-FFF2-40B4-BE49-F238E27FC236}">
                    <a16:creationId xmlns:a16="http://schemas.microsoft.com/office/drawing/2014/main" id="{00000000-0008-0000-0700-0000768C0200}"/>
                  </a:ext>
                </a:extLst>
              </xdr:cNvPr>
              <xdr:cNvSpPr/>
            </xdr:nvSpPr>
            <xdr:spPr bwMode="auto">
              <a:xfrm>
                <a:off x="5852579" y="47389710"/>
                <a:ext cx="881031"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31" name="Check Box 119" hidden="1">
                <a:extLst>
                  <a:ext uri="{63B3BB69-23CF-44E3-9099-C40C66FF867C}">
                    <a14:compatExt spid="_x0000_s167031"/>
                  </a:ext>
                  <a:ext uri="{FF2B5EF4-FFF2-40B4-BE49-F238E27FC236}">
                    <a16:creationId xmlns:a16="http://schemas.microsoft.com/office/drawing/2014/main" id="{00000000-0008-0000-0700-0000778C0200}"/>
                  </a:ext>
                </a:extLst>
              </xdr:cNvPr>
              <xdr:cNvSpPr/>
            </xdr:nvSpPr>
            <xdr:spPr bwMode="auto">
              <a:xfrm>
                <a:off x="5846873" y="47677222"/>
                <a:ext cx="887296" cy="3926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32" name="Check Box 120" hidden="1">
                <a:extLst>
                  <a:ext uri="{63B3BB69-23CF-44E3-9099-C40C66FF867C}">
                    <a14:compatExt spid="_x0000_s167032"/>
                  </a:ext>
                  <a:ext uri="{FF2B5EF4-FFF2-40B4-BE49-F238E27FC236}">
                    <a16:creationId xmlns:a16="http://schemas.microsoft.com/office/drawing/2014/main" id="{00000000-0008-0000-0700-0000788C0200}"/>
                  </a:ext>
                </a:extLst>
              </xdr:cNvPr>
              <xdr:cNvSpPr/>
            </xdr:nvSpPr>
            <xdr:spPr bwMode="auto">
              <a:xfrm>
                <a:off x="6793424" y="47684346"/>
                <a:ext cx="664670"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212268</xdr:colOff>
          <xdr:row>178</xdr:row>
          <xdr:rowOff>33658</xdr:rowOff>
        </xdr:from>
        <xdr:to>
          <xdr:col>7</xdr:col>
          <xdr:colOff>676991</xdr:colOff>
          <xdr:row>179</xdr:row>
          <xdr:rowOff>267884</xdr:rowOff>
        </xdr:to>
        <xdr:grpSp>
          <xdr:nvGrpSpPr>
            <xdr:cNvPr id="160" name="Group 159">
              <a:extLst>
                <a:ext uri="{FF2B5EF4-FFF2-40B4-BE49-F238E27FC236}">
                  <a16:creationId xmlns:a16="http://schemas.microsoft.com/office/drawing/2014/main" id="{00000000-0008-0000-0700-0000A0000000}"/>
                </a:ext>
              </a:extLst>
            </xdr:cNvPr>
            <xdr:cNvGrpSpPr/>
          </xdr:nvGrpSpPr>
          <xdr:grpSpPr>
            <a:xfrm>
              <a:off x="7082174" y="73435689"/>
              <a:ext cx="1774411" cy="912883"/>
              <a:chOff x="5846870" y="47389731"/>
              <a:chExt cx="1611199" cy="692529"/>
            </a:xfrm>
          </xdr:grpSpPr>
          <xdr:sp macro="" textlink="">
            <xdr:nvSpPr>
              <xdr:cNvPr id="167033" name="Check Box 121" hidden="1">
                <a:extLst>
                  <a:ext uri="{63B3BB69-23CF-44E3-9099-C40C66FF867C}">
                    <a14:compatExt spid="_x0000_s167033"/>
                  </a:ext>
                  <a:ext uri="{FF2B5EF4-FFF2-40B4-BE49-F238E27FC236}">
                    <a16:creationId xmlns:a16="http://schemas.microsoft.com/office/drawing/2014/main" id="{00000000-0008-0000-0700-0000798C0200}"/>
                  </a:ext>
                </a:extLst>
              </xdr:cNvPr>
              <xdr:cNvSpPr/>
            </xdr:nvSpPr>
            <xdr:spPr bwMode="auto">
              <a:xfrm>
                <a:off x="5852580" y="47389731"/>
                <a:ext cx="1006786"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34" name="Check Box 122" hidden="1">
                <a:extLst>
                  <a:ext uri="{63B3BB69-23CF-44E3-9099-C40C66FF867C}">
                    <a14:compatExt spid="_x0000_s167034"/>
                  </a:ext>
                  <a:ext uri="{FF2B5EF4-FFF2-40B4-BE49-F238E27FC236}">
                    <a16:creationId xmlns:a16="http://schemas.microsoft.com/office/drawing/2014/main" id="{00000000-0008-0000-0700-00007A8C0200}"/>
                  </a:ext>
                </a:extLst>
              </xdr:cNvPr>
              <xdr:cNvSpPr/>
            </xdr:nvSpPr>
            <xdr:spPr bwMode="auto">
              <a:xfrm>
                <a:off x="5846870" y="47677222"/>
                <a:ext cx="887293"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35" name="Check Box 123" hidden="1">
                <a:extLst>
                  <a:ext uri="{63B3BB69-23CF-44E3-9099-C40C66FF867C}">
                    <a14:compatExt spid="_x0000_s167035"/>
                  </a:ext>
                  <a:ext uri="{FF2B5EF4-FFF2-40B4-BE49-F238E27FC236}">
                    <a16:creationId xmlns:a16="http://schemas.microsoft.com/office/drawing/2014/main" id="{00000000-0008-0000-0700-00007B8C0200}"/>
                  </a:ext>
                </a:extLst>
              </xdr:cNvPr>
              <xdr:cNvSpPr/>
            </xdr:nvSpPr>
            <xdr:spPr bwMode="auto">
              <a:xfrm>
                <a:off x="6793400" y="47684268"/>
                <a:ext cx="664669"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44497</xdr:colOff>
          <xdr:row>178</xdr:row>
          <xdr:rowOff>60913</xdr:rowOff>
        </xdr:from>
        <xdr:to>
          <xdr:col>8</xdr:col>
          <xdr:colOff>1465082</xdr:colOff>
          <xdr:row>179</xdr:row>
          <xdr:rowOff>278766</xdr:rowOff>
        </xdr:to>
        <xdr:grpSp>
          <xdr:nvGrpSpPr>
            <xdr:cNvPr id="164" name="Group 163">
              <a:extLst>
                <a:ext uri="{FF2B5EF4-FFF2-40B4-BE49-F238E27FC236}">
                  <a16:creationId xmlns:a16="http://schemas.microsoft.com/office/drawing/2014/main" id="{00000000-0008-0000-0700-0000A4000000}"/>
                </a:ext>
              </a:extLst>
            </xdr:cNvPr>
            <xdr:cNvGrpSpPr/>
          </xdr:nvGrpSpPr>
          <xdr:grpSpPr>
            <a:xfrm>
              <a:off x="9426622" y="73462944"/>
              <a:ext cx="1420585" cy="896510"/>
              <a:chOff x="5846873" y="47389910"/>
              <a:chExt cx="1270446" cy="679786"/>
            </a:xfrm>
          </xdr:grpSpPr>
          <xdr:sp macro="" textlink="">
            <xdr:nvSpPr>
              <xdr:cNvPr id="167036" name="Check Box 124" hidden="1">
                <a:extLst>
                  <a:ext uri="{63B3BB69-23CF-44E3-9099-C40C66FF867C}">
                    <a14:compatExt spid="_x0000_s167036"/>
                  </a:ext>
                  <a:ext uri="{FF2B5EF4-FFF2-40B4-BE49-F238E27FC236}">
                    <a16:creationId xmlns:a16="http://schemas.microsoft.com/office/drawing/2014/main" id="{00000000-0008-0000-0700-00007C8C0200}"/>
                  </a:ext>
                </a:extLst>
              </xdr:cNvPr>
              <xdr:cNvSpPr/>
            </xdr:nvSpPr>
            <xdr:spPr bwMode="auto">
              <a:xfrm>
                <a:off x="5852580" y="47389910"/>
                <a:ext cx="1006786"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67037" name="Check Box 125" hidden="1">
                <a:extLst>
                  <a:ext uri="{63B3BB69-23CF-44E3-9099-C40C66FF867C}">
                    <a14:compatExt spid="_x0000_s167037"/>
                  </a:ext>
                  <a:ext uri="{FF2B5EF4-FFF2-40B4-BE49-F238E27FC236}">
                    <a16:creationId xmlns:a16="http://schemas.microsoft.com/office/drawing/2014/main" id="{00000000-0008-0000-0700-00007D8C0200}"/>
                  </a:ext>
                </a:extLst>
              </xdr:cNvPr>
              <xdr:cNvSpPr/>
            </xdr:nvSpPr>
            <xdr:spPr bwMode="auto">
              <a:xfrm>
                <a:off x="5846873" y="47677057"/>
                <a:ext cx="887297"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67038" name="Check Box 126" hidden="1">
                <a:extLst>
                  <a:ext uri="{63B3BB69-23CF-44E3-9099-C40C66FF867C}">
                    <a14:compatExt spid="_x0000_s167038"/>
                  </a:ext>
                  <a:ext uri="{FF2B5EF4-FFF2-40B4-BE49-F238E27FC236}">
                    <a16:creationId xmlns:a16="http://schemas.microsoft.com/office/drawing/2014/main" id="{00000000-0008-0000-0700-00007E8C0200}"/>
                  </a:ext>
                </a:extLst>
              </xdr:cNvPr>
              <xdr:cNvSpPr/>
            </xdr:nvSpPr>
            <xdr:spPr bwMode="auto">
              <a:xfrm>
                <a:off x="6623017" y="47653420"/>
                <a:ext cx="494302"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8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8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8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9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9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9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owergrid1989-my.sharepoint.com/Full%20Report/G5/Transformer%20Package%20TR-02%20under%20SIS%20(2018)/PRE%20BID/Bidding%20Documents/Volume%20III/01_%20First%20Envelope%20(Bid%20Form%20and%20Attachments_HVDC_C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ankit\Documents\First_Envelope_and_Bid_Forms_rev0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powergrid1989-my.sharepoint.com/Full%20Report/G5/Transformer%20Package%20TR-02%20under%20SIS%20(2018)/PRE%20BID/Bidding%20Documents/Volume%20III/sd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powergrid1989-my.sharepoint.com/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
      <sheetName val="Attach 17"/>
      <sheetName val="Attach 18"/>
      <sheetName val="Attach 18 SP"/>
      <sheetName val="Attach 19"/>
      <sheetName val="Attach 23"/>
      <sheetName val="Attach 24"/>
      <sheetName val="Attach 26"/>
      <sheetName val="Attach 28"/>
      <sheetName val="Bid Form 1st Envelope "/>
      <sheetName val="Sheet2"/>
      <sheetName val="N to W"/>
      <sheetName val="Sheet1"/>
    </sheetNames>
    <sheetDataSet>
      <sheetData sheetId="0" refreshError="1"/>
      <sheetData sheetId="1" refreshError="1"/>
      <sheetData sheetId="2"/>
      <sheetData sheetId="3">
        <row r="7">
          <cell r="A7" t="str">
            <v>Bidder’s Name and Address  :</v>
          </cell>
        </row>
        <row r="11">
          <cell r="E11" t="str">
            <v>Gurugram (Haryana) - 122001</v>
          </cell>
        </row>
      </sheetData>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47" Type="http://schemas.openxmlformats.org/officeDocument/2006/relationships/printerSettings" Target="../printerSettings/printerSettings47.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25.bin"/><Relationship Id="rId18" Type="http://schemas.openxmlformats.org/officeDocument/2006/relationships/printerSettings" Target="../printerSettings/printerSettings330.bin"/><Relationship Id="rId26" Type="http://schemas.openxmlformats.org/officeDocument/2006/relationships/printerSettings" Target="../printerSettings/printerSettings338.bin"/><Relationship Id="rId39" Type="http://schemas.openxmlformats.org/officeDocument/2006/relationships/printerSettings" Target="../printerSettings/printerSettings351.bin"/><Relationship Id="rId21" Type="http://schemas.openxmlformats.org/officeDocument/2006/relationships/printerSettings" Target="../printerSettings/printerSettings333.bin"/><Relationship Id="rId34" Type="http://schemas.openxmlformats.org/officeDocument/2006/relationships/printerSettings" Target="../printerSettings/printerSettings346.bin"/><Relationship Id="rId42" Type="http://schemas.openxmlformats.org/officeDocument/2006/relationships/printerSettings" Target="../printerSettings/printerSettings354.bin"/><Relationship Id="rId47" Type="http://schemas.openxmlformats.org/officeDocument/2006/relationships/printerSettings" Target="../printerSettings/printerSettings359.bin"/><Relationship Id="rId7" Type="http://schemas.openxmlformats.org/officeDocument/2006/relationships/printerSettings" Target="../printerSettings/printerSettings319.bin"/><Relationship Id="rId2" Type="http://schemas.openxmlformats.org/officeDocument/2006/relationships/printerSettings" Target="../printerSettings/printerSettings314.bin"/><Relationship Id="rId16" Type="http://schemas.openxmlformats.org/officeDocument/2006/relationships/printerSettings" Target="../printerSettings/printerSettings328.bin"/><Relationship Id="rId29" Type="http://schemas.openxmlformats.org/officeDocument/2006/relationships/printerSettings" Target="../printerSettings/printerSettings341.bin"/><Relationship Id="rId1" Type="http://schemas.openxmlformats.org/officeDocument/2006/relationships/printerSettings" Target="../printerSettings/printerSettings313.bin"/><Relationship Id="rId6" Type="http://schemas.openxmlformats.org/officeDocument/2006/relationships/printerSettings" Target="../printerSettings/printerSettings318.bin"/><Relationship Id="rId11" Type="http://schemas.openxmlformats.org/officeDocument/2006/relationships/printerSettings" Target="../printerSettings/printerSettings323.bin"/><Relationship Id="rId24" Type="http://schemas.openxmlformats.org/officeDocument/2006/relationships/printerSettings" Target="../printerSettings/printerSettings336.bin"/><Relationship Id="rId32" Type="http://schemas.openxmlformats.org/officeDocument/2006/relationships/printerSettings" Target="../printerSettings/printerSettings344.bin"/><Relationship Id="rId37" Type="http://schemas.openxmlformats.org/officeDocument/2006/relationships/printerSettings" Target="../printerSettings/printerSettings349.bin"/><Relationship Id="rId40" Type="http://schemas.openxmlformats.org/officeDocument/2006/relationships/printerSettings" Target="../printerSettings/printerSettings352.bin"/><Relationship Id="rId45" Type="http://schemas.openxmlformats.org/officeDocument/2006/relationships/printerSettings" Target="../printerSettings/printerSettings357.bin"/><Relationship Id="rId5" Type="http://schemas.openxmlformats.org/officeDocument/2006/relationships/printerSettings" Target="../printerSettings/printerSettings317.bin"/><Relationship Id="rId15" Type="http://schemas.openxmlformats.org/officeDocument/2006/relationships/printerSettings" Target="../printerSettings/printerSettings327.bin"/><Relationship Id="rId23" Type="http://schemas.openxmlformats.org/officeDocument/2006/relationships/printerSettings" Target="../printerSettings/printerSettings335.bin"/><Relationship Id="rId28" Type="http://schemas.openxmlformats.org/officeDocument/2006/relationships/printerSettings" Target="../printerSettings/printerSettings340.bin"/><Relationship Id="rId36" Type="http://schemas.openxmlformats.org/officeDocument/2006/relationships/printerSettings" Target="../printerSettings/printerSettings348.bin"/><Relationship Id="rId10" Type="http://schemas.openxmlformats.org/officeDocument/2006/relationships/printerSettings" Target="../printerSettings/printerSettings322.bin"/><Relationship Id="rId19" Type="http://schemas.openxmlformats.org/officeDocument/2006/relationships/printerSettings" Target="../printerSettings/printerSettings331.bin"/><Relationship Id="rId31" Type="http://schemas.openxmlformats.org/officeDocument/2006/relationships/printerSettings" Target="../printerSettings/printerSettings343.bin"/><Relationship Id="rId44" Type="http://schemas.openxmlformats.org/officeDocument/2006/relationships/printerSettings" Target="../printerSettings/printerSettings356.bin"/><Relationship Id="rId4" Type="http://schemas.openxmlformats.org/officeDocument/2006/relationships/printerSettings" Target="../printerSettings/printerSettings316.bin"/><Relationship Id="rId9" Type="http://schemas.openxmlformats.org/officeDocument/2006/relationships/printerSettings" Target="../printerSettings/printerSettings321.bin"/><Relationship Id="rId14" Type="http://schemas.openxmlformats.org/officeDocument/2006/relationships/printerSettings" Target="../printerSettings/printerSettings326.bin"/><Relationship Id="rId22" Type="http://schemas.openxmlformats.org/officeDocument/2006/relationships/printerSettings" Target="../printerSettings/printerSettings334.bin"/><Relationship Id="rId27" Type="http://schemas.openxmlformats.org/officeDocument/2006/relationships/printerSettings" Target="../printerSettings/printerSettings339.bin"/><Relationship Id="rId30" Type="http://schemas.openxmlformats.org/officeDocument/2006/relationships/printerSettings" Target="../printerSettings/printerSettings342.bin"/><Relationship Id="rId35" Type="http://schemas.openxmlformats.org/officeDocument/2006/relationships/printerSettings" Target="../printerSettings/printerSettings347.bin"/><Relationship Id="rId43" Type="http://schemas.openxmlformats.org/officeDocument/2006/relationships/printerSettings" Target="../printerSettings/printerSettings355.bin"/><Relationship Id="rId48" Type="http://schemas.openxmlformats.org/officeDocument/2006/relationships/drawing" Target="../drawings/drawing9.xml"/><Relationship Id="rId8" Type="http://schemas.openxmlformats.org/officeDocument/2006/relationships/printerSettings" Target="../printerSettings/printerSettings320.bin"/><Relationship Id="rId3" Type="http://schemas.openxmlformats.org/officeDocument/2006/relationships/printerSettings" Target="../printerSettings/printerSettings315.bin"/><Relationship Id="rId12" Type="http://schemas.openxmlformats.org/officeDocument/2006/relationships/printerSettings" Target="../printerSettings/printerSettings324.bin"/><Relationship Id="rId17" Type="http://schemas.openxmlformats.org/officeDocument/2006/relationships/printerSettings" Target="../printerSettings/printerSettings329.bin"/><Relationship Id="rId25" Type="http://schemas.openxmlformats.org/officeDocument/2006/relationships/printerSettings" Target="../printerSettings/printerSettings337.bin"/><Relationship Id="rId33" Type="http://schemas.openxmlformats.org/officeDocument/2006/relationships/printerSettings" Target="../printerSettings/printerSettings345.bin"/><Relationship Id="rId38" Type="http://schemas.openxmlformats.org/officeDocument/2006/relationships/printerSettings" Target="../printerSettings/printerSettings350.bin"/><Relationship Id="rId46" Type="http://schemas.openxmlformats.org/officeDocument/2006/relationships/printerSettings" Target="../printerSettings/printerSettings358.bin"/><Relationship Id="rId20" Type="http://schemas.openxmlformats.org/officeDocument/2006/relationships/printerSettings" Target="../printerSettings/printerSettings332.bin"/><Relationship Id="rId41" Type="http://schemas.openxmlformats.org/officeDocument/2006/relationships/printerSettings" Target="../printerSettings/printerSettings353.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72.bin"/><Relationship Id="rId18" Type="http://schemas.openxmlformats.org/officeDocument/2006/relationships/printerSettings" Target="../printerSettings/printerSettings377.bin"/><Relationship Id="rId26" Type="http://schemas.openxmlformats.org/officeDocument/2006/relationships/printerSettings" Target="../printerSettings/printerSettings385.bin"/><Relationship Id="rId39" Type="http://schemas.openxmlformats.org/officeDocument/2006/relationships/printerSettings" Target="../printerSettings/printerSettings398.bin"/><Relationship Id="rId21" Type="http://schemas.openxmlformats.org/officeDocument/2006/relationships/printerSettings" Target="../printerSettings/printerSettings380.bin"/><Relationship Id="rId34" Type="http://schemas.openxmlformats.org/officeDocument/2006/relationships/printerSettings" Target="../printerSettings/printerSettings393.bin"/><Relationship Id="rId42" Type="http://schemas.openxmlformats.org/officeDocument/2006/relationships/printerSettings" Target="../printerSettings/printerSettings401.bin"/><Relationship Id="rId47" Type="http://schemas.openxmlformats.org/officeDocument/2006/relationships/printerSettings" Target="../printerSettings/printerSettings406.bin"/><Relationship Id="rId7" Type="http://schemas.openxmlformats.org/officeDocument/2006/relationships/printerSettings" Target="../printerSettings/printerSettings366.bin"/><Relationship Id="rId2" Type="http://schemas.openxmlformats.org/officeDocument/2006/relationships/printerSettings" Target="../printerSettings/printerSettings361.bin"/><Relationship Id="rId16" Type="http://schemas.openxmlformats.org/officeDocument/2006/relationships/printerSettings" Target="../printerSettings/printerSettings375.bin"/><Relationship Id="rId29" Type="http://schemas.openxmlformats.org/officeDocument/2006/relationships/printerSettings" Target="../printerSettings/printerSettings388.bin"/><Relationship Id="rId1" Type="http://schemas.openxmlformats.org/officeDocument/2006/relationships/printerSettings" Target="../printerSettings/printerSettings360.bin"/><Relationship Id="rId6" Type="http://schemas.openxmlformats.org/officeDocument/2006/relationships/printerSettings" Target="../printerSettings/printerSettings365.bin"/><Relationship Id="rId11" Type="http://schemas.openxmlformats.org/officeDocument/2006/relationships/printerSettings" Target="../printerSettings/printerSettings370.bin"/><Relationship Id="rId24" Type="http://schemas.openxmlformats.org/officeDocument/2006/relationships/printerSettings" Target="../printerSettings/printerSettings383.bin"/><Relationship Id="rId32" Type="http://schemas.openxmlformats.org/officeDocument/2006/relationships/printerSettings" Target="../printerSettings/printerSettings391.bin"/><Relationship Id="rId37" Type="http://schemas.openxmlformats.org/officeDocument/2006/relationships/printerSettings" Target="../printerSettings/printerSettings396.bin"/><Relationship Id="rId40" Type="http://schemas.openxmlformats.org/officeDocument/2006/relationships/printerSettings" Target="../printerSettings/printerSettings399.bin"/><Relationship Id="rId45" Type="http://schemas.openxmlformats.org/officeDocument/2006/relationships/printerSettings" Target="../printerSettings/printerSettings404.bin"/><Relationship Id="rId5" Type="http://schemas.openxmlformats.org/officeDocument/2006/relationships/printerSettings" Target="../printerSettings/printerSettings364.bin"/><Relationship Id="rId15" Type="http://schemas.openxmlformats.org/officeDocument/2006/relationships/printerSettings" Target="../printerSettings/printerSettings374.bin"/><Relationship Id="rId23" Type="http://schemas.openxmlformats.org/officeDocument/2006/relationships/printerSettings" Target="../printerSettings/printerSettings382.bin"/><Relationship Id="rId28" Type="http://schemas.openxmlformats.org/officeDocument/2006/relationships/printerSettings" Target="../printerSettings/printerSettings387.bin"/><Relationship Id="rId36" Type="http://schemas.openxmlformats.org/officeDocument/2006/relationships/printerSettings" Target="../printerSettings/printerSettings395.bin"/><Relationship Id="rId10" Type="http://schemas.openxmlformats.org/officeDocument/2006/relationships/printerSettings" Target="../printerSettings/printerSettings369.bin"/><Relationship Id="rId19" Type="http://schemas.openxmlformats.org/officeDocument/2006/relationships/printerSettings" Target="../printerSettings/printerSettings378.bin"/><Relationship Id="rId31" Type="http://schemas.openxmlformats.org/officeDocument/2006/relationships/printerSettings" Target="../printerSettings/printerSettings390.bin"/><Relationship Id="rId44" Type="http://schemas.openxmlformats.org/officeDocument/2006/relationships/printerSettings" Target="../printerSettings/printerSettings403.bin"/><Relationship Id="rId4" Type="http://schemas.openxmlformats.org/officeDocument/2006/relationships/printerSettings" Target="../printerSettings/printerSettings363.bin"/><Relationship Id="rId9" Type="http://schemas.openxmlformats.org/officeDocument/2006/relationships/printerSettings" Target="../printerSettings/printerSettings368.bin"/><Relationship Id="rId14" Type="http://schemas.openxmlformats.org/officeDocument/2006/relationships/printerSettings" Target="../printerSettings/printerSettings373.bin"/><Relationship Id="rId22" Type="http://schemas.openxmlformats.org/officeDocument/2006/relationships/printerSettings" Target="../printerSettings/printerSettings381.bin"/><Relationship Id="rId27" Type="http://schemas.openxmlformats.org/officeDocument/2006/relationships/printerSettings" Target="../printerSettings/printerSettings386.bin"/><Relationship Id="rId30" Type="http://schemas.openxmlformats.org/officeDocument/2006/relationships/printerSettings" Target="../printerSettings/printerSettings389.bin"/><Relationship Id="rId35" Type="http://schemas.openxmlformats.org/officeDocument/2006/relationships/printerSettings" Target="../printerSettings/printerSettings394.bin"/><Relationship Id="rId43" Type="http://schemas.openxmlformats.org/officeDocument/2006/relationships/printerSettings" Target="../printerSettings/printerSettings402.bin"/><Relationship Id="rId48" Type="http://schemas.openxmlformats.org/officeDocument/2006/relationships/drawing" Target="../drawings/drawing10.xml"/><Relationship Id="rId8" Type="http://schemas.openxmlformats.org/officeDocument/2006/relationships/printerSettings" Target="../printerSettings/printerSettings367.bin"/><Relationship Id="rId3" Type="http://schemas.openxmlformats.org/officeDocument/2006/relationships/printerSettings" Target="../printerSettings/printerSettings362.bin"/><Relationship Id="rId12" Type="http://schemas.openxmlformats.org/officeDocument/2006/relationships/printerSettings" Target="../printerSettings/printerSettings371.bin"/><Relationship Id="rId17" Type="http://schemas.openxmlformats.org/officeDocument/2006/relationships/printerSettings" Target="../printerSettings/printerSettings376.bin"/><Relationship Id="rId25" Type="http://schemas.openxmlformats.org/officeDocument/2006/relationships/printerSettings" Target="../printerSettings/printerSettings384.bin"/><Relationship Id="rId33" Type="http://schemas.openxmlformats.org/officeDocument/2006/relationships/printerSettings" Target="../printerSettings/printerSettings392.bin"/><Relationship Id="rId38" Type="http://schemas.openxmlformats.org/officeDocument/2006/relationships/printerSettings" Target="../printerSettings/printerSettings397.bin"/><Relationship Id="rId46" Type="http://schemas.openxmlformats.org/officeDocument/2006/relationships/printerSettings" Target="../printerSettings/printerSettings405.bin"/><Relationship Id="rId20" Type="http://schemas.openxmlformats.org/officeDocument/2006/relationships/printerSettings" Target="../printerSettings/printerSettings379.bin"/><Relationship Id="rId41" Type="http://schemas.openxmlformats.org/officeDocument/2006/relationships/printerSettings" Target="../printerSettings/printerSettings400.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419.bin"/><Relationship Id="rId18" Type="http://schemas.openxmlformats.org/officeDocument/2006/relationships/printerSettings" Target="../printerSettings/printerSettings424.bin"/><Relationship Id="rId26" Type="http://schemas.openxmlformats.org/officeDocument/2006/relationships/printerSettings" Target="../printerSettings/printerSettings432.bin"/><Relationship Id="rId39" Type="http://schemas.openxmlformats.org/officeDocument/2006/relationships/printerSettings" Target="../printerSettings/printerSettings445.bin"/><Relationship Id="rId21" Type="http://schemas.openxmlformats.org/officeDocument/2006/relationships/printerSettings" Target="../printerSettings/printerSettings427.bin"/><Relationship Id="rId34" Type="http://schemas.openxmlformats.org/officeDocument/2006/relationships/printerSettings" Target="../printerSettings/printerSettings440.bin"/><Relationship Id="rId42" Type="http://schemas.openxmlformats.org/officeDocument/2006/relationships/printerSettings" Target="../printerSettings/printerSettings448.bin"/><Relationship Id="rId47" Type="http://schemas.openxmlformats.org/officeDocument/2006/relationships/printerSettings" Target="../printerSettings/printerSettings453.bin"/><Relationship Id="rId50" Type="http://schemas.openxmlformats.org/officeDocument/2006/relationships/ctrlProp" Target="../ctrlProps/ctrlProp259.xml"/><Relationship Id="rId7" Type="http://schemas.openxmlformats.org/officeDocument/2006/relationships/printerSettings" Target="../printerSettings/printerSettings413.bin"/><Relationship Id="rId2" Type="http://schemas.openxmlformats.org/officeDocument/2006/relationships/printerSettings" Target="../printerSettings/printerSettings408.bin"/><Relationship Id="rId16" Type="http://schemas.openxmlformats.org/officeDocument/2006/relationships/printerSettings" Target="../printerSettings/printerSettings422.bin"/><Relationship Id="rId29" Type="http://schemas.openxmlformats.org/officeDocument/2006/relationships/printerSettings" Target="../printerSettings/printerSettings435.bin"/><Relationship Id="rId11" Type="http://schemas.openxmlformats.org/officeDocument/2006/relationships/printerSettings" Target="../printerSettings/printerSettings417.bin"/><Relationship Id="rId24" Type="http://schemas.openxmlformats.org/officeDocument/2006/relationships/printerSettings" Target="../printerSettings/printerSettings430.bin"/><Relationship Id="rId32" Type="http://schemas.openxmlformats.org/officeDocument/2006/relationships/printerSettings" Target="../printerSettings/printerSettings438.bin"/><Relationship Id="rId37" Type="http://schemas.openxmlformats.org/officeDocument/2006/relationships/printerSettings" Target="../printerSettings/printerSettings443.bin"/><Relationship Id="rId40" Type="http://schemas.openxmlformats.org/officeDocument/2006/relationships/printerSettings" Target="../printerSettings/printerSettings446.bin"/><Relationship Id="rId45" Type="http://schemas.openxmlformats.org/officeDocument/2006/relationships/printerSettings" Target="../printerSettings/printerSettings451.bin"/><Relationship Id="rId5" Type="http://schemas.openxmlformats.org/officeDocument/2006/relationships/printerSettings" Target="../printerSettings/printerSettings411.bin"/><Relationship Id="rId15" Type="http://schemas.openxmlformats.org/officeDocument/2006/relationships/printerSettings" Target="../printerSettings/printerSettings421.bin"/><Relationship Id="rId23" Type="http://schemas.openxmlformats.org/officeDocument/2006/relationships/printerSettings" Target="../printerSettings/printerSettings429.bin"/><Relationship Id="rId28" Type="http://schemas.openxmlformats.org/officeDocument/2006/relationships/printerSettings" Target="../printerSettings/printerSettings434.bin"/><Relationship Id="rId36" Type="http://schemas.openxmlformats.org/officeDocument/2006/relationships/printerSettings" Target="../printerSettings/printerSettings442.bin"/><Relationship Id="rId49" Type="http://schemas.openxmlformats.org/officeDocument/2006/relationships/vmlDrawing" Target="../drawings/vmlDrawing4.vml"/><Relationship Id="rId10" Type="http://schemas.openxmlformats.org/officeDocument/2006/relationships/printerSettings" Target="../printerSettings/printerSettings416.bin"/><Relationship Id="rId19" Type="http://schemas.openxmlformats.org/officeDocument/2006/relationships/printerSettings" Target="../printerSettings/printerSettings425.bin"/><Relationship Id="rId31" Type="http://schemas.openxmlformats.org/officeDocument/2006/relationships/printerSettings" Target="../printerSettings/printerSettings437.bin"/><Relationship Id="rId44" Type="http://schemas.openxmlformats.org/officeDocument/2006/relationships/printerSettings" Target="../printerSettings/printerSettings450.bin"/><Relationship Id="rId4" Type="http://schemas.openxmlformats.org/officeDocument/2006/relationships/printerSettings" Target="../printerSettings/printerSettings410.bin"/><Relationship Id="rId9" Type="http://schemas.openxmlformats.org/officeDocument/2006/relationships/printerSettings" Target="../printerSettings/printerSettings415.bin"/><Relationship Id="rId14" Type="http://schemas.openxmlformats.org/officeDocument/2006/relationships/printerSettings" Target="../printerSettings/printerSettings420.bin"/><Relationship Id="rId22" Type="http://schemas.openxmlformats.org/officeDocument/2006/relationships/printerSettings" Target="../printerSettings/printerSettings428.bin"/><Relationship Id="rId27" Type="http://schemas.openxmlformats.org/officeDocument/2006/relationships/printerSettings" Target="../printerSettings/printerSettings433.bin"/><Relationship Id="rId30" Type="http://schemas.openxmlformats.org/officeDocument/2006/relationships/printerSettings" Target="../printerSettings/printerSettings436.bin"/><Relationship Id="rId35" Type="http://schemas.openxmlformats.org/officeDocument/2006/relationships/printerSettings" Target="../printerSettings/printerSettings441.bin"/><Relationship Id="rId43" Type="http://schemas.openxmlformats.org/officeDocument/2006/relationships/printerSettings" Target="../printerSettings/printerSettings449.bin"/><Relationship Id="rId48" Type="http://schemas.openxmlformats.org/officeDocument/2006/relationships/drawing" Target="../drawings/drawing11.xml"/><Relationship Id="rId8" Type="http://schemas.openxmlformats.org/officeDocument/2006/relationships/printerSettings" Target="../printerSettings/printerSettings414.bin"/><Relationship Id="rId3" Type="http://schemas.openxmlformats.org/officeDocument/2006/relationships/printerSettings" Target="../printerSettings/printerSettings409.bin"/><Relationship Id="rId12" Type="http://schemas.openxmlformats.org/officeDocument/2006/relationships/printerSettings" Target="../printerSettings/printerSettings418.bin"/><Relationship Id="rId17" Type="http://schemas.openxmlformats.org/officeDocument/2006/relationships/printerSettings" Target="../printerSettings/printerSettings423.bin"/><Relationship Id="rId25" Type="http://schemas.openxmlformats.org/officeDocument/2006/relationships/printerSettings" Target="../printerSettings/printerSettings431.bin"/><Relationship Id="rId33" Type="http://schemas.openxmlformats.org/officeDocument/2006/relationships/printerSettings" Target="../printerSettings/printerSettings439.bin"/><Relationship Id="rId38" Type="http://schemas.openxmlformats.org/officeDocument/2006/relationships/printerSettings" Target="../printerSettings/printerSettings444.bin"/><Relationship Id="rId46" Type="http://schemas.openxmlformats.org/officeDocument/2006/relationships/printerSettings" Target="../printerSettings/printerSettings452.bin"/><Relationship Id="rId20" Type="http://schemas.openxmlformats.org/officeDocument/2006/relationships/printerSettings" Target="../printerSettings/printerSettings426.bin"/><Relationship Id="rId41" Type="http://schemas.openxmlformats.org/officeDocument/2006/relationships/printerSettings" Target="../printerSettings/printerSettings447.bin"/><Relationship Id="rId1" Type="http://schemas.openxmlformats.org/officeDocument/2006/relationships/printerSettings" Target="../printerSettings/printerSettings407.bin"/><Relationship Id="rId6" Type="http://schemas.openxmlformats.org/officeDocument/2006/relationships/printerSettings" Target="../printerSettings/printerSettings412.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461.bin"/><Relationship Id="rId13" Type="http://schemas.openxmlformats.org/officeDocument/2006/relationships/printerSettings" Target="../printerSettings/printerSettings466.bin"/><Relationship Id="rId18" Type="http://schemas.openxmlformats.org/officeDocument/2006/relationships/printerSettings" Target="../printerSettings/printerSettings471.bin"/><Relationship Id="rId26" Type="http://schemas.openxmlformats.org/officeDocument/2006/relationships/printerSettings" Target="../printerSettings/printerSettings479.bin"/><Relationship Id="rId3" Type="http://schemas.openxmlformats.org/officeDocument/2006/relationships/printerSettings" Target="../printerSettings/printerSettings456.bin"/><Relationship Id="rId21" Type="http://schemas.openxmlformats.org/officeDocument/2006/relationships/printerSettings" Target="../printerSettings/printerSettings474.bin"/><Relationship Id="rId7" Type="http://schemas.openxmlformats.org/officeDocument/2006/relationships/printerSettings" Target="../printerSettings/printerSettings460.bin"/><Relationship Id="rId12" Type="http://schemas.openxmlformats.org/officeDocument/2006/relationships/printerSettings" Target="../printerSettings/printerSettings465.bin"/><Relationship Id="rId17" Type="http://schemas.openxmlformats.org/officeDocument/2006/relationships/printerSettings" Target="../printerSettings/printerSettings470.bin"/><Relationship Id="rId25" Type="http://schemas.openxmlformats.org/officeDocument/2006/relationships/printerSettings" Target="../printerSettings/printerSettings478.bin"/><Relationship Id="rId2" Type="http://schemas.openxmlformats.org/officeDocument/2006/relationships/printerSettings" Target="../printerSettings/printerSettings455.bin"/><Relationship Id="rId16" Type="http://schemas.openxmlformats.org/officeDocument/2006/relationships/printerSettings" Target="../printerSettings/printerSettings469.bin"/><Relationship Id="rId20" Type="http://schemas.openxmlformats.org/officeDocument/2006/relationships/printerSettings" Target="../printerSettings/printerSettings473.bin"/><Relationship Id="rId29" Type="http://schemas.openxmlformats.org/officeDocument/2006/relationships/ctrlProp" Target="../ctrlProps/ctrlProp260.xml"/><Relationship Id="rId1" Type="http://schemas.openxmlformats.org/officeDocument/2006/relationships/printerSettings" Target="../printerSettings/printerSettings454.bin"/><Relationship Id="rId6" Type="http://schemas.openxmlformats.org/officeDocument/2006/relationships/printerSettings" Target="../printerSettings/printerSettings459.bin"/><Relationship Id="rId11" Type="http://schemas.openxmlformats.org/officeDocument/2006/relationships/printerSettings" Target="../printerSettings/printerSettings464.bin"/><Relationship Id="rId24" Type="http://schemas.openxmlformats.org/officeDocument/2006/relationships/printerSettings" Target="../printerSettings/printerSettings477.bin"/><Relationship Id="rId5" Type="http://schemas.openxmlformats.org/officeDocument/2006/relationships/printerSettings" Target="../printerSettings/printerSettings458.bin"/><Relationship Id="rId15" Type="http://schemas.openxmlformats.org/officeDocument/2006/relationships/printerSettings" Target="../printerSettings/printerSettings468.bin"/><Relationship Id="rId23" Type="http://schemas.openxmlformats.org/officeDocument/2006/relationships/printerSettings" Target="../printerSettings/printerSettings476.bin"/><Relationship Id="rId28" Type="http://schemas.openxmlformats.org/officeDocument/2006/relationships/vmlDrawing" Target="../drawings/vmlDrawing5.vml"/><Relationship Id="rId10" Type="http://schemas.openxmlformats.org/officeDocument/2006/relationships/printerSettings" Target="../printerSettings/printerSettings463.bin"/><Relationship Id="rId19" Type="http://schemas.openxmlformats.org/officeDocument/2006/relationships/printerSettings" Target="../printerSettings/printerSettings472.bin"/><Relationship Id="rId4" Type="http://schemas.openxmlformats.org/officeDocument/2006/relationships/printerSettings" Target="../printerSettings/printerSettings457.bin"/><Relationship Id="rId9" Type="http://schemas.openxmlformats.org/officeDocument/2006/relationships/printerSettings" Target="../printerSettings/printerSettings462.bin"/><Relationship Id="rId14" Type="http://schemas.openxmlformats.org/officeDocument/2006/relationships/printerSettings" Target="../printerSettings/printerSettings467.bin"/><Relationship Id="rId22" Type="http://schemas.openxmlformats.org/officeDocument/2006/relationships/printerSettings" Target="../printerSettings/printerSettings475.bin"/><Relationship Id="rId27"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92.bin"/><Relationship Id="rId18" Type="http://schemas.openxmlformats.org/officeDocument/2006/relationships/printerSettings" Target="../printerSettings/printerSettings497.bin"/><Relationship Id="rId26" Type="http://schemas.openxmlformats.org/officeDocument/2006/relationships/printerSettings" Target="../printerSettings/printerSettings505.bin"/><Relationship Id="rId39" Type="http://schemas.openxmlformats.org/officeDocument/2006/relationships/printerSettings" Target="../printerSettings/printerSettings518.bin"/><Relationship Id="rId21" Type="http://schemas.openxmlformats.org/officeDocument/2006/relationships/printerSettings" Target="../printerSettings/printerSettings500.bin"/><Relationship Id="rId34" Type="http://schemas.openxmlformats.org/officeDocument/2006/relationships/printerSettings" Target="../printerSettings/printerSettings513.bin"/><Relationship Id="rId42" Type="http://schemas.openxmlformats.org/officeDocument/2006/relationships/printerSettings" Target="../printerSettings/printerSettings521.bin"/><Relationship Id="rId47" Type="http://schemas.openxmlformats.org/officeDocument/2006/relationships/printerSettings" Target="../printerSettings/printerSettings526.bin"/><Relationship Id="rId50" Type="http://schemas.openxmlformats.org/officeDocument/2006/relationships/ctrlProp" Target="../ctrlProps/ctrlProp261.xml"/><Relationship Id="rId7" Type="http://schemas.openxmlformats.org/officeDocument/2006/relationships/printerSettings" Target="../printerSettings/printerSettings486.bin"/><Relationship Id="rId2" Type="http://schemas.openxmlformats.org/officeDocument/2006/relationships/printerSettings" Target="../printerSettings/printerSettings481.bin"/><Relationship Id="rId16" Type="http://schemas.openxmlformats.org/officeDocument/2006/relationships/printerSettings" Target="../printerSettings/printerSettings495.bin"/><Relationship Id="rId29" Type="http://schemas.openxmlformats.org/officeDocument/2006/relationships/printerSettings" Target="../printerSettings/printerSettings508.bin"/><Relationship Id="rId11" Type="http://schemas.openxmlformats.org/officeDocument/2006/relationships/printerSettings" Target="../printerSettings/printerSettings490.bin"/><Relationship Id="rId24" Type="http://schemas.openxmlformats.org/officeDocument/2006/relationships/printerSettings" Target="../printerSettings/printerSettings503.bin"/><Relationship Id="rId32" Type="http://schemas.openxmlformats.org/officeDocument/2006/relationships/printerSettings" Target="../printerSettings/printerSettings511.bin"/><Relationship Id="rId37" Type="http://schemas.openxmlformats.org/officeDocument/2006/relationships/printerSettings" Target="../printerSettings/printerSettings516.bin"/><Relationship Id="rId40" Type="http://schemas.openxmlformats.org/officeDocument/2006/relationships/printerSettings" Target="../printerSettings/printerSettings519.bin"/><Relationship Id="rId45" Type="http://schemas.openxmlformats.org/officeDocument/2006/relationships/printerSettings" Target="../printerSettings/printerSettings524.bin"/><Relationship Id="rId5" Type="http://schemas.openxmlformats.org/officeDocument/2006/relationships/printerSettings" Target="../printerSettings/printerSettings484.bin"/><Relationship Id="rId15" Type="http://schemas.openxmlformats.org/officeDocument/2006/relationships/printerSettings" Target="../printerSettings/printerSettings494.bin"/><Relationship Id="rId23" Type="http://schemas.openxmlformats.org/officeDocument/2006/relationships/printerSettings" Target="../printerSettings/printerSettings502.bin"/><Relationship Id="rId28" Type="http://schemas.openxmlformats.org/officeDocument/2006/relationships/printerSettings" Target="../printerSettings/printerSettings507.bin"/><Relationship Id="rId36" Type="http://schemas.openxmlformats.org/officeDocument/2006/relationships/printerSettings" Target="../printerSettings/printerSettings515.bin"/><Relationship Id="rId49" Type="http://schemas.openxmlformats.org/officeDocument/2006/relationships/vmlDrawing" Target="../drawings/vmlDrawing6.vml"/><Relationship Id="rId10" Type="http://schemas.openxmlformats.org/officeDocument/2006/relationships/printerSettings" Target="../printerSettings/printerSettings489.bin"/><Relationship Id="rId19" Type="http://schemas.openxmlformats.org/officeDocument/2006/relationships/printerSettings" Target="../printerSettings/printerSettings498.bin"/><Relationship Id="rId31" Type="http://schemas.openxmlformats.org/officeDocument/2006/relationships/printerSettings" Target="../printerSettings/printerSettings510.bin"/><Relationship Id="rId44" Type="http://schemas.openxmlformats.org/officeDocument/2006/relationships/printerSettings" Target="../printerSettings/printerSettings523.bin"/><Relationship Id="rId4" Type="http://schemas.openxmlformats.org/officeDocument/2006/relationships/printerSettings" Target="../printerSettings/printerSettings483.bin"/><Relationship Id="rId9" Type="http://schemas.openxmlformats.org/officeDocument/2006/relationships/printerSettings" Target="../printerSettings/printerSettings488.bin"/><Relationship Id="rId14" Type="http://schemas.openxmlformats.org/officeDocument/2006/relationships/printerSettings" Target="../printerSettings/printerSettings493.bin"/><Relationship Id="rId22" Type="http://schemas.openxmlformats.org/officeDocument/2006/relationships/printerSettings" Target="../printerSettings/printerSettings501.bin"/><Relationship Id="rId27" Type="http://schemas.openxmlformats.org/officeDocument/2006/relationships/printerSettings" Target="../printerSettings/printerSettings506.bin"/><Relationship Id="rId30" Type="http://schemas.openxmlformats.org/officeDocument/2006/relationships/printerSettings" Target="../printerSettings/printerSettings509.bin"/><Relationship Id="rId35" Type="http://schemas.openxmlformats.org/officeDocument/2006/relationships/printerSettings" Target="../printerSettings/printerSettings514.bin"/><Relationship Id="rId43" Type="http://schemas.openxmlformats.org/officeDocument/2006/relationships/printerSettings" Target="../printerSettings/printerSettings522.bin"/><Relationship Id="rId48" Type="http://schemas.openxmlformats.org/officeDocument/2006/relationships/drawing" Target="../drawings/drawing13.xml"/><Relationship Id="rId8" Type="http://schemas.openxmlformats.org/officeDocument/2006/relationships/printerSettings" Target="../printerSettings/printerSettings487.bin"/><Relationship Id="rId3" Type="http://schemas.openxmlformats.org/officeDocument/2006/relationships/printerSettings" Target="../printerSettings/printerSettings482.bin"/><Relationship Id="rId12" Type="http://schemas.openxmlformats.org/officeDocument/2006/relationships/printerSettings" Target="../printerSettings/printerSettings491.bin"/><Relationship Id="rId17" Type="http://schemas.openxmlformats.org/officeDocument/2006/relationships/printerSettings" Target="../printerSettings/printerSettings496.bin"/><Relationship Id="rId25" Type="http://schemas.openxmlformats.org/officeDocument/2006/relationships/printerSettings" Target="../printerSettings/printerSettings504.bin"/><Relationship Id="rId33" Type="http://schemas.openxmlformats.org/officeDocument/2006/relationships/printerSettings" Target="../printerSettings/printerSettings512.bin"/><Relationship Id="rId38" Type="http://schemas.openxmlformats.org/officeDocument/2006/relationships/printerSettings" Target="../printerSettings/printerSettings517.bin"/><Relationship Id="rId46" Type="http://schemas.openxmlformats.org/officeDocument/2006/relationships/printerSettings" Target="../printerSettings/printerSettings525.bin"/><Relationship Id="rId20" Type="http://schemas.openxmlformats.org/officeDocument/2006/relationships/printerSettings" Target="../printerSettings/printerSettings499.bin"/><Relationship Id="rId41" Type="http://schemas.openxmlformats.org/officeDocument/2006/relationships/printerSettings" Target="../printerSettings/printerSettings520.bin"/><Relationship Id="rId1" Type="http://schemas.openxmlformats.org/officeDocument/2006/relationships/printerSettings" Target="../printerSettings/printerSettings480.bin"/><Relationship Id="rId6" Type="http://schemas.openxmlformats.org/officeDocument/2006/relationships/printerSettings" Target="../printerSettings/printerSettings485.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39.bin"/><Relationship Id="rId18" Type="http://schemas.openxmlformats.org/officeDocument/2006/relationships/printerSettings" Target="../printerSettings/printerSettings544.bin"/><Relationship Id="rId26" Type="http://schemas.openxmlformats.org/officeDocument/2006/relationships/printerSettings" Target="../printerSettings/printerSettings552.bin"/><Relationship Id="rId39" Type="http://schemas.openxmlformats.org/officeDocument/2006/relationships/printerSettings" Target="../printerSettings/printerSettings565.bin"/><Relationship Id="rId21" Type="http://schemas.openxmlformats.org/officeDocument/2006/relationships/printerSettings" Target="../printerSettings/printerSettings547.bin"/><Relationship Id="rId34" Type="http://schemas.openxmlformats.org/officeDocument/2006/relationships/printerSettings" Target="../printerSettings/printerSettings560.bin"/><Relationship Id="rId42" Type="http://schemas.openxmlformats.org/officeDocument/2006/relationships/printerSettings" Target="../printerSettings/printerSettings568.bin"/><Relationship Id="rId47" Type="http://schemas.openxmlformats.org/officeDocument/2006/relationships/drawing" Target="../drawings/drawing14.xml"/><Relationship Id="rId7" Type="http://schemas.openxmlformats.org/officeDocument/2006/relationships/printerSettings" Target="../printerSettings/printerSettings533.bin"/><Relationship Id="rId2" Type="http://schemas.openxmlformats.org/officeDocument/2006/relationships/printerSettings" Target="../printerSettings/printerSettings528.bin"/><Relationship Id="rId16" Type="http://schemas.openxmlformats.org/officeDocument/2006/relationships/printerSettings" Target="../printerSettings/printerSettings542.bin"/><Relationship Id="rId29" Type="http://schemas.openxmlformats.org/officeDocument/2006/relationships/printerSettings" Target="../printerSettings/printerSettings555.bin"/><Relationship Id="rId1" Type="http://schemas.openxmlformats.org/officeDocument/2006/relationships/printerSettings" Target="../printerSettings/printerSettings527.bin"/><Relationship Id="rId6" Type="http://schemas.openxmlformats.org/officeDocument/2006/relationships/printerSettings" Target="../printerSettings/printerSettings532.bin"/><Relationship Id="rId11" Type="http://schemas.openxmlformats.org/officeDocument/2006/relationships/printerSettings" Target="../printerSettings/printerSettings537.bin"/><Relationship Id="rId24" Type="http://schemas.openxmlformats.org/officeDocument/2006/relationships/printerSettings" Target="../printerSettings/printerSettings550.bin"/><Relationship Id="rId32" Type="http://schemas.openxmlformats.org/officeDocument/2006/relationships/printerSettings" Target="../printerSettings/printerSettings558.bin"/><Relationship Id="rId37" Type="http://schemas.openxmlformats.org/officeDocument/2006/relationships/printerSettings" Target="../printerSettings/printerSettings563.bin"/><Relationship Id="rId40" Type="http://schemas.openxmlformats.org/officeDocument/2006/relationships/printerSettings" Target="../printerSettings/printerSettings566.bin"/><Relationship Id="rId45" Type="http://schemas.openxmlformats.org/officeDocument/2006/relationships/printerSettings" Target="../printerSettings/printerSettings571.bin"/><Relationship Id="rId5" Type="http://schemas.openxmlformats.org/officeDocument/2006/relationships/printerSettings" Target="../printerSettings/printerSettings531.bin"/><Relationship Id="rId15" Type="http://schemas.openxmlformats.org/officeDocument/2006/relationships/printerSettings" Target="../printerSettings/printerSettings541.bin"/><Relationship Id="rId23" Type="http://schemas.openxmlformats.org/officeDocument/2006/relationships/printerSettings" Target="../printerSettings/printerSettings549.bin"/><Relationship Id="rId28" Type="http://schemas.openxmlformats.org/officeDocument/2006/relationships/printerSettings" Target="../printerSettings/printerSettings554.bin"/><Relationship Id="rId36" Type="http://schemas.openxmlformats.org/officeDocument/2006/relationships/printerSettings" Target="../printerSettings/printerSettings562.bin"/><Relationship Id="rId10" Type="http://schemas.openxmlformats.org/officeDocument/2006/relationships/printerSettings" Target="../printerSettings/printerSettings536.bin"/><Relationship Id="rId19" Type="http://schemas.openxmlformats.org/officeDocument/2006/relationships/printerSettings" Target="../printerSettings/printerSettings545.bin"/><Relationship Id="rId31" Type="http://schemas.openxmlformats.org/officeDocument/2006/relationships/printerSettings" Target="../printerSettings/printerSettings557.bin"/><Relationship Id="rId44" Type="http://schemas.openxmlformats.org/officeDocument/2006/relationships/printerSettings" Target="../printerSettings/printerSettings570.bin"/><Relationship Id="rId4" Type="http://schemas.openxmlformats.org/officeDocument/2006/relationships/printerSettings" Target="../printerSettings/printerSettings530.bin"/><Relationship Id="rId9" Type="http://schemas.openxmlformats.org/officeDocument/2006/relationships/printerSettings" Target="../printerSettings/printerSettings535.bin"/><Relationship Id="rId14" Type="http://schemas.openxmlformats.org/officeDocument/2006/relationships/printerSettings" Target="../printerSettings/printerSettings540.bin"/><Relationship Id="rId22" Type="http://schemas.openxmlformats.org/officeDocument/2006/relationships/printerSettings" Target="../printerSettings/printerSettings548.bin"/><Relationship Id="rId27" Type="http://schemas.openxmlformats.org/officeDocument/2006/relationships/printerSettings" Target="../printerSettings/printerSettings553.bin"/><Relationship Id="rId30" Type="http://schemas.openxmlformats.org/officeDocument/2006/relationships/printerSettings" Target="../printerSettings/printerSettings556.bin"/><Relationship Id="rId35" Type="http://schemas.openxmlformats.org/officeDocument/2006/relationships/printerSettings" Target="../printerSettings/printerSettings561.bin"/><Relationship Id="rId43" Type="http://schemas.openxmlformats.org/officeDocument/2006/relationships/printerSettings" Target="../printerSettings/printerSettings569.bin"/><Relationship Id="rId8" Type="http://schemas.openxmlformats.org/officeDocument/2006/relationships/printerSettings" Target="../printerSettings/printerSettings534.bin"/><Relationship Id="rId3" Type="http://schemas.openxmlformats.org/officeDocument/2006/relationships/printerSettings" Target="../printerSettings/printerSettings529.bin"/><Relationship Id="rId12" Type="http://schemas.openxmlformats.org/officeDocument/2006/relationships/printerSettings" Target="../printerSettings/printerSettings538.bin"/><Relationship Id="rId17" Type="http://schemas.openxmlformats.org/officeDocument/2006/relationships/printerSettings" Target="../printerSettings/printerSettings543.bin"/><Relationship Id="rId25" Type="http://schemas.openxmlformats.org/officeDocument/2006/relationships/printerSettings" Target="../printerSettings/printerSettings551.bin"/><Relationship Id="rId33" Type="http://schemas.openxmlformats.org/officeDocument/2006/relationships/printerSettings" Target="../printerSettings/printerSettings559.bin"/><Relationship Id="rId38" Type="http://schemas.openxmlformats.org/officeDocument/2006/relationships/printerSettings" Target="../printerSettings/printerSettings564.bin"/><Relationship Id="rId46" Type="http://schemas.openxmlformats.org/officeDocument/2006/relationships/printerSettings" Target="../printerSettings/printerSettings572.bin"/><Relationship Id="rId20" Type="http://schemas.openxmlformats.org/officeDocument/2006/relationships/printerSettings" Target="../printerSettings/printerSettings546.bin"/><Relationship Id="rId41" Type="http://schemas.openxmlformats.org/officeDocument/2006/relationships/printerSettings" Target="../printerSettings/printerSettings567.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85.bin"/><Relationship Id="rId18" Type="http://schemas.openxmlformats.org/officeDocument/2006/relationships/printerSettings" Target="../printerSettings/printerSettings590.bin"/><Relationship Id="rId26" Type="http://schemas.openxmlformats.org/officeDocument/2006/relationships/printerSettings" Target="../printerSettings/printerSettings598.bin"/><Relationship Id="rId39" Type="http://schemas.openxmlformats.org/officeDocument/2006/relationships/printerSettings" Target="../printerSettings/printerSettings611.bin"/><Relationship Id="rId21" Type="http://schemas.openxmlformats.org/officeDocument/2006/relationships/printerSettings" Target="../printerSettings/printerSettings593.bin"/><Relationship Id="rId34" Type="http://schemas.openxmlformats.org/officeDocument/2006/relationships/printerSettings" Target="../printerSettings/printerSettings606.bin"/><Relationship Id="rId42" Type="http://schemas.openxmlformats.org/officeDocument/2006/relationships/printerSettings" Target="../printerSettings/printerSettings614.bin"/><Relationship Id="rId47" Type="http://schemas.openxmlformats.org/officeDocument/2006/relationships/printerSettings" Target="../printerSettings/printerSettings619.bin"/><Relationship Id="rId7" Type="http://schemas.openxmlformats.org/officeDocument/2006/relationships/printerSettings" Target="../printerSettings/printerSettings579.bin"/><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29" Type="http://schemas.openxmlformats.org/officeDocument/2006/relationships/printerSettings" Target="../printerSettings/printerSettings601.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24" Type="http://schemas.openxmlformats.org/officeDocument/2006/relationships/printerSettings" Target="../printerSettings/printerSettings596.bin"/><Relationship Id="rId32" Type="http://schemas.openxmlformats.org/officeDocument/2006/relationships/printerSettings" Target="../printerSettings/printerSettings604.bin"/><Relationship Id="rId37" Type="http://schemas.openxmlformats.org/officeDocument/2006/relationships/printerSettings" Target="../printerSettings/printerSettings609.bin"/><Relationship Id="rId40" Type="http://schemas.openxmlformats.org/officeDocument/2006/relationships/printerSettings" Target="../printerSettings/printerSettings612.bin"/><Relationship Id="rId45" Type="http://schemas.openxmlformats.org/officeDocument/2006/relationships/printerSettings" Target="../printerSettings/printerSettings617.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23" Type="http://schemas.openxmlformats.org/officeDocument/2006/relationships/printerSettings" Target="../printerSettings/printerSettings595.bin"/><Relationship Id="rId28" Type="http://schemas.openxmlformats.org/officeDocument/2006/relationships/printerSettings" Target="../printerSettings/printerSettings600.bin"/><Relationship Id="rId36" Type="http://schemas.openxmlformats.org/officeDocument/2006/relationships/printerSettings" Target="../printerSettings/printerSettings608.bin"/><Relationship Id="rId10" Type="http://schemas.openxmlformats.org/officeDocument/2006/relationships/printerSettings" Target="../printerSettings/printerSettings582.bin"/><Relationship Id="rId19" Type="http://schemas.openxmlformats.org/officeDocument/2006/relationships/printerSettings" Target="../printerSettings/printerSettings591.bin"/><Relationship Id="rId31" Type="http://schemas.openxmlformats.org/officeDocument/2006/relationships/printerSettings" Target="../printerSettings/printerSettings603.bin"/><Relationship Id="rId44" Type="http://schemas.openxmlformats.org/officeDocument/2006/relationships/printerSettings" Target="../printerSettings/printerSettings616.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 Id="rId22" Type="http://schemas.openxmlformats.org/officeDocument/2006/relationships/printerSettings" Target="../printerSettings/printerSettings594.bin"/><Relationship Id="rId27" Type="http://schemas.openxmlformats.org/officeDocument/2006/relationships/printerSettings" Target="../printerSettings/printerSettings599.bin"/><Relationship Id="rId30" Type="http://schemas.openxmlformats.org/officeDocument/2006/relationships/printerSettings" Target="../printerSettings/printerSettings602.bin"/><Relationship Id="rId35" Type="http://schemas.openxmlformats.org/officeDocument/2006/relationships/printerSettings" Target="../printerSettings/printerSettings607.bin"/><Relationship Id="rId43" Type="http://schemas.openxmlformats.org/officeDocument/2006/relationships/printerSettings" Target="../printerSettings/printerSettings615.bin"/><Relationship Id="rId8" Type="http://schemas.openxmlformats.org/officeDocument/2006/relationships/printerSettings" Target="../printerSettings/printerSettings580.bin"/><Relationship Id="rId3" Type="http://schemas.openxmlformats.org/officeDocument/2006/relationships/printerSettings" Target="../printerSettings/printerSettings575.bin"/><Relationship Id="rId12" Type="http://schemas.openxmlformats.org/officeDocument/2006/relationships/printerSettings" Target="../printerSettings/printerSettings584.bin"/><Relationship Id="rId17" Type="http://schemas.openxmlformats.org/officeDocument/2006/relationships/printerSettings" Target="../printerSettings/printerSettings589.bin"/><Relationship Id="rId25" Type="http://schemas.openxmlformats.org/officeDocument/2006/relationships/printerSettings" Target="../printerSettings/printerSettings597.bin"/><Relationship Id="rId33" Type="http://schemas.openxmlformats.org/officeDocument/2006/relationships/printerSettings" Target="../printerSettings/printerSettings605.bin"/><Relationship Id="rId38" Type="http://schemas.openxmlformats.org/officeDocument/2006/relationships/printerSettings" Target="../printerSettings/printerSettings610.bin"/><Relationship Id="rId46" Type="http://schemas.openxmlformats.org/officeDocument/2006/relationships/printerSettings" Target="../printerSettings/printerSettings618.bin"/><Relationship Id="rId20" Type="http://schemas.openxmlformats.org/officeDocument/2006/relationships/printerSettings" Target="../printerSettings/printerSettings592.bin"/><Relationship Id="rId41" Type="http://schemas.openxmlformats.org/officeDocument/2006/relationships/printerSettings" Target="../printerSettings/printerSettings613.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32.bin"/><Relationship Id="rId18" Type="http://schemas.openxmlformats.org/officeDocument/2006/relationships/printerSettings" Target="../printerSettings/printerSettings637.bin"/><Relationship Id="rId26" Type="http://schemas.openxmlformats.org/officeDocument/2006/relationships/printerSettings" Target="../printerSettings/printerSettings645.bin"/><Relationship Id="rId39" Type="http://schemas.openxmlformats.org/officeDocument/2006/relationships/printerSettings" Target="../printerSettings/printerSettings658.bin"/><Relationship Id="rId21" Type="http://schemas.openxmlformats.org/officeDocument/2006/relationships/printerSettings" Target="../printerSettings/printerSettings640.bin"/><Relationship Id="rId34" Type="http://schemas.openxmlformats.org/officeDocument/2006/relationships/printerSettings" Target="../printerSettings/printerSettings653.bin"/><Relationship Id="rId42" Type="http://schemas.openxmlformats.org/officeDocument/2006/relationships/printerSettings" Target="../printerSettings/printerSettings661.bin"/><Relationship Id="rId47" Type="http://schemas.openxmlformats.org/officeDocument/2006/relationships/printerSettings" Target="../printerSettings/printerSettings666.bin"/><Relationship Id="rId7" Type="http://schemas.openxmlformats.org/officeDocument/2006/relationships/printerSettings" Target="../printerSettings/printerSettings626.bin"/><Relationship Id="rId2" Type="http://schemas.openxmlformats.org/officeDocument/2006/relationships/printerSettings" Target="../printerSettings/printerSettings621.bin"/><Relationship Id="rId16" Type="http://schemas.openxmlformats.org/officeDocument/2006/relationships/printerSettings" Target="../printerSettings/printerSettings635.bin"/><Relationship Id="rId29" Type="http://schemas.openxmlformats.org/officeDocument/2006/relationships/printerSettings" Target="../printerSettings/printerSettings648.bin"/><Relationship Id="rId1" Type="http://schemas.openxmlformats.org/officeDocument/2006/relationships/printerSettings" Target="../printerSettings/printerSettings620.bin"/><Relationship Id="rId6" Type="http://schemas.openxmlformats.org/officeDocument/2006/relationships/printerSettings" Target="../printerSettings/printerSettings625.bin"/><Relationship Id="rId11" Type="http://schemas.openxmlformats.org/officeDocument/2006/relationships/printerSettings" Target="../printerSettings/printerSettings630.bin"/><Relationship Id="rId24" Type="http://schemas.openxmlformats.org/officeDocument/2006/relationships/printerSettings" Target="../printerSettings/printerSettings643.bin"/><Relationship Id="rId32" Type="http://schemas.openxmlformats.org/officeDocument/2006/relationships/printerSettings" Target="../printerSettings/printerSettings651.bin"/><Relationship Id="rId37" Type="http://schemas.openxmlformats.org/officeDocument/2006/relationships/printerSettings" Target="../printerSettings/printerSettings656.bin"/><Relationship Id="rId40" Type="http://schemas.openxmlformats.org/officeDocument/2006/relationships/printerSettings" Target="../printerSettings/printerSettings659.bin"/><Relationship Id="rId45" Type="http://schemas.openxmlformats.org/officeDocument/2006/relationships/printerSettings" Target="../printerSettings/printerSettings664.bin"/><Relationship Id="rId5" Type="http://schemas.openxmlformats.org/officeDocument/2006/relationships/printerSettings" Target="../printerSettings/printerSettings624.bin"/><Relationship Id="rId15" Type="http://schemas.openxmlformats.org/officeDocument/2006/relationships/printerSettings" Target="../printerSettings/printerSettings634.bin"/><Relationship Id="rId23" Type="http://schemas.openxmlformats.org/officeDocument/2006/relationships/printerSettings" Target="../printerSettings/printerSettings642.bin"/><Relationship Id="rId28" Type="http://schemas.openxmlformats.org/officeDocument/2006/relationships/printerSettings" Target="../printerSettings/printerSettings647.bin"/><Relationship Id="rId36" Type="http://schemas.openxmlformats.org/officeDocument/2006/relationships/printerSettings" Target="../printerSettings/printerSettings655.bin"/><Relationship Id="rId10" Type="http://schemas.openxmlformats.org/officeDocument/2006/relationships/printerSettings" Target="../printerSettings/printerSettings629.bin"/><Relationship Id="rId19" Type="http://schemas.openxmlformats.org/officeDocument/2006/relationships/printerSettings" Target="../printerSettings/printerSettings638.bin"/><Relationship Id="rId31" Type="http://schemas.openxmlformats.org/officeDocument/2006/relationships/printerSettings" Target="../printerSettings/printerSettings650.bin"/><Relationship Id="rId44" Type="http://schemas.openxmlformats.org/officeDocument/2006/relationships/printerSettings" Target="../printerSettings/printerSettings663.bin"/><Relationship Id="rId4" Type="http://schemas.openxmlformats.org/officeDocument/2006/relationships/printerSettings" Target="../printerSettings/printerSettings623.bin"/><Relationship Id="rId9" Type="http://schemas.openxmlformats.org/officeDocument/2006/relationships/printerSettings" Target="../printerSettings/printerSettings628.bin"/><Relationship Id="rId14" Type="http://schemas.openxmlformats.org/officeDocument/2006/relationships/printerSettings" Target="../printerSettings/printerSettings633.bin"/><Relationship Id="rId22" Type="http://schemas.openxmlformats.org/officeDocument/2006/relationships/printerSettings" Target="../printerSettings/printerSettings641.bin"/><Relationship Id="rId27" Type="http://schemas.openxmlformats.org/officeDocument/2006/relationships/printerSettings" Target="../printerSettings/printerSettings646.bin"/><Relationship Id="rId30" Type="http://schemas.openxmlformats.org/officeDocument/2006/relationships/printerSettings" Target="../printerSettings/printerSettings649.bin"/><Relationship Id="rId35" Type="http://schemas.openxmlformats.org/officeDocument/2006/relationships/printerSettings" Target="../printerSettings/printerSettings654.bin"/><Relationship Id="rId43" Type="http://schemas.openxmlformats.org/officeDocument/2006/relationships/printerSettings" Target="../printerSettings/printerSettings662.bin"/><Relationship Id="rId48" Type="http://schemas.openxmlformats.org/officeDocument/2006/relationships/drawing" Target="../drawings/drawing15.xml"/><Relationship Id="rId8" Type="http://schemas.openxmlformats.org/officeDocument/2006/relationships/printerSettings" Target="../printerSettings/printerSettings627.bin"/><Relationship Id="rId3" Type="http://schemas.openxmlformats.org/officeDocument/2006/relationships/printerSettings" Target="../printerSettings/printerSettings622.bin"/><Relationship Id="rId12" Type="http://schemas.openxmlformats.org/officeDocument/2006/relationships/printerSettings" Target="../printerSettings/printerSettings631.bin"/><Relationship Id="rId17" Type="http://schemas.openxmlformats.org/officeDocument/2006/relationships/printerSettings" Target="../printerSettings/printerSettings636.bin"/><Relationship Id="rId25" Type="http://schemas.openxmlformats.org/officeDocument/2006/relationships/printerSettings" Target="../printerSettings/printerSettings644.bin"/><Relationship Id="rId33" Type="http://schemas.openxmlformats.org/officeDocument/2006/relationships/printerSettings" Target="../printerSettings/printerSettings652.bin"/><Relationship Id="rId38" Type="http://schemas.openxmlformats.org/officeDocument/2006/relationships/printerSettings" Target="../printerSettings/printerSettings657.bin"/><Relationship Id="rId46" Type="http://schemas.openxmlformats.org/officeDocument/2006/relationships/printerSettings" Target="../printerSettings/printerSettings665.bin"/><Relationship Id="rId20" Type="http://schemas.openxmlformats.org/officeDocument/2006/relationships/printerSettings" Target="../printerSettings/printerSettings639.bin"/><Relationship Id="rId41" Type="http://schemas.openxmlformats.org/officeDocument/2006/relationships/printerSettings" Target="../printerSettings/printerSettings660.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679.bin"/><Relationship Id="rId18" Type="http://schemas.openxmlformats.org/officeDocument/2006/relationships/printerSettings" Target="../printerSettings/printerSettings684.bin"/><Relationship Id="rId26" Type="http://schemas.openxmlformats.org/officeDocument/2006/relationships/printerSettings" Target="../printerSettings/printerSettings692.bin"/><Relationship Id="rId39" Type="http://schemas.openxmlformats.org/officeDocument/2006/relationships/printerSettings" Target="../printerSettings/printerSettings705.bin"/><Relationship Id="rId21" Type="http://schemas.openxmlformats.org/officeDocument/2006/relationships/printerSettings" Target="../printerSettings/printerSettings687.bin"/><Relationship Id="rId34" Type="http://schemas.openxmlformats.org/officeDocument/2006/relationships/printerSettings" Target="../printerSettings/printerSettings700.bin"/><Relationship Id="rId42" Type="http://schemas.openxmlformats.org/officeDocument/2006/relationships/printerSettings" Target="../printerSettings/printerSettings708.bin"/><Relationship Id="rId47" Type="http://schemas.openxmlformats.org/officeDocument/2006/relationships/printerSettings" Target="../printerSettings/printerSettings713.bin"/><Relationship Id="rId7" Type="http://schemas.openxmlformats.org/officeDocument/2006/relationships/printerSettings" Target="../printerSettings/printerSettings673.bin"/><Relationship Id="rId2" Type="http://schemas.openxmlformats.org/officeDocument/2006/relationships/printerSettings" Target="../printerSettings/printerSettings668.bin"/><Relationship Id="rId16" Type="http://schemas.openxmlformats.org/officeDocument/2006/relationships/printerSettings" Target="../printerSettings/printerSettings682.bin"/><Relationship Id="rId29" Type="http://schemas.openxmlformats.org/officeDocument/2006/relationships/printerSettings" Target="../printerSettings/printerSettings695.bin"/><Relationship Id="rId1" Type="http://schemas.openxmlformats.org/officeDocument/2006/relationships/printerSettings" Target="../printerSettings/printerSettings667.bin"/><Relationship Id="rId6" Type="http://schemas.openxmlformats.org/officeDocument/2006/relationships/printerSettings" Target="../printerSettings/printerSettings672.bin"/><Relationship Id="rId11" Type="http://schemas.openxmlformats.org/officeDocument/2006/relationships/printerSettings" Target="../printerSettings/printerSettings677.bin"/><Relationship Id="rId24" Type="http://schemas.openxmlformats.org/officeDocument/2006/relationships/printerSettings" Target="../printerSettings/printerSettings690.bin"/><Relationship Id="rId32" Type="http://schemas.openxmlformats.org/officeDocument/2006/relationships/printerSettings" Target="../printerSettings/printerSettings698.bin"/><Relationship Id="rId37" Type="http://schemas.openxmlformats.org/officeDocument/2006/relationships/printerSettings" Target="../printerSettings/printerSettings703.bin"/><Relationship Id="rId40" Type="http://schemas.openxmlformats.org/officeDocument/2006/relationships/printerSettings" Target="../printerSettings/printerSettings706.bin"/><Relationship Id="rId45" Type="http://schemas.openxmlformats.org/officeDocument/2006/relationships/printerSettings" Target="../printerSettings/printerSettings711.bin"/><Relationship Id="rId5" Type="http://schemas.openxmlformats.org/officeDocument/2006/relationships/printerSettings" Target="../printerSettings/printerSettings671.bin"/><Relationship Id="rId15" Type="http://schemas.openxmlformats.org/officeDocument/2006/relationships/printerSettings" Target="../printerSettings/printerSettings681.bin"/><Relationship Id="rId23" Type="http://schemas.openxmlformats.org/officeDocument/2006/relationships/printerSettings" Target="../printerSettings/printerSettings689.bin"/><Relationship Id="rId28" Type="http://schemas.openxmlformats.org/officeDocument/2006/relationships/printerSettings" Target="../printerSettings/printerSettings694.bin"/><Relationship Id="rId36" Type="http://schemas.openxmlformats.org/officeDocument/2006/relationships/printerSettings" Target="../printerSettings/printerSettings702.bin"/><Relationship Id="rId10" Type="http://schemas.openxmlformats.org/officeDocument/2006/relationships/printerSettings" Target="../printerSettings/printerSettings676.bin"/><Relationship Id="rId19" Type="http://schemas.openxmlformats.org/officeDocument/2006/relationships/printerSettings" Target="../printerSettings/printerSettings685.bin"/><Relationship Id="rId31" Type="http://schemas.openxmlformats.org/officeDocument/2006/relationships/printerSettings" Target="../printerSettings/printerSettings697.bin"/><Relationship Id="rId44" Type="http://schemas.openxmlformats.org/officeDocument/2006/relationships/printerSettings" Target="../printerSettings/printerSettings710.bin"/><Relationship Id="rId4" Type="http://schemas.openxmlformats.org/officeDocument/2006/relationships/printerSettings" Target="../printerSettings/printerSettings670.bin"/><Relationship Id="rId9" Type="http://schemas.openxmlformats.org/officeDocument/2006/relationships/printerSettings" Target="../printerSettings/printerSettings675.bin"/><Relationship Id="rId14" Type="http://schemas.openxmlformats.org/officeDocument/2006/relationships/printerSettings" Target="../printerSettings/printerSettings680.bin"/><Relationship Id="rId22" Type="http://schemas.openxmlformats.org/officeDocument/2006/relationships/printerSettings" Target="../printerSettings/printerSettings688.bin"/><Relationship Id="rId27" Type="http://schemas.openxmlformats.org/officeDocument/2006/relationships/printerSettings" Target="../printerSettings/printerSettings693.bin"/><Relationship Id="rId30" Type="http://schemas.openxmlformats.org/officeDocument/2006/relationships/printerSettings" Target="../printerSettings/printerSettings696.bin"/><Relationship Id="rId35" Type="http://schemas.openxmlformats.org/officeDocument/2006/relationships/printerSettings" Target="../printerSettings/printerSettings701.bin"/><Relationship Id="rId43" Type="http://schemas.openxmlformats.org/officeDocument/2006/relationships/printerSettings" Target="../printerSettings/printerSettings709.bin"/><Relationship Id="rId48" Type="http://schemas.openxmlformats.org/officeDocument/2006/relationships/drawing" Target="../drawings/drawing16.xml"/><Relationship Id="rId8" Type="http://schemas.openxmlformats.org/officeDocument/2006/relationships/printerSettings" Target="../printerSettings/printerSettings674.bin"/><Relationship Id="rId3" Type="http://schemas.openxmlformats.org/officeDocument/2006/relationships/printerSettings" Target="../printerSettings/printerSettings669.bin"/><Relationship Id="rId12" Type="http://schemas.openxmlformats.org/officeDocument/2006/relationships/printerSettings" Target="../printerSettings/printerSettings678.bin"/><Relationship Id="rId17" Type="http://schemas.openxmlformats.org/officeDocument/2006/relationships/printerSettings" Target="../printerSettings/printerSettings683.bin"/><Relationship Id="rId25" Type="http://schemas.openxmlformats.org/officeDocument/2006/relationships/printerSettings" Target="../printerSettings/printerSettings691.bin"/><Relationship Id="rId33" Type="http://schemas.openxmlformats.org/officeDocument/2006/relationships/printerSettings" Target="../printerSettings/printerSettings699.bin"/><Relationship Id="rId38" Type="http://schemas.openxmlformats.org/officeDocument/2006/relationships/printerSettings" Target="../printerSettings/printerSettings704.bin"/><Relationship Id="rId46" Type="http://schemas.openxmlformats.org/officeDocument/2006/relationships/printerSettings" Target="../printerSettings/printerSettings712.bin"/><Relationship Id="rId20" Type="http://schemas.openxmlformats.org/officeDocument/2006/relationships/printerSettings" Target="../printerSettings/printerSettings686.bin"/><Relationship Id="rId41" Type="http://schemas.openxmlformats.org/officeDocument/2006/relationships/printerSettings" Target="../printerSettings/printerSettings707.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721.bin"/><Relationship Id="rId13" Type="http://schemas.openxmlformats.org/officeDocument/2006/relationships/printerSettings" Target="../printerSettings/printerSettings726.bin"/><Relationship Id="rId18" Type="http://schemas.openxmlformats.org/officeDocument/2006/relationships/printerSettings" Target="../printerSettings/printerSettings731.bin"/><Relationship Id="rId26" Type="http://schemas.openxmlformats.org/officeDocument/2006/relationships/printerSettings" Target="../printerSettings/printerSettings739.bin"/><Relationship Id="rId3" Type="http://schemas.openxmlformats.org/officeDocument/2006/relationships/printerSettings" Target="../printerSettings/printerSettings716.bin"/><Relationship Id="rId21" Type="http://schemas.openxmlformats.org/officeDocument/2006/relationships/printerSettings" Target="../printerSettings/printerSettings734.bin"/><Relationship Id="rId7" Type="http://schemas.openxmlformats.org/officeDocument/2006/relationships/printerSettings" Target="../printerSettings/printerSettings720.bin"/><Relationship Id="rId12" Type="http://schemas.openxmlformats.org/officeDocument/2006/relationships/printerSettings" Target="../printerSettings/printerSettings725.bin"/><Relationship Id="rId17" Type="http://schemas.openxmlformats.org/officeDocument/2006/relationships/printerSettings" Target="../printerSettings/printerSettings730.bin"/><Relationship Id="rId25" Type="http://schemas.openxmlformats.org/officeDocument/2006/relationships/printerSettings" Target="../printerSettings/printerSettings738.bin"/><Relationship Id="rId2" Type="http://schemas.openxmlformats.org/officeDocument/2006/relationships/printerSettings" Target="../printerSettings/printerSettings715.bin"/><Relationship Id="rId16" Type="http://schemas.openxmlformats.org/officeDocument/2006/relationships/printerSettings" Target="../printerSettings/printerSettings729.bin"/><Relationship Id="rId20" Type="http://schemas.openxmlformats.org/officeDocument/2006/relationships/printerSettings" Target="../printerSettings/printerSettings733.bin"/><Relationship Id="rId1" Type="http://schemas.openxmlformats.org/officeDocument/2006/relationships/printerSettings" Target="../printerSettings/printerSettings714.bin"/><Relationship Id="rId6" Type="http://schemas.openxmlformats.org/officeDocument/2006/relationships/printerSettings" Target="../printerSettings/printerSettings719.bin"/><Relationship Id="rId11" Type="http://schemas.openxmlformats.org/officeDocument/2006/relationships/printerSettings" Target="../printerSettings/printerSettings724.bin"/><Relationship Id="rId24" Type="http://schemas.openxmlformats.org/officeDocument/2006/relationships/printerSettings" Target="../printerSettings/printerSettings737.bin"/><Relationship Id="rId5" Type="http://schemas.openxmlformats.org/officeDocument/2006/relationships/printerSettings" Target="../printerSettings/printerSettings718.bin"/><Relationship Id="rId15" Type="http://schemas.openxmlformats.org/officeDocument/2006/relationships/printerSettings" Target="../printerSettings/printerSettings728.bin"/><Relationship Id="rId23" Type="http://schemas.openxmlformats.org/officeDocument/2006/relationships/printerSettings" Target="../printerSettings/printerSettings736.bin"/><Relationship Id="rId10" Type="http://schemas.openxmlformats.org/officeDocument/2006/relationships/printerSettings" Target="../printerSettings/printerSettings723.bin"/><Relationship Id="rId19" Type="http://schemas.openxmlformats.org/officeDocument/2006/relationships/printerSettings" Target="../printerSettings/printerSettings732.bin"/><Relationship Id="rId4" Type="http://schemas.openxmlformats.org/officeDocument/2006/relationships/printerSettings" Target="../printerSettings/printerSettings717.bin"/><Relationship Id="rId9" Type="http://schemas.openxmlformats.org/officeDocument/2006/relationships/printerSettings" Target="../printerSettings/printerSettings722.bin"/><Relationship Id="rId14" Type="http://schemas.openxmlformats.org/officeDocument/2006/relationships/printerSettings" Target="../printerSettings/printerSettings727.bin"/><Relationship Id="rId22" Type="http://schemas.openxmlformats.org/officeDocument/2006/relationships/printerSettings" Target="../printerSettings/printerSettings735.bin"/><Relationship Id="rId27"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60.bin"/><Relationship Id="rId18" Type="http://schemas.openxmlformats.org/officeDocument/2006/relationships/printerSettings" Target="../printerSettings/printerSettings65.bin"/><Relationship Id="rId26" Type="http://schemas.openxmlformats.org/officeDocument/2006/relationships/printerSettings" Target="../printerSettings/printerSettings73.bin"/><Relationship Id="rId39" Type="http://schemas.openxmlformats.org/officeDocument/2006/relationships/printerSettings" Target="../printerSettings/printerSettings86.bin"/><Relationship Id="rId21" Type="http://schemas.openxmlformats.org/officeDocument/2006/relationships/printerSettings" Target="../printerSettings/printerSettings68.bin"/><Relationship Id="rId34" Type="http://schemas.openxmlformats.org/officeDocument/2006/relationships/printerSettings" Target="../printerSettings/printerSettings81.bin"/><Relationship Id="rId42" Type="http://schemas.openxmlformats.org/officeDocument/2006/relationships/printerSettings" Target="../printerSettings/printerSettings89.bin"/><Relationship Id="rId47" Type="http://schemas.openxmlformats.org/officeDocument/2006/relationships/printerSettings" Target="../printerSettings/printerSettings94.bin"/><Relationship Id="rId7" Type="http://schemas.openxmlformats.org/officeDocument/2006/relationships/printerSettings" Target="../printerSettings/printerSettings54.bin"/><Relationship Id="rId2" Type="http://schemas.openxmlformats.org/officeDocument/2006/relationships/printerSettings" Target="../printerSettings/printerSettings49.bin"/><Relationship Id="rId16" Type="http://schemas.openxmlformats.org/officeDocument/2006/relationships/printerSettings" Target="../printerSettings/printerSettings63.bin"/><Relationship Id="rId29" Type="http://schemas.openxmlformats.org/officeDocument/2006/relationships/printerSettings" Target="../printerSettings/printerSettings76.bin"/><Relationship Id="rId1" Type="http://schemas.openxmlformats.org/officeDocument/2006/relationships/printerSettings" Target="../printerSettings/printerSettings48.bin"/><Relationship Id="rId6" Type="http://schemas.openxmlformats.org/officeDocument/2006/relationships/printerSettings" Target="../printerSettings/printerSettings53.bin"/><Relationship Id="rId11" Type="http://schemas.openxmlformats.org/officeDocument/2006/relationships/printerSettings" Target="../printerSettings/printerSettings58.bin"/><Relationship Id="rId24" Type="http://schemas.openxmlformats.org/officeDocument/2006/relationships/printerSettings" Target="../printerSettings/printerSettings71.bin"/><Relationship Id="rId32" Type="http://schemas.openxmlformats.org/officeDocument/2006/relationships/printerSettings" Target="../printerSettings/printerSettings79.bin"/><Relationship Id="rId37" Type="http://schemas.openxmlformats.org/officeDocument/2006/relationships/printerSettings" Target="../printerSettings/printerSettings84.bin"/><Relationship Id="rId40" Type="http://schemas.openxmlformats.org/officeDocument/2006/relationships/printerSettings" Target="../printerSettings/printerSettings87.bin"/><Relationship Id="rId45" Type="http://schemas.openxmlformats.org/officeDocument/2006/relationships/printerSettings" Target="../printerSettings/printerSettings92.bin"/><Relationship Id="rId5" Type="http://schemas.openxmlformats.org/officeDocument/2006/relationships/printerSettings" Target="../printerSettings/printerSettings52.bin"/><Relationship Id="rId15" Type="http://schemas.openxmlformats.org/officeDocument/2006/relationships/printerSettings" Target="../printerSettings/printerSettings62.bin"/><Relationship Id="rId23" Type="http://schemas.openxmlformats.org/officeDocument/2006/relationships/printerSettings" Target="../printerSettings/printerSettings70.bin"/><Relationship Id="rId28" Type="http://schemas.openxmlformats.org/officeDocument/2006/relationships/printerSettings" Target="../printerSettings/printerSettings75.bin"/><Relationship Id="rId36" Type="http://schemas.openxmlformats.org/officeDocument/2006/relationships/printerSettings" Target="../printerSettings/printerSettings83.bin"/><Relationship Id="rId10" Type="http://schemas.openxmlformats.org/officeDocument/2006/relationships/printerSettings" Target="../printerSettings/printerSettings57.bin"/><Relationship Id="rId19" Type="http://schemas.openxmlformats.org/officeDocument/2006/relationships/printerSettings" Target="../printerSettings/printerSettings66.bin"/><Relationship Id="rId31" Type="http://schemas.openxmlformats.org/officeDocument/2006/relationships/printerSettings" Target="../printerSettings/printerSettings78.bin"/><Relationship Id="rId44" Type="http://schemas.openxmlformats.org/officeDocument/2006/relationships/printerSettings" Target="../printerSettings/printerSettings91.bin"/><Relationship Id="rId4" Type="http://schemas.openxmlformats.org/officeDocument/2006/relationships/printerSettings" Target="../printerSettings/printerSettings51.bin"/><Relationship Id="rId9" Type="http://schemas.openxmlformats.org/officeDocument/2006/relationships/printerSettings" Target="../printerSettings/printerSettings56.bin"/><Relationship Id="rId14" Type="http://schemas.openxmlformats.org/officeDocument/2006/relationships/printerSettings" Target="../printerSettings/printerSettings61.bin"/><Relationship Id="rId22" Type="http://schemas.openxmlformats.org/officeDocument/2006/relationships/printerSettings" Target="../printerSettings/printerSettings69.bin"/><Relationship Id="rId27" Type="http://schemas.openxmlformats.org/officeDocument/2006/relationships/printerSettings" Target="../printerSettings/printerSettings74.bin"/><Relationship Id="rId30" Type="http://schemas.openxmlformats.org/officeDocument/2006/relationships/printerSettings" Target="../printerSettings/printerSettings77.bin"/><Relationship Id="rId35" Type="http://schemas.openxmlformats.org/officeDocument/2006/relationships/printerSettings" Target="../printerSettings/printerSettings82.bin"/><Relationship Id="rId43" Type="http://schemas.openxmlformats.org/officeDocument/2006/relationships/printerSettings" Target="../printerSettings/printerSettings90.bin"/><Relationship Id="rId48" Type="http://schemas.openxmlformats.org/officeDocument/2006/relationships/drawing" Target="../drawings/drawing1.xml"/><Relationship Id="rId8" Type="http://schemas.openxmlformats.org/officeDocument/2006/relationships/printerSettings" Target="../printerSettings/printerSettings55.bin"/><Relationship Id="rId3" Type="http://schemas.openxmlformats.org/officeDocument/2006/relationships/printerSettings" Target="../printerSettings/printerSettings50.bin"/><Relationship Id="rId12" Type="http://schemas.openxmlformats.org/officeDocument/2006/relationships/printerSettings" Target="../printerSettings/printerSettings59.bin"/><Relationship Id="rId17" Type="http://schemas.openxmlformats.org/officeDocument/2006/relationships/printerSettings" Target="../printerSettings/printerSettings64.bin"/><Relationship Id="rId25" Type="http://schemas.openxmlformats.org/officeDocument/2006/relationships/printerSettings" Target="../printerSettings/printerSettings72.bin"/><Relationship Id="rId33" Type="http://schemas.openxmlformats.org/officeDocument/2006/relationships/printerSettings" Target="../printerSettings/printerSettings80.bin"/><Relationship Id="rId38" Type="http://schemas.openxmlformats.org/officeDocument/2006/relationships/printerSettings" Target="../printerSettings/printerSettings85.bin"/><Relationship Id="rId46" Type="http://schemas.openxmlformats.org/officeDocument/2006/relationships/printerSettings" Target="../printerSettings/printerSettings93.bin"/><Relationship Id="rId20" Type="http://schemas.openxmlformats.org/officeDocument/2006/relationships/printerSettings" Target="../printerSettings/printerSettings67.bin"/><Relationship Id="rId41" Type="http://schemas.openxmlformats.org/officeDocument/2006/relationships/printerSettings" Target="../printerSettings/printerSettings88.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52.bin"/><Relationship Id="rId18" Type="http://schemas.openxmlformats.org/officeDocument/2006/relationships/printerSettings" Target="../printerSettings/printerSettings757.bin"/><Relationship Id="rId26" Type="http://schemas.openxmlformats.org/officeDocument/2006/relationships/printerSettings" Target="../printerSettings/printerSettings765.bin"/><Relationship Id="rId39" Type="http://schemas.openxmlformats.org/officeDocument/2006/relationships/printerSettings" Target="../printerSettings/printerSettings778.bin"/><Relationship Id="rId21" Type="http://schemas.openxmlformats.org/officeDocument/2006/relationships/printerSettings" Target="../printerSettings/printerSettings760.bin"/><Relationship Id="rId34" Type="http://schemas.openxmlformats.org/officeDocument/2006/relationships/printerSettings" Target="../printerSettings/printerSettings773.bin"/><Relationship Id="rId42" Type="http://schemas.openxmlformats.org/officeDocument/2006/relationships/printerSettings" Target="../printerSettings/printerSettings781.bin"/><Relationship Id="rId47" Type="http://schemas.openxmlformats.org/officeDocument/2006/relationships/printerSettings" Target="../printerSettings/printerSettings786.bin"/><Relationship Id="rId7" Type="http://schemas.openxmlformats.org/officeDocument/2006/relationships/printerSettings" Target="../printerSettings/printerSettings746.bin"/><Relationship Id="rId2" Type="http://schemas.openxmlformats.org/officeDocument/2006/relationships/printerSettings" Target="../printerSettings/printerSettings741.bin"/><Relationship Id="rId16" Type="http://schemas.openxmlformats.org/officeDocument/2006/relationships/printerSettings" Target="../printerSettings/printerSettings755.bin"/><Relationship Id="rId29" Type="http://schemas.openxmlformats.org/officeDocument/2006/relationships/printerSettings" Target="../printerSettings/printerSettings768.bin"/><Relationship Id="rId1" Type="http://schemas.openxmlformats.org/officeDocument/2006/relationships/printerSettings" Target="../printerSettings/printerSettings740.bin"/><Relationship Id="rId6" Type="http://schemas.openxmlformats.org/officeDocument/2006/relationships/printerSettings" Target="../printerSettings/printerSettings745.bin"/><Relationship Id="rId11" Type="http://schemas.openxmlformats.org/officeDocument/2006/relationships/printerSettings" Target="../printerSettings/printerSettings750.bin"/><Relationship Id="rId24" Type="http://schemas.openxmlformats.org/officeDocument/2006/relationships/printerSettings" Target="../printerSettings/printerSettings763.bin"/><Relationship Id="rId32" Type="http://schemas.openxmlformats.org/officeDocument/2006/relationships/printerSettings" Target="../printerSettings/printerSettings771.bin"/><Relationship Id="rId37" Type="http://schemas.openxmlformats.org/officeDocument/2006/relationships/printerSettings" Target="../printerSettings/printerSettings776.bin"/><Relationship Id="rId40" Type="http://schemas.openxmlformats.org/officeDocument/2006/relationships/printerSettings" Target="../printerSettings/printerSettings779.bin"/><Relationship Id="rId45" Type="http://schemas.openxmlformats.org/officeDocument/2006/relationships/printerSettings" Target="../printerSettings/printerSettings784.bin"/><Relationship Id="rId5" Type="http://schemas.openxmlformats.org/officeDocument/2006/relationships/printerSettings" Target="../printerSettings/printerSettings744.bin"/><Relationship Id="rId15" Type="http://schemas.openxmlformats.org/officeDocument/2006/relationships/printerSettings" Target="../printerSettings/printerSettings754.bin"/><Relationship Id="rId23" Type="http://schemas.openxmlformats.org/officeDocument/2006/relationships/printerSettings" Target="../printerSettings/printerSettings762.bin"/><Relationship Id="rId28" Type="http://schemas.openxmlformats.org/officeDocument/2006/relationships/printerSettings" Target="../printerSettings/printerSettings767.bin"/><Relationship Id="rId36" Type="http://schemas.openxmlformats.org/officeDocument/2006/relationships/printerSettings" Target="../printerSettings/printerSettings775.bin"/><Relationship Id="rId10" Type="http://schemas.openxmlformats.org/officeDocument/2006/relationships/printerSettings" Target="../printerSettings/printerSettings749.bin"/><Relationship Id="rId19" Type="http://schemas.openxmlformats.org/officeDocument/2006/relationships/printerSettings" Target="../printerSettings/printerSettings758.bin"/><Relationship Id="rId31" Type="http://schemas.openxmlformats.org/officeDocument/2006/relationships/printerSettings" Target="../printerSettings/printerSettings770.bin"/><Relationship Id="rId44" Type="http://schemas.openxmlformats.org/officeDocument/2006/relationships/printerSettings" Target="../printerSettings/printerSettings783.bin"/><Relationship Id="rId4" Type="http://schemas.openxmlformats.org/officeDocument/2006/relationships/printerSettings" Target="../printerSettings/printerSettings743.bin"/><Relationship Id="rId9" Type="http://schemas.openxmlformats.org/officeDocument/2006/relationships/printerSettings" Target="../printerSettings/printerSettings748.bin"/><Relationship Id="rId14" Type="http://schemas.openxmlformats.org/officeDocument/2006/relationships/printerSettings" Target="../printerSettings/printerSettings753.bin"/><Relationship Id="rId22" Type="http://schemas.openxmlformats.org/officeDocument/2006/relationships/printerSettings" Target="../printerSettings/printerSettings761.bin"/><Relationship Id="rId27" Type="http://schemas.openxmlformats.org/officeDocument/2006/relationships/printerSettings" Target="../printerSettings/printerSettings766.bin"/><Relationship Id="rId30" Type="http://schemas.openxmlformats.org/officeDocument/2006/relationships/printerSettings" Target="../printerSettings/printerSettings769.bin"/><Relationship Id="rId35" Type="http://schemas.openxmlformats.org/officeDocument/2006/relationships/printerSettings" Target="../printerSettings/printerSettings774.bin"/><Relationship Id="rId43" Type="http://schemas.openxmlformats.org/officeDocument/2006/relationships/printerSettings" Target="../printerSettings/printerSettings782.bin"/><Relationship Id="rId48" Type="http://schemas.openxmlformats.org/officeDocument/2006/relationships/drawing" Target="../drawings/drawing18.xml"/><Relationship Id="rId8" Type="http://schemas.openxmlformats.org/officeDocument/2006/relationships/printerSettings" Target="../printerSettings/printerSettings747.bin"/><Relationship Id="rId3" Type="http://schemas.openxmlformats.org/officeDocument/2006/relationships/printerSettings" Target="../printerSettings/printerSettings742.bin"/><Relationship Id="rId12" Type="http://schemas.openxmlformats.org/officeDocument/2006/relationships/printerSettings" Target="../printerSettings/printerSettings751.bin"/><Relationship Id="rId17" Type="http://schemas.openxmlformats.org/officeDocument/2006/relationships/printerSettings" Target="../printerSettings/printerSettings756.bin"/><Relationship Id="rId25" Type="http://schemas.openxmlformats.org/officeDocument/2006/relationships/printerSettings" Target="../printerSettings/printerSettings764.bin"/><Relationship Id="rId33" Type="http://schemas.openxmlformats.org/officeDocument/2006/relationships/printerSettings" Target="../printerSettings/printerSettings772.bin"/><Relationship Id="rId38" Type="http://schemas.openxmlformats.org/officeDocument/2006/relationships/printerSettings" Target="../printerSettings/printerSettings777.bin"/><Relationship Id="rId46" Type="http://schemas.openxmlformats.org/officeDocument/2006/relationships/printerSettings" Target="../printerSettings/printerSettings785.bin"/><Relationship Id="rId20" Type="http://schemas.openxmlformats.org/officeDocument/2006/relationships/printerSettings" Target="../printerSettings/printerSettings759.bin"/><Relationship Id="rId41" Type="http://schemas.openxmlformats.org/officeDocument/2006/relationships/printerSettings" Target="../printerSettings/printerSettings780.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799.bin"/><Relationship Id="rId18" Type="http://schemas.openxmlformats.org/officeDocument/2006/relationships/printerSettings" Target="../printerSettings/printerSettings804.bin"/><Relationship Id="rId26" Type="http://schemas.openxmlformats.org/officeDocument/2006/relationships/printerSettings" Target="../printerSettings/printerSettings812.bin"/><Relationship Id="rId39" Type="http://schemas.openxmlformats.org/officeDocument/2006/relationships/printerSettings" Target="../printerSettings/printerSettings825.bin"/><Relationship Id="rId21" Type="http://schemas.openxmlformats.org/officeDocument/2006/relationships/printerSettings" Target="../printerSettings/printerSettings807.bin"/><Relationship Id="rId34" Type="http://schemas.openxmlformats.org/officeDocument/2006/relationships/printerSettings" Target="../printerSettings/printerSettings820.bin"/><Relationship Id="rId42" Type="http://schemas.openxmlformats.org/officeDocument/2006/relationships/printerSettings" Target="../printerSettings/printerSettings828.bin"/><Relationship Id="rId7" Type="http://schemas.openxmlformats.org/officeDocument/2006/relationships/printerSettings" Target="../printerSettings/printerSettings793.bin"/><Relationship Id="rId2" Type="http://schemas.openxmlformats.org/officeDocument/2006/relationships/printerSettings" Target="../printerSettings/printerSettings788.bin"/><Relationship Id="rId16" Type="http://schemas.openxmlformats.org/officeDocument/2006/relationships/printerSettings" Target="../printerSettings/printerSettings802.bin"/><Relationship Id="rId20" Type="http://schemas.openxmlformats.org/officeDocument/2006/relationships/printerSettings" Target="../printerSettings/printerSettings806.bin"/><Relationship Id="rId29" Type="http://schemas.openxmlformats.org/officeDocument/2006/relationships/printerSettings" Target="../printerSettings/printerSettings815.bin"/><Relationship Id="rId41" Type="http://schemas.openxmlformats.org/officeDocument/2006/relationships/printerSettings" Target="../printerSettings/printerSettings827.bin"/><Relationship Id="rId1" Type="http://schemas.openxmlformats.org/officeDocument/2006/relationships/printerSettings" Target="../printerSettings/printerSettings787.bin"/><Relationship Id="rId6" Type="http://schemas.openxmlformats.org/officeDocument/2006/relationships/printerSettings" Target="../printerSettings/printerSettings792.bin"/><Relationship Id="rId11" Type="http://schemas.openxmlformats.org/officeDocument/2006/relationships/printerSettings" Target="../printerSettings/printerSettings797.bin"/><Relationship Id="rId24" Type="http://schemas.openxmlformats.org/officeDocument/2006/relationships/printerSettings" Target="../printerSettings/printerSettings810.bin"/><Relationship Id="rId32" Type="http://schemas.openxmlformats.org/officeDocument/2006/relationships/printerSettings" Target="../printerSettings/printerSettings818.bin"/><Relationship Id="rId37" Type="http://schemas.openxmlformats.org/officeDocument/2006/relationships/printerSettings" Target="../printerSettings/printerSettings823.bin"/><Relationship Id="rId40" Type="http://schemas.openxmlformats.org/officeDocument/2006/relationships/printerSettings" Target="../printerSettings/printerSettings826.bin"/><Relationship Id="rId5" Type="http://schemas.openxmlformats.org/officeDocument/2006/relationships/printerSettings" Target="../printerSettings/printerSettings791.bin"/><Relationship Id="rId15" Type="http://schemas.openxmlformats.org/officeDocument/2006/relationships/printerSettings" Target="../printerSettings/printerSettings801.bin"/><Relationship Id="rId23" Type="http://schemas.openxmlformats.org/officeDocument/2006/relationships/printerSettings" Target="../printerSettings/printerSettings809.bin"/><Relationship Id="rId28" Type="http://schemas.openxmlformats.org/officeDocument/2006/relationships/printerSettings" Target="../printerSettings/printerSettings814.bin"/><Relationship Id="rId36" Type="http://schemas.openxmlformats.org/officeDocument/2006/relationships/printerSettings" Target="../printerSettings/printerSettings822.bin"/><Relationship Id="rId10" Type="http://schemas.openxmlformats.org/officeDocument/2006/relationships/printerSettings" Target="../printerSettings/printerSettings796.bin"/><Relationship Id="rId19" Type="http://schemas.openxmlformats.org/officeDocument/2006/relationships/printerSettings" Target="../printerSettings/printerSettings805.bin"/><Relationship Id="rId31" Type="http://schemas.openxmlformats.org/officeDocument/2006/relationships/printerSettings" Target="../printerSettings/printerSettings817.bin"/><Relationship Id="rId4" Type="http://schemas.openxmlformats.org/officeDocument/2006/relationships/printerSettings" Target="../printerSettings/printerSettings790.bin"/><Relationship Id="rId9" Type="http://schemas.openxmlformats.org/officeDocument/2006/relationships/printerSettings" Target="../printerSettings/printerSettings795.bin"/><Relationship Id="rId14" Type="http://schemas.openxmlformats.org/officeDocument/2006/relationships/printerSettings" Target="../printerSettings/printerSettings800.bin"/><Relationship Id="rId22" Type="http://schemas.openxmlformats.org/officeDocument/2006/relationships/printerSettings" Target="../printerSettings/printerSettings808.bin"/><Relationship Id="rId27" Type="http://schemas.openxmlformats.org/officeDocument/2006/relationships/printerSettings" Target="../printerSettings/printerSettings813.bin"/><Relationship Id="rId30" Type="http://schemas.openxmlformats.org/officeDocument/2006/relationships/printerSettings" Target="../printerSettings/printerSettings816.bin"/><Relationship Id="rId35" Type="http://schemas.openxmlformats.org/officeDocument/2006/relationships/printerSettings" Target="../printerSettings/printerSettings821.bin"/><Relationship Id="rId43" Type="http://schemas.openxmlformats.org/officeDocument/2006/relationships/drawing" Target="../drawings/drawing19.xml"/><Relationship Id="rId8" Type="http://schemas.openxmlformats.org/officeDocument/2006/relationships/printerSettings" Target="../printerSettings/printerSettings794.bin"/><Relationship Id="rId3" Type="http://schemas.openxmlformats.org/officeDocument/2006/relationships/printerSettings" Target="../printerSettings/printerSettings789.bin"/><Relationship Id="rId12" Type="http://schemas.openxmlformats.org/officeDocument/2006/relationships/printerSettings" Target="../printerSettings/printerSettings798.bin"/><Relationship Id="rId17" Type="http://schemas.openxmlformats.org/officeDocument/2006/relationships/printerSettings" Target="../printerSettings/printerSettings803.bin"/><Relationship Id="rId25" Type="http://schemas.openxmlformats.org/officeDocument/2006/relationships/printerSettings" Target="../printerSettings/printerSettings811.bin"/><Relationship Id="rId33" Type="http://schemas.openxmlformats.org/officeDocument/2006/relationships/printerSettings" Target="../printerSettings/printerSettings819.bin"/><Relationship Id="rId38" Type="http://schemas.openxmlformats.org/officeDocument/2006/relationships/printerSettings" Target="../printerSettings/printerSettings824.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841.bin"/><Relationship Id="rId18" Type="http://schemas.openxmlformats.org/officeDocument/2006/relationships/printerSettings" Target="../printerSettings/printerSettings846.bin"/><Relationship Id="rId26" Type="http://schemas.openxmlformats.org/officeDocument/2006/relationships/printerSettings" Target="../printerSettings/printerSettings854.bin"/><Relationship Id="rId39" Type="http://schemas.openxmlformats.org/officeDocument/2006/relationships/printerSettings" Target="../printerSettings/printerSettings867.bin"/><Relationship Id="rId21" Type="http://schemas.openxmlformats.org/officeDocument/2006/relationships/printerSettings" Target="../printerSettings/printerSettings849.bin"/><Relationship Id="rId34" Type="http://schemas.openxmlformats.org/officeDocument/2006/relationships/printerSettings" Target="../printerSettings/printerSettings862.bin"/><Relationship Id="rId42" Type="http://schemas.openxmlformats.org/officeDocument/2006/relationships/printerSettings" Target="../printerSettings/printerSettings870.bin"/><Relationship Id="rId7" Type="http://schemas.openxmlformats.org/officeDocument/2006/relationships/printerSettings" Target="../printerSettings/printerSettings835.bin"/><Relationship Id="rId2" Type="http://schemas.openxmlformats.org/officeDocument/2006/relationships/printerSettings" Target="../printerSettings/printerSettings830.bin"/><Relationship Id="rId16" Type="http://schemas.openxmlformats.org/officeDocument/2006/relationships/printerSettings" Target="../printerSettings/printerSettings844.bin"/><Relationship Id="rId20" Type="http://schemas.openxmlformats.org/officeDocument/2006/relationships/printerSettings" Target="../printerSettings/printerSettings848.bin"/><Relationship Id="rId29" Type="http://schemas.openxmlformats.org/officeDocument/2006/relationships/printerSettings" Target="../printerSettings/printerSettings857.bin"/><Relationship Id="rId41" Type="http://schemas.openxmlformats.org/officeDocument/2006/relationships/printerSettings" Target="../printerSettings/printerSettings869.bin"/><Relationship Id="rId1" Type="http://schemas.openxmlformats.org/officeDocument/2006/relationships/printerSettings" Target="../printerSettings/printerSettings829.bin"/><Relationship Id="rId6" Type="http://schemas.openxmlformats.org/officeDocument/2006/relationships/printerSettings" Target="../printerSettings/printerSettings834.bin"/><Relationship Id="rId11" Type="http://schemas.openxmlformats.org/officeDocument/2006/relationships/printerSettings" Target="../printerSettings/printerSettings839.bin"/><Relationship Id="rId24" Type="http://schemas.openxmlformats.org/officeDocument/2006/relationships/printerSettings" Target="../printerSettings/printerSettings852.bin"/><Relationship Id="rId32" Type="http://schemas.openxmlformats.org/officeDocument/2006/relationships/printerSettings" Target="../printerSettings/printerSettings860.bin"/><Relationship Id="rId37" Type="http://schemas.openxmlformats.org/officeDocument/2006/relationships/printerSettings" Target="../printerSettings/printerSettings865.bin"/><Relationship Id="rId40" Type="http://schemas.openxmlformats.org/officeDocument/2006/relationships/printerSettings" Target="../printerSettings/printerSettings868.bin"/><Relationship Id="rId5" Type="http://schemas.openxmlformats.org/officeDocument/2006/relationships/printerSettings" Target="../printerSettings/printerSettings833.bin"/><Relationship Id="rId15" Type="http://schemas.openxmlformats.org/officeDocument/2006/relationships/printerSettings" Target="../printerSettings/printerSettings843.bin"/><Relationship Id="rId23" Type="http://schemas.openxmlformats.org/officeDocument/2006/relationships/printerSettings" Target="../printerSettings/printerSettings851.bin"/><Relationship Id="rId28" Type="http://schemas.openxmlformats.org/officeDocument/2006/relationships/printerSettings" Target="../printerSettings/printerSettings856.bin"/><Relationship Id="rId36" Type="http://schemas.openxmlformats.org/officeDocument/2006/relationships/printerSettings" Target="../printerSettings/printerSettings864.bin"/><Relationship Id="rId10" Type="http://schemas.openxmlformats.org/officeDocument/2006/relationships/printerSettings" Target="../printerSettings/printerSettings838.bin"/><Relationship Id="rId19" Type="http://schemas.openxmlformats.org/officeDocument/2006/relationships/printerSettings" Target="../printerSettings/printerSettings847.bin"/><Relationship Id="rId31" Type="http://schemas.openxmlformats.org/officeDocument/2006/relationships/printerSettings" Target="../printerSettings/printerSettings859.bin"/><Relationship Id="rId4" Type="http://schemas.openxmlformats.org/officeDocument/2006/relationships/printerSettings" Target="../printerSettings/printerSettings832.bin"/><Relationship Id="rId9" Type="http://schemas.openxmlformats.org/officeDocument/2006/relationships/printerSettings" Target="../printerSettings/printerSettings837.bin"/><Relationship Id="rId14" Type="http://schemas.openxmlformats.org/officeDocument/2006/relationships/printerSettings" Target="../printerSettings/printerSettings842.bin"/><Relationship Id="rId22" Type="http://schemas.openxmlformats.org/officeDocument/2006/relationships/printerSettings" Target="../printerSettings/printerSettings850.bin"/><Relationship Id="rId27" Type="http://schemas.openxmlformats.org/officeDocument/2006/relationships/printerSettings" Target="../printerSettings/printerSettings855.bin"/><Relationship Id="rId30" Type="http://schemas.openxmlformats.org/officeDocument/2006/relationships/printerSettings" Target="../printerSettings/printerSettings858.bin"/><Relationship Id="rId35" Type="http://schemas.openxmlformats.org/officeDocument/2006/relationships/printerSettings" Target="../printerSettings/printerSettings863.bin"/><Relationship Id="rId43" Type="http://schemas.openxmlformats.org/officeDocument/2006/relationships/drawing" Target="../drawings/drawing20.xml"/><Relationship Id="rId8" Type="http://schemas.openxmlformats.org/officeDocument/2006/relationships/printerSettings" Target="../printerSettings/printerSettings836.bin"/><Relationship Id="rId3" Type="http://schemas.openxmlformats.org/officeDocument/2006/relationships/printerSettings" Target="../printerSettings/printerSettings831.bin"/><Relationship Id="rId12" Type="http://schemas.openxmlformats.org/officeDocument/2006/relationships/printerSettings" Target="../printerSettings/printerSettings840.bin"/><Relationship Id="rId17" Type="http://schemas.openxmlformats.org/officeDocument/2006/relationships/printerSettings" Target="../printerSettings/printerSettings845.bin"/><Relationship Id="rId25" Type="http://schemas.openxmlformats.org/officeDocument/2006/relationships/printerSettings" Target="../printerSettings/printerSettings853.bin"/><Relationship Id="rId33" Type="http://schemas.openxmlformats.org/officeDocument/2006/relationships/printerSettings" Target="../printerSettings/printerSettings861.bin"/><Relationship Id="rId38" Type="http://schemas.openxmlformats.org/officeDocument/2006/relationships/printerSettings" Target="../printerSettings/printerSettings866.bin"/></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883.bin"/><Relationship Id="rId18" Type="http://schemas.openxmlformats.org/officeDocument/2006/relationships/printerSettings" Target="../printerSettings/printerSettings888.bin"/><Relationship Id="rId26" Type="http://schemas.openxmlformats.org/officeDocument/2006/relationships/printerSettings" Target="../printerSettings/printerSettings896.bin"/><Relationship Id="rId39" Type="http://schemas.openxmlformats.org/officeDocument/2006/relationships/printerSettings" Target="../printerSettings/printerSettings909.bin"/><Relationship Id="rId21" Type="http://schemas.openxmlformats.org/officeDocument/2006/relationships/printerSettings" Target="../printerSettings/printerSettings891.bin"/><Relationship Id="rId34" Type="http://schemas.openxmlformats.org/officeDocument/2006/relationships/printerSettings" Target="../printerSettings/printerSettings904.bin"/><Relationship Id="rId42" Type="http://schemas.openxmlformats.org/officeDocument/2006/relationships/printerSettings" Target="../printerSettings/printerSettings912.bin"/><Relationship Id="rId47" Type="http://schemas.openxmlformats.org/officeDocument/2006/relationships/ctrlProp" Target="../ctrlProps/ctrlProp262.xml"/><Relationship Id="rId7" Type="http://schemas.openxmlformats.org/officeDocument/2006/relationships/printerSettings" Target="../printerSettings/printerSettings877.bin"/><Relationship Id="rId2" Type="http://schemas.openxmlformats.org/officeDocument/2006/relationships/printerSettings" Target="../printerSettings/printerSettings872.bin"/><Relationship Id="rId16" Type="http://schemas.openxmlformats.org/officeDocument/2006/relationships/printerSettings" Target="../printerSettings/printerSettings886.bin"/><Relationship Id="rId29" Type="http://schemas.openxmlformats.org/officeDocument/2006/relationships/printerSettings" Target="../printerSettings/printerSettings899.bin"/><Relationship Id="rId1" Type="http://schemas.openxmlformats.org/officeDocument/2006/relationships/printerSettings" Target="../printerSettings/printerSettings871.bin"/><Relationship Id="rId6" Type="http://schemas.openxmlformats.org/officeDocument/2006/relationships/printerSettings" Target="../printerSettings/printerSettings876.bin"/><Relationship Id="rId11" Type="http://schemas.openxmlformats.org/officeDocument/2006/relationships/printerSettings" Target="../printerSettings/printerSettings881.bin"/><Relationship Id="rId24" Type="http://schemas.openxmlformats.org/officeDocument/2006/relationships/printerSettings" Target="../printerSettings/printerSettings894.bin"/><Relationship Id="rId32" Type="http://schemas.openxmlformats.org/officeDocument/2006/relationships/printerSettings" Target="../printerSettings/printerSettings902.bin"/><Relationship Id="rId37" Type="http://schemas.openxmlformats.org/officeDocument/2006/relationships/printerSettings" Target="../printerSettings/printerSettings907.bin"/><Relationship Id="rId40" Type="http://schemas.openxmlformats.org/officeDocument/2006/relationships/printerSettings" Target="../printerSettings/printerSettings910.bin"/><Relationship Id="rId45" Type="http://schemas.openxmlformats.org/officeDocument/2006/relationships/drawing" Target="../drawings/drawing21.xml"/><Relationship Id="rId5" Type="http://schemas.openxmlformats.org/officeDocument/2006/relationships/printerSettings" Target="../printerSettings/printerSettings875.bin"/><Relationship Id="rId15" Type="http://schemas.openxmlformats.org/officeDocument/2006/relationships/printerSettings" Target="../printerSettings/printerSettings885.bin"/><Relationship Id="rId23" Type="http://schemas.openxmlformats.org/officeDocument/2006/relationships/printerSettings" Target="../printerSettings/printerSettings893.bin"/><Relationship Id="rId28" Type="http://schemas.openxmlformats.org/officeDocument/2006/relationships/printerSettings" Target="../printerSettings/printerSettings898.bin"/><Relationship Id="rId36" Type="http://schemas.openxmlformats.org/officeDocument/2006/relationships/printerSettings" Target="../printerSettings/printerSettings906.bin"/><Relationship Id="rId10" Type="http://schemas.openxmlformats.org/officeDocument/2006/relationships/printerSettings" Target="../printerSettings/printerSettings880.bin"/><Relationship Id="rId19" Type="http://schemas.openxmlformats.org/officeDocument/2006/relationships/printerSettings" Target="../printerSettings/printerSettings889.bin"/><Relationship Id="rId31" Type="http://schemas.openxmlformats.org/officeDocument/2006/relationships/printerSettings" Target="../printerSettings/printerSettings901.bin"/><Relationship Id="rId44" Type="http://schemas.openxmlformats.org/officeDocument/2006/relationships/printerSettings" Target="../printerSettings/printerSettings914.bin"/><Relationship Id="rId4" Type="http://schemas.openxmlformats.org/officeDocument/2006/relationships/printerSettings" Target="../printerSettings/printerSettings874.bin"/><Relationship Id="rId9" Type="http://schemas.openxmlformats.org/officeDocument/2006/relationships/printerSettings" Target="../printerSettings/printerSettings879.bin"/><Relationship Id="rId14" Type="http://schemas.openxmlformats.org/officeDocument/2006/relationships/printerSettings" Target="../printerSettings/printerSettings884.bin"/><Relationship Id="rId22" Type="http://schemas.openxmlformats.org/officeDocument/2006/relationships/printerSettings" Target="../printerSettings/printerSettings892.bin"/><Relationship Id="rId27" Type="http://schemas.openxmlformats.org/officeDocument/2006/relationships/printerSettings" Target="../printerSettings/printerSettings897.bin"/><Relationship Id="rId30" Type="http://schemas.openxmlformats.org/officeDocument/2006/relationships/printerSettings" Target="../printerSettings/printerSettings900.bin"/><Relationship Id="rId35" Type="http://schemas.openxmlformats.org/officeDocument/2006/relationships/printerSettings" Target="../printerSettings/printerSettings905.bin"/><Relationship Id="rId43" Type="http://schemas.openxmlformats.org/officeDocument/2006/relationships/printerSettings" Target="../printerSettings/printerSettings913.bin"/><Relationship Id="rId48" Type="http://schemas.openxmlformats.org/officeDocument/2006/relationships/ctrlProp" Target="../ctrlProps/ctrlProp263.xml"/><Relationship Id="rId8" Type="http://schemas.openxmlformats.org/officeDocument/2006/relationships/printerSettings" Target="../printerSettings/printerSettings878.bin"/><Relationship Id="rId3" Type="http://schemas.openxmlformats.org/officeDocument/2006/relationships/printerSettings" Target="../printerSettings/printerSettings873.bin"/><Relationship Id="rId12" Type="http://schemas.openxmlformats.org/officeDocument/2006/relationships/printerSettings" Target="../printerSettings/printerSettings882.bin"/><Relationship Id="rId17" Type="http://schemas.openxmlformats.org/officeDocument/2006/relationships/printerSettings" Target="../printerSettings/printerSettings887.bin"/><Relationship Id="rId25" Type="http://schemas.openxmlformats.org/officeDocument/2006/relationships/printerSettings" Target="../printerSettings/printerSettings895.bin"/><Relationship Id="rId33" Type="http://schemas.openxmlformats.org/officeDocument/2006/relationships/printerSettings" Target="../printerSettings/printerSettings903.bin"/><Relationship Id="rId38" Type="http://schemas.openxmlformats.org/officeDocument/2006/relationships/printerSettings" Target="../printerSettings/printerSettings908.bin"/><Relationship Id="rId46" Type="http://schemas.openxmlformats.org/officeDocument/2006/relationships/vmlDrawing" Target="../drawings/vmlDrawing7.vml"/><Relationship Id="rId20" Type="http://schemas.openxmlformats.org/officeDocument/2006/relationships/printerSettings" Target="../printerSettings/printerSettings890.bin"/><Relationship Id="rId41" Type="http://schemas.openxmlformats.org/officeDocument/2006/relationships/printerSettings" Target="../printerSettings/printerSettings911.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922.bin"/><Relationship Id="rId13" Type="http://schemas.openxmlformats.org/officeDocument/2006/relationships/printerSettings" Target="../printerSettings/printerSettings927.bin"/><Relationship Id="rId18" Type="http://schemas.openxmlformats.org/officeDocument/2006/relationships/printerSettings" Target="../printerSettings/printerSettings932.bin"/><Relationship Id="rId3" Type="http://schemas.openxmlformats.org/officeDocument/2006/relationships/printerSettings" Target="../printerSettings/printerSettings917.bin"/><Relationship Id="rId21" Type="http://schemas.openxmlformats.org/officeDocument/2006/relationships/printerSettings" Target="../printerSettings/printerSettings935.bin"/><Relationship Id="rId7" Type="http://schemas.openxmlformats.org/officeDocument/2006/relationships/printerSettings" Target="../printerSettings/printerSettings921.bin"/><Relationship Id="rId12" Type="http://schemas.openxmlformats.org/officeDocument/2006/relationships/printerSettings" Target="../printerSettings/printerSettings926.bin"/><Relationship Id="rId17" Type="http://schemas.openxmlformats.org/officeDocument/2006/relationships/printerSettings" Target="../printerSettings/printerSettings931.bin"/><Relationship Id="rId2" Type="http://schemas.openxmlformats.org/officeDocument/2006/relationships/printerSettings" Target="../printerSettings/printerSettings916.bin"/><Relationship Id="rId16" Type="http://schemas.openxmlformats.org/officeDocument/2006/relationships/printerSettings" Target="../printerSettings/printerSettings930.bin"/><Relationship Id="rId20" Type="http://schemas.openxmlformats.org/officeDocument/2006/relationships/printerSettings" Target="../printerSettings/printerSettings934.bin"/><Relationship Id="rId1" Type="http://schemas.openxmlformats.org/officeDocument/2006/relationships/printerSettings" Target="../printerSettings/printerSettings915.bin"/><Relationship Id="rId6" Type="http://schemas.openxmlformats.org/officeDocument/2006/relationships/printerSettings" Target="../printerSettings/printerSettings920.bin"/><Relationship Id="rId11" Type="http://schemas.openxmlformats.org/officeDocument/2006/relationships/printerSettings" Target="../printerSettings/printerSettings925.bin"/><Relationship Id="rId24" Type="http://schemas.openxmlformats.org/officeDocument/2006/relationships/drawing" Target="../drawings/drawing22.xml"/><Relationship Id="rId5" Type="http://schemas.openxmlformats.org/officeDocument/2006/relationships/printerSettings" Target="../printerSettings/printerSettings919.bin"/><Relationship Id="rId15" Type="http://schemas.openxmlformats.org/officeDocument/2006/relationships/printerSettings" Target="../printerSettings/printerSettings929.bin"/><Relationship Id="rId23" Type="http://schemas.openxmlformats.org/officeDocument/2006/relationships/printerSettings" Target="../printerSettings/printerSettings937.bin"/><Relationship Id="rId10" Type="http://schemas.openxmlformats.org/officeDocument/2006/relationships/printerSettings" Target="../printerSettings/printerSettings924.bin"/><Relationship Id="rId19" Type="http://schemas.openxmlformats.org/officeDocument/2006/relationships/printerSettings" Target="../printerSettings/printerSettings933.bin"/><Relationship Id="rId4" Type="http://schemas.openxmlformats.org/officeDocument/2006/relationships/printerSettings" Target="../printerSettings/printerSettings918.bin"/><Relationship Id="rId9" Type="http://schemas.openxmlformats.org/officeDocument/2006/relationships/printerSettings" Target="../printerSettings/printerSettings923.bin"/><Relationship Id="rId14" Type="http://schemas.openxmlformats.org/officeDocument/2006/relationships/printerSettings" Target="../printerSettings/printerSettings928.bin"/><Relationship Id="rId22" Type="http://schemas.openxmlformats.org/officeDocument/2006/relationships/printerSettings" Target="../printerSettings/printerSettings936.bin"/></Relationships>
</file>

<file path=xl/worksheets/_rels/sheet25.xml.rels><?xml version="1.0" encoding="UTF-8" standalone="yes"?>
<Relationships xmlns="http://schemas.openxmlformats.org/package/2006/relationships"><Relationship Id="rId13" Type="http://schemas.openxmlformats.org/officeDocument/2006/relationships/printerSettings" Target="../printerSettings/printerSettings950.bin"/><Relationship Id="rId18" Type="http://schemas.openxmlformats.org/officeDocument/2006/relationships/printerSettings" Target="../printerSettings/printerSettings955.bin"/><Relationship Id="rId26" Type="http://schemas.openxmlformats.org/officeDocument/2006/relationships/printerSettings" Target="../printerSettings/printerSettings963.bin"/><Relationship Id="rId39" Type="http://schemas.openxmlformats.org/officeDocument/2006/relationships/printerSettings" Target="../printerSettings/printerSettings976.bin"/><Relationship Id="rId21" Type="http://schemas.openxmlformats.org/officeDocument/2006/relationships/printerSettings" Target="../printerSettings/printerSettings958.bin"/><Relationship Id="rId34" Type="http://schemas.openxmlformats.org/officeDocument/2006/relationships/printerSettings" Target="../printerSettings/printerSettings971.bin"/><Relationship Id="rId42" Type="http://schemas.openxmlformats.org/officeDocument/2006/relationships/drawing" Target="../drawings/drawing23.xml"/><Relationship Id="rId7" Type="http://schemas.openxmlformats.org/officeDocument/2006/relationships/printerSettings" Target="../printerSettings/printerSettings944.bin"/><Relationship Id="rId2" Type="http://schemas.openxmlformats.org/officeDocument/2006/relationships/printerSettings" Target="../printerSettings/printerSettings939.bin"/><Relationship Id="rId16" Type="http://schemas.openxmlformats.org/officeDocument/2006/relationships/printerSettings" Target="../printerSettings/printerSettings953.bin"/><Relationship Id="rId20" Type="http://schemas.openxmlformats.org/officeDocument/2006/relationships/printerSettings" Target="../printerSettings/printerSettings957.bin"/><Relationship Id="rId29" Type="http://schemas.openxmlformats.org/officeDocument/2006/relationships/printerSettings" Target="../printerSettings/printerSettings966.bin"/><Relationship Id="rId41" Type="http://schemas.openxmlformats.org/officeDocument/2006/relationships/printerSettings" Target="../printerSettings/printerSettings978.bin"/><Relationship Id="rId1" Type="http://schemas.openxmlformats.org/officeDocument/2006/relationships/printerSettings" Target="../printerSettings/printerSettings938.bin"/><Relationship Id="rId6" Type="http://schemas.openxmlformats.org/officeDocument/2006/relationships/printerSettings" Target="../printerSettings/printerSettings943.bin"/><Relationship Id="rId11" Type="http://schemas.openxmlformats.org/officeDocument/2006/relationships/printerSettings" Target="../printerSettings/printerSettings948.bin"/><Relationship Id="rId24" Type="http://schemas.openxmlformats.org/officeDocument/2006/relationships/printerSettings" Target="../printerSettings/printerSettings961.bin"/><Relationship Id="rId32" Type="http://schemas.openxmlformats.org/officeDocument/2006/relationships/printerSettings" Target="../printerSettings/printerSettings969.bin"/><Relationship Id="rId37" Type="http://schemas.openxmlformats.org/officeDocument/2006/relationships/printerSettings" Target="../printerSettings/printerSettings974.bin"/><Relationship Id="rId40" Type="http://schemas.openxmlformats.org/officeDocument/2006/relationships/printerSettings" Target="../printerSettings/printerSettings977.bin"/><Relationship Id="rId5" Type="http://schemas.openxmlformats.org/officeDocument/2006/relationships/printerSettings" Target="../printerSettings/printerSettings942.bin"/><Relationship Id="rId15" Type="http://schemas.openxmlformats.org/officeDocument/2006/relationships/printerSettings" Target="../printerSettings/printerSettings952.bin"/><Relationship Id="rId23" Type="http://schemas.openxmlformats.org/officeDocument/2006/relationships/printerSettings" Target="../printerSettings/printerSettings960.bin"/><Relationship Id="rId28" Type="http://schemas.openxmlformats.org/officeDocument/2006/relationships/printerSettings" Target="../printerSettings/printerSettings965.bin"/><Relationship Id="rId36" Type="http://schemas.openxmlformats.org/officeDocument/2006/relationships/printerSettings" Target="../printerSettings/printerSettings973.bin"/><Relationship Id="rId10" Type="http://schemas.openxmlformats.org/officeDocument/2006/relationships/printerSettings" Target="../printerSettings/printerSettings947.bin"/><Relationship Id="rId19" Type="http://schemas.openxmlformats.org/officeDocument/2006/relationships/printerSettings" Target="../printerSettings/printerSettings956.bin"/><Relationship Id="rId31" Type="http://schemas.openxmlformats.org/officeDocument/2006/relationships/printerSettings" Target="../printerSettings/printerSettings968.bin"/><Relationship Id="rId4" Type="http://schemas.openxmlformats.org/officeDocument/2006/relationships/printerSettings" Target="../printerSettings/printerSettings941.bin"/><Relationship Id="rId9" Type="http://schemas.openxmlformats.org/officeDocument/2006/relationships/printerSettings" Target="../printerSettings/printerSettings946.bin"/><Relationship Id="rId14" Type="http://schemas.openxmlformats.org/officeDocument/2006/relationships/printerSettings" Target="../printerSettings/printerSettings951.bin"/><Relationship Id="rId22" Type="http://schemas.openxmlformats.org/officeDocument/2006/relationships/printerSettings" Target="../printerSettings/printerSettings959.bin"/><Relationship Id="rId27" Type="http://schemas.openxmlformats.org/officeDocument/2006/relationships/printerSettings" Target="../printerSettings/printerSettings964.bin"/><Relationship Id="rId30" Type="http://schemas.openxmlformats.org/officeDocument/2006/relationships/printerSettings" Target="../printerSettings/printerSettings967.bin"/><Relationship Id="rId35" Type="http://schemas.openxmlformats.org/officeDocument/2006/relationships/printerSettings" Target="../printerSettings/printerSettings972.bin"/><Relationship Id="rId8" Type="http://schemas.openxmlformats.org/officeDocument/2006/relationships/printerSettings" Target="../printerSettings/printerSettings945.bin"/><Relationship Id="rId3" Type="http://schemas.openxmlformats.org/officeDocument/2006/relationships/printerSettings" Target="../printerSettings/printerSettings940.bin"/><Relationship Id="rId12" Type="http://schemas.openxmlformats.org/officeDocument/2006/relationships/printerSettings" Target="../printerSettings/printerSettings949.bin"/><Relationship Id="rId17" Type="http://schemas.openxmlformats.org/officeDocument/2006/relationships/printerSettings" Target="../printerSettings/printerSettings954.bin"/><Relationship Id="rId25" Type="http://schemas.openxmlformats.org/officeDocument/2006/relationships/printerSettings" Target="../printerSettings/printerSettings962.bin"/><Relationship Id="rId33" Type="http://schemas.openxmlformats.org/officeDocument/2006/relationships/printerSettings" Target="../printerSettings/printerSettings970.bin"/><Relationship Id="rId38" Type="http://schemas.openxmlformats.org/officeDocument/2006/relationships/printerSettings" Target="../printerSettings/printerSettings975.bin"/></Relationships>
</file>

<file path=xl/worksheets/_rels/sheet26.xml.rels><?xml version="1.0" encoding="UTF-8" standalone="yes"?>
<Relationships xmlns="http://schemas.openxmlformats.org/package/2006/relationships"><Relationship Id="rId13" Type="http://schemas.openxmlformats.org/officeDocument/2006/relationships/printerSettings" Target="../printerSettings/printerSettings991.bin"/><Relationship Id="rId18" Type="http://schemas.openxmlformats.org/officeDocument/2006/relationships/printerSettings" Target="../printerSettings/printerSettings996.bin"/><Relationship Id="rId26" Type="http://schemas.openxmlformats.org/officeDocument/2006/relationships/printerSettings" Target="../printerSettings/printerSettings1004.bin"/><Relationship Id="rId3" Type="http://schemas.openxmlformats.org/officeDocument/2006/relationships/printerSettings" Target="../printerSettings/printerSettings981.bin"/><Relationship Id="rId21" Type="http://schemas.openxmlformats.org/officeDocument/2006/relationships/printerSettings" Target="../printerSettings/printerSettings999.bin"/><Relationship Id="rId7" Type="http://schemas.openxmlformats.org/officeDocument/2006/relationships/printerSettings" Target="../printerSettings/printerSettings985.bin"/><Relationship Id="rId12" Type="http://schemas.openxmlformats.org/officeDocument/2006/relationships/printerSettings" Target="../printerSettings/printerSettings990.bin"/><Relationship Id="rId17" Type="http://schemas.openxmlformats.org/officeDocument/2006/relationships/printerSettings" Target="../printerSettings/printerSettings995.bin"/><Relationship Id="rId25" Type="http://schemas.openxmlformats.org/officeDocument/2006/relationships/printerSettings" Target="../printerSettings/printerSettings1003.bin"/><Relationship Id="rId33" Type="http://schemas.openxmlformats.org/officeDocument/2006/relationships/drawing" Target="../drawings/drawing24.xml"/><Relationship Id="rId2" Type="http://schemas.openxmlformats.org/officeDocument/2006/relationships/printerSettings" Target="../printerSettings/printerSettings980.bin"/><Relationship Id="rId16" Type="http://schemas.openxmlformats.org/officeDocument/2006/relationships/printerSettings" Target="../printerSettings/printerSettings994.bin"/><Relationship Id="rId20" Type="http://schemas.openxmlformats.org/officeDocument/2006/relationships/printerSettings" Target="../printerSettings/printerSettings998.bin"/><Relationship Id="rId29" Type="http://schemas.openxmlformats.org/officeDocument/2006/relationships/printerSettings" Target="../printerSettings/printerSettings1007.bin"/><Relationship Id="rId1" Type="http://schemas.openxmlformats.org/officeDocument/2006/relationships/printerSettings" Target="../printerSettings/printerSettings979.bin"/><Relationship Id="rId6" Type="http://schemas.openxmlformats.org/officeDocument/2006/relationships/printerSettings" Target="../printerSettings/printerSettings984.bin"/><Relationship Id="rId11" Type="http://schemas.openxmlformats.org/officeDocument/2006/relationships/printerSettings" Target="../printerSettings/printerSettings989.bin"/><Relationship Id="rId24" Type="http://schemas.openxmlformats.org/officeDocument/2006/relationships/printerSettings" Target="../printerSettings/printerSettings1002.bin"/><Relationship Id="rId32" Type="http://schemas.openxmlformats.org/officeDocument/2006/relationships/printerSettings" Target="../printerSettings/printerSettings1010.bin"/><Relationship Id="rId5" Type="http://schemas.openxmlformats.org/officeDocument/2006/relationships/printerSettings" Target="../printerSettings/printerSettings983.bin"/><Relationship Id="rId15" Type="http://schemas.openxmlformats.org/officeDocument/2006/relationships/printerSettings" Target="../printerSettings/printerSettings993.bin"/><Relationship Id="rId23" Type="http://schemas.openxmlformats.org/officeDocument/2006/relationships/printerSettings" Target="../printerSettings/printerSettings1001.bin"/><Relationship Id="rId28" Type="http://schemas.openxmlformats.org/officeDocument/2006/relationships/printerSettings" Target="../printerSettings/printerSettings1006.bin"/><Relationship Id="rId10" Type="http://schemas.openxmlformats.org/officeDocument/2006/relationships/printerSettings" Target="../printerSettings/printerSettings988.bin"/><Relationship Id="rId19" Type="http://schemas.openxmlformats.org/officeDocument/2006/relationships/printerSettings" Target="../printerSettings/printerSettings997.bin"/><Relationship Id="rId31" Type="http://schemas.openxmlformats.org/officeDocument/2006/relationships/printerSettings" Target="../printerSettings/printerSettings1009.bin"/><Relationship Id="rId4" Type="http://schemas.openxmlformats.org/officeDocument/2006/relationships/printerSettings" Target="../printerSettings/printerSettings982.bin"/><Relationship Id="rId9" Type="http://schemas.openxmlformats.org/officeDocument/2006/relationships/printerSettings" Target="../printerSettings/printerSettings987.bin"/><Relationship Id="rId14" Type="http://schemas.openxmlformats.org/officeDocument/2006/relationships/printerSettings" Target="../printerSettings/printerSettings992.bin"/><Relationship Id="rId22" Type="http://schemas.openxmlformats.org/officeDocument/2006/relationships/printerSettings" Target="../printerSettings/printerSettings1000.bin"/><Relationship Id="rId27" Type="http://schemas.openxmlformats.org/officeDocument/2006/relationships/printerSettings" Target="../printerSettings/printerSettings1005.bin"/><Relationship Id="rId30" Type="http://schemas.openxmlformats.org/officeDocument/2006/relationships/printerSettings" Target="../printerSettings/printerSettings1008.bin"/><Relationship Id="rId8" Type="http://schemas.openxmlformats.org/officeDocument/2006/relationships/printerSettings" Target="../printerSettings/printerSettings986.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1018.bin"/><Relationship Id="rId13" Type="http://schemas.openxmlformats.org/officeDocument/2006/relationships/printerSettings" Target="../printerSettings/printerSettings1023.bin"/><Relationship Id="rId3" Type="http://schemas.openxmlformats.org/officeDocument/2006/relationships/printerSettings" Target="../printerSettings/printerSettings1013.bin"/><Relationship Id="rId7" Type="http://schemas.openxmlformats.org/officeDocument/2006/relationships/printerSettings" Target="../printerSettings/printerSettings1017.bin"/><Relationship Id="rId12" Type="http://schemas.openxmlformats.org/officeDocument/2006/relationships/printerSettings" Target="../printerSettings/printerSettings1022.bin"/><Relationship Id="rId2" Type="http://schemas.openxmlformats.org/officeDocument/2006/relationships/printerSettings" Target="../printerSettings/printerSettings1012.bin"/><Relationship Id="rId16" Type="http://schemas.openxmlformats.org/officeDocument/2006/relationships/drawing" Target="../drawings/drawing25.xml"/><Relationship Id="rId1" Type="http://schemas.openxmlformats.org/officeDocument/2006/relationships/printerSettings" Target="../printerSettings/printerSettings1011.bin"/><Relationship Id="rId6" Type="http://schemas.openxmlformats.org/officeDocument/2006/relationships/printerSettings" Target="../printerSettings/printerSettings1016.bin"/><Relationship Id="rId11" Type="http://schemas.openxmlformats.org/officeDocument/2006/relationships/printerSettings" Target="../printerSettings/printerSettings1021.bin"/><Relationship Id="rId5" Type="http://schemas.openxmlformats.org/officeDocument/2006/relationships/printerSettings" Target="../printerSettings/printerSettings1015.bin"/><Relationship Id="rId15" Type="http://schemas.openxmlformats.org/officeDocument/2006/relationships/printerSettings" Target="../printerSettings/printerSettings1025.bin"/><Relationship Id="rId10" Type="http://schemas.openxmlformats.org/officeDocument/2006/relationships/printerSettings" Target="../printerSettings/printerSettings1020.bin"/><Relationship Id="rId4" Type="http://schemas.openxmlformats.org/officeDocument/2006/relationships/printerSettings" Target="../printerSettings/printerSettings1014.bin"/><Relationship Id="rId9" Type="http://schemas.openxmlformats.org/officeDocument/2006/relationships/printerSettings" Target="../printerSettings/printerSettings1019.bin"/><Relationship Id="rId14" Type="http://schemas.openxmlformats.org/officeDocument/2006/relationships/printerSettings" Target="../printerSettings/printerSettings1024.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1038.bin"/><Relationship Id="rId18" Type="http://schemas.openxmlformats.org/officeDocument/2006/relationships/printerSettings" Target="../printerSettings/printerSettings1043.bin"/><Relationship Id="rId26" Type="http://schemas.openxmlformats.org/officeDocument/2006/relationships/printerSettings" Target="../printerSettings/printerSettings1051.bin"/><Relationship Id="rId39" Type="http://schemas.openxmlformats.org/officeDocument/2006/relationships/printerSettings" Target="../printerSettings/printerSettings1064.bin"/><Relationship Id="rId21" Type="http://schemas.openxmlformats.org/officeDocument/2006/relationships/printerSettings" Target="../printerSettings/printerSettings1046.bin"/><Relationship Id="rId34" Type="http://schemas.openxmlformats.org/officeDocument/2006/relationships/printerSettings" Target="../printerSettings/printerSettings1059.bin"/><Relationship Id="rId42" Type="http://schemas.openxmlformats.org/officeDocument/2006/relationships/printerSettings" Target="../printerSettings/printerSettings1067.bin"/><Relationship Id="rId47" Type="http://schemas.openxmlformats.org/officeDocument/2006/relationships/printerSettings" Target="../printerSettings/printerSettings1072.bin"/><Relationship Id="rId7" Type="http://schemas.openxmlformats.org/officeDocument/2006/relationships/printerSettings" Target="../printerSettings/printerSettings1032.bin"/><Relationship Id="rId2" Type="http://schemas.openxmlformats.org/officeDocument/2006/relationships/printerSettings" Target="../printerSettings/printerSettings1027.bin"/><Relationship Id="rId16" Type="http://schemas.openxmlformats.org/officeDocument/2006/relationships/printerSettings" Target="../printerSettings/printerSettings1041.bin"/><Relationship Id="rId29" Type="http://schemas.openxmlformats.org/officeDocument/2006/relationships/printerSettings" Target="../printerSettings/printerSettings1054.bin"/><Relationship Id="rId1" Type="http://schemas.openxmlformats.org/officeDocument/2006/relationships/printerSettings" Target="../printerSettings/printerSettings1026.bin"/><Relationship Id="rId6" Type="http://schemas.openxmlformats.org/officeDocument/2006/relationships/printerSettings" Target="../printerSettings/printerSettings1031.bin"/><Relationship Id="rId11" Type="http://schemas.openxmlformats.org/officeDocument/2006/relationships/printerSettings" Target="../printerSettings/printerSettings1036.bin"/><Relationship Id="rId24" Type="http://schemas.openxmlformats.org/officeDocument/2006/relationships/printerSettings" Target="../printerSettings/printerSettings1049.bin"/><Relationship Id="rId32" Type="http://schemas.openxmlformats.org/officeDocument/2006/relationships/printerSettings" Target="../printerSettings/printerSettings1057.bin"/><Relationship Id="rId37" Type="http://schemas.openxmlformats.org/officeDocument/2006/relationships/printerSettings" Target="../printerSettings/printerSettings1062.bin"/><Relationship Id="rId40" Type="http://schemas.openxmlformats.org/officeDocument/2006/relationships/printerSettings" Target="../printerSettings/printerSettings1065.bin"/><Relationship Id="rId45" Type="http://schemas.openxmlformats.org/officeDocument/2006/relationships/printerSettings" Target="../printerSettings/printerSettings1070.bin"/><Relationship Id="rId5" Type="http://schemas.openxmlformats.org/officeDocument/2006/relationships/printerSettings" Target="../printerSettings/printerSettings1030.bin"/><Relationship Id="rId15" Type="http://schemas.openxmlformats.org/officeDocument/2006/relationships/printerSettings" Target="../printerSettings/printerSettings1040.bin"/><Relationship Id="rId23" Type="http://schemas.openxmlformats.org/officeDocument/2006/relationships/printerSettings" Target="../printerSettings/printerSettings1048.bin"/><Relationship Id="rId28" Type="http://schemas.openxmlformats.org/officeDocument/2006/relationships/printerSettings" Target="../printerSettings/printerSettings1053.bin"/><Relationship Id="rId36" Type="http://schemas.openxmlformats.org/officeDocument/2006/relationships/printerSettings" Target="../printerSettings/printerSettings1061.bin"/><Relationship Id="rId10" Type="http://schemas.openxmlformats.org/officeDocument/2006/relationships/printerSettings" Target="../printerSettings/printerSettings1035.bin"/><Relationship Id="rId19" Type="http://schemas.openxmlformats.org/officeDocument/2006/relationships/printerSettings" Target="../printerSettings/printerSettings1044.bin"/><Relationship Id="rId31" Type="http://schemas.openxmlformats.org/officeDocument/2006/relationships/printerSettings" Target="../printerSettings/printerSettings1056.bin"/><Relationship Id="rId44" Type="http://schemas.openxmlformats.org/officeDocument/2006/relationships/printerSettings" Target="../printerSettings/printerSettings1069.bin"/><Relationship Id="rId4" Type="http://schemas.openxmlformats.org/officeDocument/2006/relationships/printerSettings" Target="../printerSettings/printerSettings1029.bin"/><Relationship Id="rId9" Type="http://schemas.openxmlformats.org/officeDocument/2006/relationships/printerSettings" Target="../printerSettings/printerSettings1034.bin"/><Relationship Id="rId14" Type="http://schemas.openxmlformats.org/officeDocument/2006/relationships/printerSettings" Target="../printerSettings/printerSettings1039.bin"/><Relationship Id="rId22" Type="http://schemas.openxmlformats.org/officeDocument/2006/relationships/printerSettings" Target="../printerSettings/printerSettings1047.bin"/><Relationship Id="rId27" Type="http://schemas.openxmlformats.org/officeDocument/2006/relationships/printerSettings" Target="../printerSettings/printerSettings1052.bin"/><Relationship Id="rId30" Type="http://schemas.openxmlformats.org/officeDocument/2006/relationships/printerSettings" Target="../printerSettings/printerSettings1055.bin"/><Relationship Id="rId35" Type="http://schemas.openxmlformats.org/officeDocument/2006/relationships/printerSettings" Target="../printerSettings/printerSettings1060.bin"/><Relationship Id="rId43" Type="http://schemas.openxmlformats.org/officeDocument/2006/relationships/printerSettings" Target="../printerSettings/printerSettings1068.bin"/><Relationship Id="rId48" Type="http://schemas.openxmlformats.org/officeDocument/2006/relationships/drawing" Target="../drawings/drawing26.xml"/><Relationship Id="rId8" Type="http://schemas.openxmlformats.org/officeDocument/2006/relationships/printerSettings" Target="../printerSettings/printerSettings1033.bin"/><Relationship Id="rId3" Type="http://schemas.openxmlformats.org/officeDocument/2006/relationships/printerSettings" Target="../printerSettings/printerSettings1028.bin"/><Relationship Id="rId12" Type="http://schemas.openxmlformats.org/officeDocument/2006/relationships/printerSettings" Target="../printerSettings/printerSettings1037.bin"/><Relationship Id="rId17" Type="http://schemas.openxmlformats.org/officeDocument/2006/relationships/printerSettings" Target="../printerSettings/printerSettings1042.bin"/><Relationship Id="rId25" Type="http://schemas.openxmlformats.org/officeDocument/2006/relationships/printerSettings" Target="../printerSettings/printerSettings1050.bin"/><Relationship Id="rId33" Type="http://schemas.openxmlformats.org/officeDocument/2006/relationships/printerSettings" Target="../printerSettings/printerSettings1058.bin"/><Relationship Id="rId38" Type="http://schemas.openxmlformats.org/officeDocument/2006/relationships/printerSettings" Target="../printerSettings/printerSettings1063.bin"/><Relationship Id="rId46" Type="http://schemas.openxmlformats.org/officeDocument/2006/relationships/printerSettings" Target="../printerSettings/printerSettings1071.bin"/><Relationship Id="rId20" Type="http://schemas.openxmlformats.org/officeDocument/2006/relationships/printerSettings" Target="../printerSettings/printerSettings1045.bin"/><Relationship Id="rId41" Type="http://schemas.openxmlformats.org/officeDocument/2006/relationships/printerSettings" Target="../printerSettings/printerSettings106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75.bin"/><Relationship Id="rId2" Type="http://schemas.openxmlformats.org/officeDocument/2006/relationships/printerSettings" Target="../printerSettings/printerSettings1074.bin"/><Relationship Id="rId1" Type="http://schemas.openxmlformats.org/officeDocument/2006/relationships/printerSettings" Target="../printerSettings/printerSettings1073.bin"/><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2.bin"/><Relationship Id="rId13" Type="http://schemas.openxmlformats.org/officeDocument/2006/relationships/printerSettings" Target="../printerSettings/printerSettings107.bin"/><Relationship Id="rId18" Type="http://schemas.openxmlformats.org/officeDocument/2006/relationships/printerSettings" Target="../printerSettings/printerSettings112.bin"/><Relationship Id="rId26" Type="http://schemas.openxmlformats.org/officeDocument/2006/relationships/printerSettings" Target="../printerSettings/printerSettings120.bin"/><Relationship Id="rId3" Type="http://schemas.openxmlformats.org/officeDocument/2006/relationships/printerSettings" Target="../printerSettings/printerSettings97.bin"/><Relationship Id="rId21" Type="http://schemas.openxmlformats.org/officeDocument/2006/relationships/printerSettings" Target="../printerSettings/printerSettings115.bin"/><Relationship Id="rId7" Type="http://schemas.openxmlformats.org/officeDocument/2006/relationships/printerSettings" Target="../printerSettings/printerSettings101.bin"/><Relationship Id="rId12" Type="http://schemas.openxmlformats.org/officeDocument/2006/relationships/printerSettings" Target="../printerSettings/printerSettings106.bin"/><Relationship Id="rId17" Type="http://schemas.openxmlformats.org/officeDocument/2006/relationships/printerSettings" Target="../printerSettings/printerSettings111.bin"/><Relationship Id="rId25" Type="http://schemas.openxmlformats.org/officeDocument/2006/relationships/printerSettings" Target="../printerSettings/printerSettings119.bin"/><Relationship Id="rId2" Type="http://schemas.openxmlformats.org/officeDocument/2006/relationships/printerSettings" Target="../printerSettings/printerSettings96.bin"/><Relationship Id="rId16" Type="http://schemas.openxmlformats.org/officeDocument/2006/relationships/printerSettings" Target="../printerSettings/printerSettings110.bin"/><Relationship Id="rId20" Type="http://schemas.openxmlformats.org/officeDocument/2006/relationships/printerSettings" Target="../printerSettings/printerSettings114.bin"/><Relationship Id="rId1" Type="http://schemas.openxmlformats.org/officeDocument/2006/relationships/printerSettings" Target="../printerSettings/printerSettings95.bin"/><Relationship Id="rId6" Type="http://schemas.openxmlformats.org/officeDocument/2006/relationships/printerSettings" Target="../printerSettings/printerSettings100.bin"/><Relationship Id="rId11" Type="http://schemas.openxmlformats.org/officeDocument/2006/relationships/printerSettings" Target="../printerSettings/printerSettings105.bin"/><Relationship Id="rId24" Type="http://schemas.openxmlformats.org/officeDocument/2006/relationships/printerSettings" Target="../printerSettings/printerSettings118.bin"/><Relationship Id="rId5" Type="http://schemas.openxmlformats.org/officeDocument/2006/relationships/printerSettings" Target="../printerSettings/printerSettings99.bin"/><Relationship Id="rId15" Type="http://schemas.openxmlformats.org/officeDocument/2006/relationships/printerSettings" Target="../printerSettings/printerSettings109.bin"/><Relationship Id="rId23" Type="http://schemas.openxmlformats.org/officeDocument/2006/relationships/printerSettings" Target="../printerSettings/printerSettings117.bin"/><Relationship Id="rId10" Type="http://schemas.openxmlformats.org/officeDocument/2006/relationships/printerSettings" Target="../printerSettings/printerSettings104.bin"/><Relationship Id="rId19" Type="http://schemas.openxmlformats.org/officeDocument/2006/relationships/printerSettings" Target="../printerSettings/printerSettings113.bin"/><Relationship Id="rId4" Type="http://schemas.openxmlformats.org/officeDocument/2006/relationships/printerSettings" Target="../printerSettings/printerSettings98.bin"/><Relationship Id="rId9" Type="http://schemas.openxmlformats.org/officeDocument/2006/relationships/printerSettings" Target="../printerSettings/printerSettings103.bin"/><Relationship Id="rId14" Type="http://schemas.openxmlformats.org/officeDocument/2006/relationships/printerSettings" Target="../printerSettings/printerSettings108.bin"/><Relationship Id="rId22" Type="http://schemas.openxmlformats.org/officeDocument/2006/relationships/printerSettings" Target="../printerSettings/printerSettings116.bin"/><Relationship Id="rId27"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78.bin"/><Relationship Id="rId2" Type="http://schemas.openxmlformats.org/officeDocument/2006/relationships/printerSettings" Target="../printerSettings/printerSettings1077.bin"/><Relationship Id="rId1" Type="http://schemas.openxmlformats.org/officeDocument/2006/relationships/printerSettings" Target="../printerSettings/printerSettings1076.bin"/><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81.bin"/><Relationship Id="rId2" Type="http://schemas.openxmlformats.org/officeDocument/2006/relationships/printerSettings" Target="../printerSettings/printerSettings1080.bin"/><Relationship Id="rId1" Type="http://schemas.openxmlformats.org/officeDocument/2006/relationships/printerSettings" Target="../printerSettings/printerSettings1079.bin"/><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084.bin"/><Relationship Id="rId2" Type="http://schemas.openxmlformats.org/officeDocument/2006/relationships/printerSettings" Target="../printerSettings/printerSettings1083.bin"/><Relationship Id="rId1" Type="http://schemas.openxmlformats.org/officeDocument/2006/relationships/printerSettings" Target="../printerSettings/printerSettings1082.bin"/><Relationship Id="rId4"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3" Type="http://schemas.openxmlformats.org/officeDocument/2006/relationships/printerSettings" Target="../printerSettings/printerSettings1097.bin"/><Relationship Id="rId18" Type="http://schemas.openxmlformats.org/officeDocument/2006/relationships/printerSettings" Target="../printerSettings/printerSettings1102.bin"/><Relationship Id="rId26" Type="http://schemas.openxmlformats.org/officeDocument/2006/relationships/printerSettings" Target="../printerSettings/printerSettings1110.bin"/><Relationship Id="rId39" Type="http://schemas.openxmlformats.org/officeDocument/2006/relationships/printerSettings" Target="../printerSettings/printerSettings1123.bin"/><Relationship Id="rId21" Type="http://schemas.openxmlformats.org/officeDocument/2006/relationships/printerSettings" Target="../printerSettings/printerSettings1105.bin"/><Relationship Id="rId34" Type="http://schemas.openxmlformats.org/officeDocument/2006/relationships/printerSettings" Target="../printerSettings/printerSettings1118.bin"/><Relationship Id="rId42" Type="http://schemas.openxmlformats.org/officeDocument/2006/relationships/printerSettings" Target="../printerSettings/printerSettings1126.bin"/><Relationship Id="rId7" Type="http://schemas.openxmlformats.org/officeDocument/2006/relationships/printerSettings" Target="../printerSettings/printerSettings1091.bin"/><Relationship Id="rId2" Type="http://schemas.openxmlformats.org/officeDocument/2006/relationships/printerSettings" Target="../printerSettings/printerSettings1086.bin"/><Relationship Id="rId16" Type="http://schemas.openxmlformats.org/officeDocument/2006/relationships/printerSettings" Target="../printerSettings/printerSettings1100.bin"/><Relationship Id="rId20" Type="http://schemas.openxmlformats.org/officeDocument/2006/relationships/printerSettings" Target="../printerSettings/printerSettings1104.bin"/><Relationship Id="rId29" Type="http://schemas.openxmlformats.org/officeDocument/2006/relationships/printerSettings" Target="../printerSettings/printerSettings1113.bin"/><Relationship Id="rId41" Type="http://schemas.openxmlformats.org/officeDocument/2006/relationships/printerSettings" Target="../printerSettings/printerSettings1125.bin"/><Relationship Id="rId1" Type="http://schemas.openxmlformats.org/officeDocument/2006/relationships/printerSettings" Target="../printerSettings/printerSettings1085.bin"/><Relationship Id="rId6" Type="http://schemas.openxmlformats.org/officeDocument/2006/relationships/printerSettings" Target="../printerSettings/printerSettings1090.bin"/><Relationship Id="rId11" Type="http://schemas.openxmlformats.org/officeDocument/2006/relationships/printerSettings" Target="../printerSettings/printerSettings1095.bin"/><Relationship Id="rId24" Type="http://schemas.openxmlformats.org/officeDocument/2006/relationships/printerSettings" Target="../printerSettings/printerSettings1108.bin"/><Relationship Id="rId32" Type="http://schemas.openxmlformats.org/officeDocument/2006/relationships/printerSettings" Target="../printerSettings/printerSettings1116.bin"/><Relationship Id="rId37" Type="http://schemas.openxmlformats.org/officeDocument/2006/relationships/printerSettings" Target="../printerSettings/printerSettings1121.bin"/><Relationship Id="rId40" Type="http://schemas.openxmlformats.org/officeDocument/2006/relationships/printerSettings" Target="../printerSettings/printerSettings1124.bin"/><Relationship Id="rId5" Type="http://schemas.openxmlformats.org/officeDocument/2006/relationships/printerSettings" Target="../printerSettings/printerSettings1089.bin"/><Relationship Id="rId15" Type="http://schemas.openxmlformats.org/officeDocument/2006/relationships/printerSettings" Target="../printerSettings/printerSettings1099.bin"/><Relationship Id="rId23" Type="http://schemas.openxmlformats.org/officeDocument/2006/relationships/printerSettings" Target="../printerSettings/printerSettings1107.bin"/><Relationship Id="rId28" Type="http://schemas.openxmlformats.org/officeDocument/2006/relationships/printerSettings" Target="../printerSettings/printerSettings1112.bin"/><Relationship Id="rId36" Type="http://schemas.openxmlformats.org/officeDocument/2006/relationships/printerSettings" Target="../printerSettings/printerSettings1120.bin"/><Relationship Id="rId10" Type="http://schemas.openxmlformats.org/officeDocument/2006/relationships/printerSettings" Target="../printerSettings/printerSettings1094.bin"/><Relationship Id="rId19" Type="http://schemas.openxmlformats.org/officeDocument/2006/relationships/printerSettings" Target="../printerSettings/printerSettings1103.bin"/><Relationship Id="rId31" Type="http://schemas.openxmlformats.org/officeDocument/2006/relationships/printerSettings" Target="../printerSettings/printerSettings1115.bin"/><Relationship Id="rId44" Type="http://schemas.openxmlformats.org/officeDocument/2006/relationships/drawing" Target="../drawings/drawing31.xml"/><Relationship Id="rId4" Type="http://schemas.openxmlformats.org/officeDocument/2006/relationships/printerSettings" Target="../printerSettings/printerSettings1088.bin"/><Relationship Id="rId9" Type="http://schemas.openxmlformats.org/officeDocument/2006/relationships/printerSettings" Target="../printerSettings/printerSettings1093.bin"/><Relationship Id="rId14" Type="http://schemas.openxmlformats.org/officeDocument/2006/relationships/printerSettings" Target="../printerSettings/printerSettings1098.bin"/><Relationship Id="rId22" Type="http://schemas.openxmlformats.org/officeDocument/2006/relationships/printerSettings" Target="../printerSettings/printerSettings1106.bin"/><Relationship Id="rId27" Type="http://schemas.openxmlformats.org/officeDocument/2006/relationships/printerSettings" Target="../printerSettings/printerSettings1111.bin"/><Relationship Id="rId30" Type="http://schemas.openxmlformats.org/officeDocument/2006/relationships/printerSettings" Target="../printerSettings/printerSettings1114.bin"/><Relationship Id="rId35" Type="http://schemas.openxmlformats.org/officeDocument/2006/relationships/printerSettings" Target="../printerSettings/printerSettings1119.bin"/><Relationship Id="rId43" Type="http://schemas.openxmlformats.org/officeDocument/2006/relationships/printerSettings" Target="../printerSettings/printerSettings1127.bin"/><Relationship Id="rId8" Type="http://schemas.openxmlformats.org/officeDocument/2006/relationships/printerSettings" Target="../printerSettings/printerSettings1092.bin"/><Relationship Id="rId3" Type="http://schemas.openxmlformats.org/officeDocument/2006/relationships/printerSettings" Target="../printerSettings/printerSettings1087.bin"/><Relationship Id="rId12" Type="http://schemas.openxmlformats.org/officeDocument/2006/relationships/printerSettings" Target="../printerSettings/printerSettings1096.bin"/><Relationship Id="rId17" Type="http://schemas.openxmlformats.org/officeDocument/2006/relationships/printerSettings" Target="../printerSettings/printerSettings1101.bin"/><Relationship Id="rId25" Type="http://schemas.openxmlformats.org/officeDocument/2006/relationships/printerSettings" Target="../printerSettings/printerSettings1109.bin"/><Relationship Id="rId33" Type="http://schemas.openxmlformats.org/officeDocument/2006/relationships/printerSettings" Target="../printerSettings/printerSettings1117.bin"/><Relationship Id="rId38" Type="http://schemas.openxmlformats.org/officeDocument/2006/relationships/printerSettings" Target="../printerSettings/printerSettings1122.bin"/></Relationships>
</file>

<file path=xl/worksheets/_rels/sheet35.xml.rels><?xml version="1.0" encoding="UTF-8" standalone="yes"?>
<Relationships xmlns="http://schemas.openxmlformats.org/package/2006/relationships"><Relationship Id="rId13" Type="http://schemas.openxmlformats.org/officeDocument/2006/relationships/printerSettings" Target="../printerSettings/printerSettings1140.bin"/><Relationship Id="rId18" Type="http://schemas.openxmlformats.org/officeDocument/2006/relationships/printerSettings" Target="../printerSettings/printerSettings1145.bin"/><Relationship Id="rId26" Type="http://schemas.openxmlformats.org/officeDocument/2006/relationships/printerSettings" Target="../printerSettings/printerSettings1153.bin"/><Relationship Id="rId39" Type="http://schemas.openxmlformats.org/officeDocument/2006/relationships/printerSettings" Target="../printerSettings/printerSettings1166.bin"/><Relationship Id="rId21" Type="http://schemas.openxmlformats.org/officeDocument/2006/relationships/printerSettings" Target="../printerSettings/printerSettings1148.bin"/><Relationship Id="rId34" Type="http://schemas.openxmlformats.org/officeDocument/2006/relationships/printerSettings" Target="../printerSettings/printerSettings1161.bin"/><Relationship Id="rId42" Type="http://schemas.openxmlformats.org/officeDocument/2006/relationships/printerSettings" Target="../printerSettings/printerSettings1169.bin"/><Relationship Id="rId7" Type="http://schemas.openxmlformats.org/officeDocument/2006/relationships/printerSettings" Target="../printerSettings/printerSettings1134.bin"/><Relationship Id="rId2" Type="http://schemas.openxmlformats.org/officeDocument/2006/relationships/printerSettings" Target="../printerSettings/printerSettings1129.bin"/><Relationship Id="rId16" Type="http://schemas.openxmlformats.org/officeDocument/2006/relationships/printerSettings" Target="../printerSettings/printerSettings1143.bin"/><Relationship Id="rId20" Type="http://schemas.openxmlformats.org/officeDocument/2006/relationships/printerSettings" Target="../printerSettings/printerSettings1147.bin"/><Relationship Id="rId29" Type="http://schemas.openxmlformats.org/officeDocument/2006/relationships/printerSettings" Target="../printerSettings/printerSettings1156.bin"/><Relationship Id="rId41" Type="http://schemas.openxmlformats.org/officeDocument/2006/relationships/printerSettings" Target="../printerSettings/printerSettings1168.bin"/><Relationship Id="rId1" Type="http://schemas.openxmlformats.org/officeDocument/2006/relationships/printerSettings" Target="../printerSettings/printerSettings1128.bin"/><Relationship Id="rId6" Type="http://schemas.openxmlformats.org/officeDocument/2006/relationships/printerSettings" Target="../printerSettings/printerSettings1133.bin"/><Relationship Id="rId11" Type="http://schemas.openxmlformats.org/officeDocument/2006/relationships/printerSettings" Target="../printerSettings/printerSettings1138.bin"/><Relationship Id="rId24" Type="http://schemas.openxmlformats.org/officeDocument/2006/relationships/printerSettings" Target="../printerSettings/printerSettings1151.bin"/><Relationship Id="rId32" Type="http://schemas.openxmlformats.org/officeDocument/2006/relationships/printerSettings" Target="../printerSettings/printerSettings1159.bin"/><Relationship Id="rId37" Type="http://schemas.openxmlformats.org/officeDocument/2006/relationships/printerSettings" Target="../printerSettings/printerSettings1164.bin"/><Relationship Id="rId40" Type="http://schemas.openxmlformats.org/officeDocument/2006/relationships/printerSettings" Target="../printerSettings/printerSettings1167.bin"/><Relationship Id="rId5" Type="http://schemas.openxmlformats.org/officeDocument/2006/relationships/printerSettings" Target="../printerSettings/printerSettings1132.bin"/><Relationship Id="rId15" Type="http://schemas.openxmlformats.org/officeDocument/2006/relationships/printerSettings" Target="../printerSettings/printerSettings1142.bin"/><Relationship Id="rId23" Type="http://schemas.openxmlformats.org/officeDocument/2006/relationships/printerSettings" Target="../printerSettings/printerSettings1150.bin"/><Relationship Id="rId28" Type="http://schemas.openxmlformats.org/officeDocument/2006/relationships/printerSettings" Target="../printerSettings/printerSettings1155.bin"/><Relationship Id="rId36" Type="http://schemas.openxmlformats.org/officeDocument/2006/relationships/printerSettings" Target="../printerSettings/printerSettings1163.bin"/><Relationship Id="rId10" Type="http://schemas.openxmlformats.org/officeDocument/2006/relationships/printerSettings" Target="../printerSettings/printerSettings1137.bin"/><Relationship Id="rId19" Type="http://schemas.openxmlformats.org/officeDocument/2006/relationships/printerSettings" Target="../printerSettings/printerSettings1146.bin"/><Relationship Id="rId31" Type="http://schemas.openxmlformats.org/officeDocument/2006/relationships/printerSettings" Target="../printerSettings/printerSettings1158.bin"/><Relationship Id="rId4" Type="http://schemas.openxmlformats.org/officeDocument/2006/relationships/printerSettings" Target="../printerSettings/printerSettings1131.bin"/><Relationship Id="rId9" Type="http://schemas.openxmlformats.org/officeDocument/2006/relationships/printerSettings" Target="../printerSettings/printerSettings1136.bin"/><Relationship Id="rId14" Type="http://schemas.openxmlformats.org/officeDocument/2006/relationships/printerSettings" Target="../printerSettings/printerSettings1141.bin"/><Relationship Id="rId22" Type="http://schemas.openxmlformats.org/officeDocument/2006/relationships/printerSettings" Target="../printerSettings/printerSettings1149.bin"/><Relationship Id="rId27" Type="http://schemas.openxmlformats.org/officeDocument/2006/relationships/printerSettings" Target="../printerSettings/printerSettings1154.bin"/><Relationship Id="rId30" Type="http://schemas.openxmlformats.org/officeDocument/2006/relationships/printerSettings" Target="../printerSettings/printerSettings1157.bin"/><Relationship Id="rId35" Type="http://schemas.openxmlformats.org/officeDocument/2006/relationships/printerSettings" Target="../printerSettings/printerSettings1162.bin"/><Relationship Id="rId43" Type="http://schemas.openxmlformats.org/officeDocument/2006/relationships/printerSettings" Target="../printerSettings/printerSettings1170.bin"/><Relationship Id="rId8" Type="http://schemas.openxmlformats.org/officeDocument/2006/relationships/printerSettings" Target="../printerSettings/printerSettings1135.bin"/><Relationship Id="rId3" Type="http://schemas.openxmlformats.org/officeDocument/2006/relationships/printerSettings" Target="../printerSettings/printerSettings1130.bin"/><Relationship Id="rId12" Type="http://schemas.openxmlformats.org/officeDocument/2006/relationships/printerSettings" Target="../printerSettings/printerSettings1139.bin"/><Relationship Id="rId17" Type="http://schemas.openxmlformats.org/officeDocument/2006/relationships/printerSettings" Target="../printerSettings/printerSettings1144.bin"/><Relationship Id="rId25" Type="http://schemas.openxmlformats.org/officeDocument/2006/relationships/printerSettings" Target="../printerSettings/printerSettings1152.bin"/><Relationship Id="rId33" Type="http://schemas.openxmlformats.org/officeDocument/2006/relationships/printerSettings" Target="../printerSettings/printerSettings1160.bin"/><Relationship Id="rId38" Type="http://schemas.openxmlformats.org/officeDocument/2006/relationships/printerSettings" Target="../printerSettings/printerSettings1165.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33.bin"/><Relationship Id="rId18" Type="http://schemas.openxmlformats.org/officeDocument/2006/relationships/printerSettings" Target="../printerSettings/printerSettings138.bin"/><Relationship Id="rId26" Type="http://schemas.openxmlformats.org/officeDocument/2006/relationships/printerSettings" Target="../printerSettings/printerSettings146.bin"/><Relationship Id="rId39" Type="http://schemas.openxmlformats.org/officeDocument/2006/relationships/printerSettings" Target="../printerSettings/printerSettings159.bin"/><Relationship Id="rId21" Type="http://schemas.openxmlformats.org/officeDocument/2006/relationships/printerSettings" Target="../printerSettings/printerSettings141.bin"/><Relationship Id="rId34" Type="http://schemas.openxmlformats.org/officeDocument/2006/relationships/printerSettings" Target="../printerSettings/printerSettings154.bin"/><Relationship Id="rId42" Type="http://schemas.openxmlformats.org/officeDocument/2006/relationships/printerSettings" Target="../printerSettings/printerSettings162.bin"/><Relationship Id="rId47" Type="http://schemas.openxmlformats.org/officeDocument/2006/relationships/printerSettings" Target="../printerSettings/printerSettings167.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6" Type="http://schemas.openxmlformats.org/officeDocument/2006/relationships/printerSettings" Target="../printerSettings/printerSettings136.bin"/><Relationship Id="rId29" Type="http://schemas.openxmlformats.org/officeDocument/2006/relationships/printerSettings" Target="../printerSettings/printerSettings149.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11" Type="http://schemas.openxmlformats.org/officeDocument/2006/relationships/printerSettings" Target="../printerSettings/printerSettings131.bin"/><Relationship Id="rId24" Type="http://schemas.openxmlformats.org/officeDocument/2006/relationships/printerSettings" Target="../printerSettings/printerSettings144.bin"/><Relationship Id="rId32" Type="http://schemas.openxmlformats.org/officeDocument/2006/relationships/printerSettings" Target="../printerSettings/printerSettings152.bin"/><Relationship Id="rId37" Type="http://schemas.openxmlformats.org/officeDocument/2006/relationships/printerSettings" Target="../printerSettings/printerSettings157.bin"/><Relationship Id="rId40" Type="http://schemas.openxmlformats.org/officeDocument/2006/relationships/printerSettings" Target="../printerSettings/printerSettings160.bin"/><Relationship Id="rId45" Type="http://schemas.openxmlformats.org/officeDocument/2006/relationships/printerSettings" Target="../printerSettings/printerSettings165.bin"/><Relationship Id="rId5" Type="http://schemas.openxmlformats.org/officeDocument/2006/relationships/printerSettings" Target="../printerSettings/printerSettings125.bin"/><Relationship Id="rId15" Type="http://schemas.openxmlformats.org/officeDocument/2006/relationships/printerSettings" Target="../printerSettings/printerSettings135.bin"/><Relationship Id="rId23" Type="http://schemas.openxmlformats.org/officeDocument/2006/relationships/printerSettings" Target="../printerSettings/printerSettings143.bin"/><Relationship Id="rId28" Type="http://schemas.openxmlformats.org/officeDocument/2006/relationships/printerSettings" Target="../printerSettings/printerSettings148.bin"/><Relationship Id="rId36" Type="http://schemas.openxmlformats.org/officeDocument/2006/relationships/printerSettings" Target="../printerSettings/printerSettings156.bin"/><Relationship Id="rId10" Type="http://schemas.openxmlformats.org/officeDocument/2006/relationships/printerSettings" Target="../printerSettings/printerSettings130.bin"/><Relationship Id="rId19" Type="http://schemas.openxmlformats.org/officeDocument/2006/relationships/printerSettings" Target="../printerSettings/printerSettings139.bin"/><Relationship Id="rId31" Type="http://schemas.openxmlformats.org/officeDocument/2006/relationships/printerSettings" Target="../printerSettings/printerSettings151.bin"/><Relationship Id="rId44" Type="http://schemas.openxmlformats.org/officeDocument/2006/relationships/printerSettings" Target="../printerSettings/printerSettings164.bin"/><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 Id="rId14" Type="http://schemas.openxmlformats.org/officeDocument/2006/relationships/printerSettings" Target="../printerSettings/printerSettings134.bin"/><Relationship Id="rId22" Type="http://schemas.openxmlformats.org/officeDocument/2006/relationships/printerSettings" Target="../printerSettings/printerSettings142.bin"/><Relationship Id="rId27" Type="http://schemas.openxmlformats.org/officeDocument/2006/relationships/printerSettings" Target="../printerSettings/printerSettings147.bin"/><Relationship Id="rId30" Type="http://schemas.openxmlformats.org/officeDocument/2006/relationships/printerSettings" Target="../printerSettings/printerSettings150.bin"/><Relationship Id="rId35" Type="http://schemas.openxmlformats.org/officeDocument/2006/relationships/printerSettings" Target="../printerSettings/printerSettings155.bin"/><Relationship Id="rId43" Type="http://schemas.openxmlformats.org/officeDocument/2006/relationships/printerSettings" Target="../printerSettings/printerSettings163.bin"/><Relationship Id="rId48" Type="http://schemas.openxmlformats.org/officeDocument/2006/relationships/drawing" Target="../drawings/drawing3.xml"/><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12" Type="http://schemas.openxmlformats.org/officeDocument/2006/relationships/printerSettings" Target="../printerSettings/printerSettings132.bin"/><Relationship Id="rId17" Type="http://schemas.openxmlformats.org/officeDocument/2006/relationships/printerSettings" Target="../printerSettings/printerSettings137.bin"/><Relationship Id="rId25" Type="http://schemas.openxmlformats.org/officeDocument/2006/relationships/printerSettings" Target="../printerSettings/printerSettings145.bin"/><Relationship Id="rId33" Type="http://schemas.openxmlformats.org/officeDocument/2006/relationships/printerSettings" Target="../printerSettings/printerSettings153.bin"/><Relationship Id="rId38" Type="http://schemas.openxmlformats.org/officeDocument/2006/relationships/printerSettings" Target="../printerSettings/printerSettings158.bin"/><Relationship Id="rId46" Type="http://schemas.openxmlformats.org/officeDocument/2006/relationships/printerSettings" Target="../printerSettings/printerSettings166.bin"/><Relationship Id="rId20" Type="http://schemas.openxmlformats.org/officeDocument/2006/relationships/printerSettings" Target="../printerSettings/printerSettings140.bin"/><Relationship Id="rId41" Type="http://schemas.openxmlformats.org/officeDocument/2006/relationships/printerSettings" Target="../printerSettings/printerSettings161.bin"/></Relationships>
</file>

<file path=xl/worksheets/_rels/sheet5.xml.rels><?xml version="1.0" encoding="UTF-8" standalone="yes"?>
<Relationships xmlns="http://schemas.openxmlformats.org/package/2006/relationships"><Relationship Id="rId26" Type="http://schemas.openxmlformats.org/officeDocument/2006/relationships/drawing" Target="../drawings/drawing4.xml"/><Relationship Id="rId21" Type="http://schemas.openxmlformats.org/officeDocument/2006/relationships/printerSettings" Target="../printerSettings/printerSettings188.bin"/><Relationship Id="rId42" Type="http://schemas.openxmlformats.org/officeDocument/2006/relationships/ctrlProp" Target="../ctrlProps/ctrlProp15.xml"/><Relationship Id="rId47" Type="http://schemas.openxmlformats.org/officeDocument/2006/relationships/ctrlProp" Target="../ctrlProps/ctrlProp20.xml"/><Relationship Id="rId63" Type="http://schemas.openxmlformats.org/officeDocument/2006/relationships/ctrlProp" Target="../ctrlProps/ctrlProp36.xml"/><Relationship Id="rId68" Type="http://schemas.openxmlformats.org/officeDocument/2006/relationships/ctrlProp" Target="../ctrlProps/ctrlProp41.xml"/><Relationship Id="rId84" Type="http://schemas.openxmlformats.org/officeDocument/2006/relationships/ctrlProp" Target="../ctrlProps/ctrlProp57.xml"/><Relationship Id="rId89" Type="http://schemas.openxmlformats.org/officeDocument/2006/relationships/ctrlProp" Target="../ctrlProps/ctrlProp62.xml"/><Relationship Id="rId16" Type="http://schemas.openxmlformats.org/officeDocument/2006/relationships/printerSettings" Target="../printerSettings/printerSettings183.bin"/><Relationship Id="rId11" Type="http://schemas.openxmlformats.org/officeDocument/2006/relationships/printerSettings" Target="../printerSettings/printerSettings178.bin"/><Relationship Id="rId32" Type="http://schemas.openxmlformats.org/officeDocument/2006/relationships/ctrlProp" Target="../ctrlProps/ctrlProp5.xml"/><Relationship Id="rId37" Type="http://schemas.openxmlformats.org/officeDocument/2006/relationships/ctrlProp" Target="../ctrlProps/ctrlProp10.xml"/><Relationship Id="rId53" Type="http://schemas.openxmlformats.org/officeDocument/2006/relationships/ctrlProp" Target="../ctrlProps/ctrlProp26.xml"/><Relationship Id="rId58" Type="http://schemas.openxmlformats.org/officeDocument/2006/relationships/ctrlProp" Target="../ctrlProps/ctrlProp31.xml"/><Relationship Id="rId74" Type="http://schemas.openxmlformats.org/officeDocument/2006/relationships/ctrlProp" Target="../ctrlProps/ctrlProp47.xml"/><Relationship Id="rId79" Type="http://schemas.openxmlformats.org/officeDocument/2006/relationships/ctrlProp" Target="../ctrlProps/ctrlProp52.xml"/><Relationship Id="rId5" Type="http://schemas.openxmlformats.org/officeDocument/2006/relationships/printerSettings" Target="../printerSettings/printerSettings172.bin"/><Relationship Id="rId90" Type="http://schemas.openxmlformats.org/officeDocument/2006/relationships/ctrlProp" Target="../ctrlProps/ctrlProp63.xml"/><Relationship Id="rId95" Type="http://schemas.openxmlformats.org/officeDocument/2006/relationships/ctrlProp" Target="../ctrlProps/ctrlProp68.xml"/><Relationship Id="rId22" Type="http://schemas.openxmlformats.org/officeDocument/2006/relationships/printerSettings" Target="../printerSettings/printerSettings189.bin"/><Relationship Id="rId27" Type="http://schemas.openxmlformats.org/officeDocument/2006/relationships/vmlDrawing" Target="../drawings/vmlDrawing1.vml"/><Relationship Id="rId43" Type="http://schemas.openxmlformats.org/officeDocument/2006/relationships/ctrlProp" Target="../ctrlProps/ctrlProp16.xml"/><Relationship Id="rId48" Type="http://schemas.openxmlformats.org/officeDocument/2006/relationships/ctrlProp" Target="../ctrlProps/ctrlProp21.xml"/><Relationship Id="rId64" Type="http://schemas.openxmlformats.org/officeDocument/2006/relationships/ctrlProp" Target="../ctrlProps/ctrlProp37.xml"/><Relationship Id="rId69" Type="http://schemas.openxmlformats.org/officeDocument/2006/relationships/ctrlProp" Target="../ctrlProps/ctrlProp42.xml"/><Relationship Id="rId80" Type="http://schemas.openxmlformats.org/officeDocument/2006/relationships/ctrlProp" Target="../ctrlProps/ctrlProp53.xml"/><Relationship Id="rId85" Type="http://schemas.openxmlformats.org/officeDocument/2006/relationships/ctrlProp" Target="../ctrlProps/ctrlProp58.xml"/><Relationship Id="rId3" Type="http://schemas.openxmlformats.org/officeDocument/2006/relationships/printerSettings" Target="../printerSettings/printerSettings170.bin"/><Relationship Id="rId12" Type="http://schemas.openxmlformats.org/officeDocument/2006/relationships/printerSettings" Target="../printerSettings/printerSettings179.bin"/><Relationship Id="rId17" Type="http://schemas.openxmlformats.org/officeDocument/2006/relationships/printerSettings" Target="../printerSettings/printerSettings184.bin"/><Relationship Id="rId25" Type="http://schemas.openxmlformats.org/officeDocument/2006/relationships/printerSettings" Target="../printerSettings/printerSettings192.bin"/><Relationship Id="rId33" Type="http://schemas.openxmlformats.org/officeDocument/2006/relationships/ctrlProp" Target="../ctrlProps/ctrlProp6.xml"/><Relationship Id="rId38" Type="http://schemas.openxmlformats.org/officeDocument/2006/relationships/ctrlProp" Target="../ctrlProps/ctrlProp11.xml"/><Relationship Id="rId46" Type="http://schemas.openxmlformats.org/officeDocument/2006/relationships/ctrlProp" Target="../ctrlProps/ctrlProp19.xml"/><Relationship Id="rId59" Type="http://schemas.openxmlformats.org/officeDocument/2006/relationships/ctrlProp" Target="../ctrlProps/ctrlProp32.xml"/><Relationship Id="rId67" Type="http://schemas.openxmlformats.org/officeDocument/2006/relationships/ctrlProp" Target="../ctrlProps/ctrlProp40.xml"/><Relationship Id="rId20" Type="http://schemas.openxmlformats.org/officeDocument/2006/relationships/printerSettings" Target="../printerSettings/printerSettings187.bin"/><Relationship Id="rId41" Type="http://schemas.openxmlformats.org/officeDocument/2006/relationships/ctrlProp" Target="../ctrlProps/ctrlProp14.xml"/><Relationship Id="rId54" Type="http://schemas.openxmlformats.org/officeDocument/2006/relationships/ctrlProp" Target="../ctrlProps/ctrlProp27.xml"/><Relationship Id="rId62" Type="http://schemas.openxmlformats.org/officeDocument/2006/relationships/ctrlProp" Target="../ctrlProps/ctrlProp35.xml"/><Relationship Id="rId70" Type="http://schemas.openxmlformats.org/officeDocument/2006/relationships/ctrlProp" Target="../ctrlProps/ctrlProp43.xml"/><Relationship Id="rId75" Type="http://schemas.openxmlformats.org/officeDocument/2006/relationships/ctrlProp" Target="../ctrlProps/ctrlProp48.xml"/><Relationship Id="rId83" Type="http://schemas.openxmlformats.org/officeDocument/2006/relationships/ctrlProp" Target="../ctrlProps/ctrlProp56.xml"/><Relationship Id="rId88" Type="http://schemas.openxmlformats.org/officeDocument/2006/relationships/ctrlProp" Target="../ctrlProps/ctrlProp61.xml"/><Relationship Id="rId91" Type="http://schemas.openxmlformats.org/officeDocument/2006/relationships/ctrlProp" Target="../ctrlProps/ctrlProp64.xml"/><Relationship Id="rId96" Type="http://schemas.openxmlformats.org/officeDocument/2006/relationships/ctrlProp" Target="../ctrlProps/ctrlProp69.xml"/><Relationship Id="rId1" Type="http://schemas.openxmlformats.org/officeDocument/2006/relationships/printerSettings" Target="../printerSettings/printerSettings168.bin"/><Relationship Id="rId6" Type="http://schemas.openxmlformats.org/officeDocument/2006/relationships/printerSettings" Target="../printerSettings/printerSettings173.bin"/><Relationship Id="rId15" Type="http://schemas.openxmlformats.org/officeDocument/2006/relationships/printerSettings" Target="../printerSettings/printerSettings182.bin"/><Relationship Id="rId23" Type="http://schemas.openxmlformats.org/officeDocument/2006/relationships/printerSettings" Target="../printerSettings/printerSettings190.bin"/><Relationship Id="rId28" Type="http://schemas.openxmlformats.org/officeDocument/2006/relationships/ctrlProp" Target="../ctrlProps/ctrlProp1.xml"/><Relationship Id="rId36" Type="http://schemas.openxmlformats.org/officeDocument/2006/relationships/ctrlProp" Target="../ctrlProps/ctrlProp9.xml"/><Relationship Id="rId49" Type="http://schemas.openxmlformats.org/officeDocument/2006/relationships/ctrlProp" Target="../ctrlProps/ctrlProp22.xml"/><Relationship Id="rId57" Type="http://schemas.openxmlformats.org/officeDocument/2006/relationships/ctrlProp" Target="../ctrlProps/ctrlProp30.xml"/><Relationship Id="rId10" Type="http://schemas.openxmlformats.org/officeDocument/2006/relationships/printerSettings" Target="../printerSettings/printerSettings177.bin"/><Relationship Id="rId31" Type="http://schemas.openxmlformats.org/officeDocument/2006/relationships/ctrlProp" Target="../ctrlProps/ctrlProp4.xml"/><Relationship Id="rId44" Type="http://schemas.openxmlformats.org/officeDocument/2006/relationships/ctrlProp" Target="../ctrlProps/ctrlProp17.xml"/><Relationship Id="rId52" Type="http://schemas.openxmlformats.org/officeDocument/2006/relationships/ctrlProp" Target="../ctrlProps/ctrlProp25.xml"/><Relationship Id="rId60" Type="http://schemas.openxmlformats.org/officeDocument/2006/relationships/ctrlProp" Target="../ctrlProps/ctrlProp33.xml"/><Relationship Id="rId65" Type="http://schemas.openxmlformats.org/officeDocument/2006/relationships/ctrlProp" Target="../ctrlProps/ctrlProp38.xml"/><Relationship Id="rId73" Type="http://schemas.openxmlformats.org/officeDocument/2006/relationships/ctrlProp" Target="../ctrlProps/ctrlProp46.xml"/><Relationship Id="rId78" Type="http://schemas.openxmlformats.org/officeDocument/2006/relationships/ctrlProp" Target="../ctrlProps/ctrlProp51.xml"/><Relationship Id="rId81" Type="http://schemas.openxmlformats.org/officeDocument/2006/relationships/ctrlProp" Target="../ctrlProps/ctrlProp54.xml"/><Relationship Id="rId86" Type="http://schemas.openxmlformats.org/officeDocument/2006/relationships/ctrlProp" Target="../ctrlProps/ctrlProp59.xml"/><Relationship Id="rId94" Type="http://schemas.openxmlformats.org/officeDocument/2006/relationships/ctrlProp" Target="../ctrlProps/ctrlProp67.xml"/><Relationship Id="rId99" Type="http://schemas.openxmlformats.org/officeDocument/2006/relationships/ctrlProp" Target="../ctrlProps/ctrlProp72.xml"/><Relationship Id="rId4" Type="http://schemas.openxmlformats.org/officeDocument/2006/relationships/printerSettings" Target="../printerSettings/printerSettings171.bin"/><Relationship Id="rId9" Type="http://schemas.openxmlformats.org/officeDocument/2006/relationships/printerSettings" Target="../printerSettings/printerSettings176.bin"/><Relationship Id="rId13" Type="http://schemas.openxmlformats.org/officeDocument/2006/relationships/printerSettings" Target="../printerSettings/printerSettings180.bin"/><Relationship Id="rId18" Type="http://schemas.openxmlformats.org/officeDocument/2006/relationships/printerSettings" Target="../printerSettings/printerSettings185.bin"/><Relationship Id="rId39" Type="http://schemas.openxmlformats.org/officeDocument/2006/relationships/ctrlProp" Target="../ctrlProps/ctrlProp12.xml"/><Relationship Id="rId34" Type="http://schemas.openxmlformats.org/officeDocument/2006/relationships/ctrlProp" Target="../ctrlProps/ctrlProp7.xml"/><Relationship Id="rId50" Type="http://schemas.openxmlformats.org/officeDocument/2006/relationships/ctrlProp" Target="../ctrlProps/ctrlProp23.xml"/><Relationship Id="rId55" Type="http://schemas.openxmlformats.org/officeDocument/2006/relationships/ctrlProp" Target="../ctrlProps/ctrlProp28.xml"/><Relationship Id="rId76" Type="http://schemas.openxmlformats.org/officeDocument/2006/relationships/ctrlProp" Target="../ctrlProps/ctrlProp49.xml"/><Relationship Id="rId97" Type="http://schemas.openxmlformats.org/officeDocument/2006/relationships/ctrlProp" Target="../ctrlProps/ctrlProp70.xml"/><Relationship Id="rId7" Type="http://schemas.openxmlformats.org/officeDocument/2006/relationships/printerSettings" Target="../printerSettings/printerSettings174.bin"/><Relationship Id="rId71" Type="http://schemas.openxmlformats.org/officeDocument/2006/relationships/ctrlProp" Target="../ctrlProps/ctrlProp44.xml"/><Relationship Id="rId92" Type="http://schemas.openxmlformats.org/officeDocument/2006/relationships/ctrlProp" Target="../ctrlProps/ctrlProp65.xml"/><Relationship Id="rId2" Type="http://schemas.openxmlformats.org/officeDocument/2006/relationships/printerSettings" Target="../printerSettings/printerSettings169.bin"/><Relationship Id="rId29" Type="http://schemas.openxmlformats.org/officeDocument/2006/relationships/ctrlProp" Target="../ctrlProps/ctrlProp2.xml"/><Relationship Id="rId24" Type="http://schemas.openxmlformats.org/officeDocument/2006/relationships/printerSettings" Target="../printerSettings/printerSettings191.bin"/><Relationship Id="rId40" Type="http://schemas.openxmlformats.org/officeDocument/2006/relationships/ctrlProp" Target="../ctrlProps/ctrlProp13.xml"/><Relationship Id="rId45" Type="http://schemas.openxmlformats.org/officeDocument/2006/relationships/ctrlProp" Target="../ctrlProps/ctrlProp18.xml"/><Relationship Id="rId66" Type="http://schemas.openxmlformats.org/officeDocument/2006/relationships/ctrlProp" Target="../ctrlProps/ctrlProp39.xml"/><Relationship Id="rId87" Type="http://schemas.openxmlformats.org/officeDocument/2006/relationships/ctrlProp" Target="../ctrlProps/ctrlProp60.xml"/><Relationship Id="rId61" Type="http://schemas.openxmlformats.org/officeDocument/2006/relationships/ctrlProp" Target="../ctrlProps/ctrlProp34.xml"/><Relationship Id="rId82" Type="http://schemas.openxmlformats.org/officeDocument/2006/relationships/ctrlProp" Target="../ctrlProps/ctrlProp55.xml"/><Relationship Id="rId19" Type="http://schemas.openxmlformats.org/officeDocument/2006/relationships/printerSettings" Target="../printerSettings/printerSettings186.bin"/><Relationship Id="rId14" Type="http://schemas.openxmlformats.org/officeDocument/2006/relationships/printerSettings" Target="../printerSettings/printerSettings181.bin"/><Relationship Id="rId30" Type="http://schemas.openxmlformats.org/officeDocument/2006/relationships/ctrlProp" Target="../ctrlProps/ctrlProp3.xml"/><Relationship Id="rId35" Type="http://schemas.openxmlformats.org/officeDocument/2006/relationships/ctrlProp" Target="../ctrlProps/ctrlProp8.xml"/><Relationship Id="rId56" Type="http://schemas.openxmlformats.org/officeDocument/2006/relationships/ctrlProp" Target="../ctrlProps/ctrlProp29.xml"/><Relationship Id="rId77" Type="http://schemas.openxmlformats.org/officeDocument/2006/relationships/ctrlProp" Target="../ctrlProps/ctrlProp50.xml"/><Relationship Id="rId8" Type="http://schemas.openxmlformats.org/officeDocument/2006/relationships/printerSettings" Target="../printerSettings/printerSettings175.bin"/><Relationship Id="rId51" Type="http://schemas.openxmlformats.org/officeDocument/2006/relationships/ctrlProp" Target="../ctrlProps/ctrlProp24.xml"/><Relationship Id="rId72" Type="http://schemas.openxmlformats.org/officeDocument/2006/relationships/ctrlProp" Target="../ctrlProps/ctrlProp45.xml"/><Relationship Id="rId93" Type="http://schemas.openxmlformats.org/officeDocument/2006/relationships/ctrlProp" Target="../ctrlProps/ctrlProp66.xml"/><Relationship Id="rId98" Type="http://schemas.openxmlformats.org/officeDocument/2006/relationships/ctrlProp" Target="../ctrlProps/ctrlProp71.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printerSettings" Target="../printerSettings/printerSettings218.bin"/><Relationship Id="rId39" Type="http://schemas.openxmlformats.org/officeDocument/2006/relationships/printerSettings" Target="../printerSettings/printerSettings231.bin"/><Relationship Id="rId21" Type="http://schemas.openxmlformats.org/officeDocument/2006/relationships/printerSettings" Target="../printerSettings/printerSettings213.bin"/><Relationship Id="rId34" Type="http://schemas.openxmlformats.org/officeDocument/2006/relationships/printerSettings" Target="../printerSettings/printerSettings226.bin"/><Relationship Id="rId42" Type="http://schemas.openxmlformats.org/officeDocument/2006/relationships/printerSettings" Target="../printerSettings/printerSettings234.bin"/><Relationship Id="rId47" Type="http://schemas.openxmlformats.org/officeDocument/2006/relationships/printerSettings" Target="../printerSettings/printerSettings239.bin"/><Relationship Id="rId7" Type="http://schemas.openxmlformats.org/officeDocument/2006/relationships/printerSettings" Target="../printerSettings/printerSettings199.bin"/><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9" Type="http://schemas.openxmlformats.org/officeDocument/2006/relationships/printerSettings" Target="../printerSettings/printerSettings221.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printerSettings" Target="../printerSettings/printerSettings216.bin"/><Relationship Id="rId32" Type="http://schemas.openxmlformats.org/officeDocument/2006/relationships/printerSettings" Target="../printerSettings/printerSettings224.bin"/><Relationship Id="rId37" Type="http://schemas.openxmlformats.org/officeDocument/2006/relationships/printerSettings" Target="../printerSettings/printerSettings229.bin"/><Relationship Id="rId40" Type="http://schemas.openxmlformats.org/officeDocument/2006/relationships/printerSettings" Target="../printerSettings/printerSettings232.bin"/><Relationship Id="rId45" Type="http://schemas.openxmlformats.org/officeDocument/2006/relationships/printerSettings" Target="../printerSettings/printerSettings237.bin"/><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printerSettings" Target="../printerSettings/printerSettings215.bin"/><Relationship Id="rId28" Type="http://schemas.openxmlformats.org/officeDocument/2006/relationships/printerSettings" Target="../printerSettings/printerSettings220.bin"/><Relationship Id="rId36" Type="http://schemas.openxmlformats.org/officeDocument/2006/relationships/printerSettings" Target="../printerSettings/printerSettings228.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printerSettings" Target="../printerSettings/printerSettings223.bin"/><Relationship Id="rId44" Type="http://schemas.openxmlformats.org/officeDocument/2006/relationships/printerSettings" Target="../printerSettings/printerSettings236.bin"/><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printerSettings" Target="../printerSettings/printerSettings214.bin"/><Relationship Id="rId27" Type="http://schemas.openxmlformats.org/officeDocument/2006/relationships/printerSettings" Target="../printerSettings/printerSettings219.bin"/><Relationship Id="rId30" Type="http://schemas.openxmlformats.org/officeDocument/2006/relationships/printerSettings" Target="../printerSettings/printerSettings222.bin"/><Relationship Id="rId35" Type="http://schemas.openxmlformats.org/officeDocument/2006/relationships/printerSettings" Target="../printerSettings/printerSettings227.bin"/><Relationship Id="rId43" Type="http://schemas.openxmlformats.org/officeDocument/2006/relationships/printerSettings" Target="../printerSettings/printerSettings235.bin"/><Relationship Id="rId48" Type="http://schemas.openxmlformats.org/officeDocument/2006/relationships/drawing" Target="../drawings/drawing5.xm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printerSettings" Target="../printerSettings/printerSettings217.bin"/><Relationship Id="rId33" Type="http://schemas.openxmlformats.org/officeDocument/2006/relationships/printerSettings" Target="../printerSettings/printerSettings225.bin"/><Relationship Id="rId38" Type="http://schemas.openxmlformats.org/officeDocument/2006/relationships/printerSettings" Target="../printerSettings/printerSettings230.bin"/><Relationship Id="rId46" Type="http://schemas.openxmlformats.org/officeDocument/2006/relationships/printerSettings" Target="../printerSettings/printerSettings238.bin"/><Relationship Id="rId20" Type="http://schemas.openxmlformats.org/officeDocument/2006/relationships/printerSettings" Target="../printerSettings/printerSettings212.bin"/><Relationship Id="rId41" Type="http://schemas.openxmlformats.org/officeDocument/2006/relationships/printerSettings" Target="../printerSettings/printerSettings233.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73.xml"/><Relationship Id="rId21" Type="http://schemas.openxmlformats.org/officeDocument/2006/relationships/printerSettings" Target="../printerSettings/printerSettings260.bin"/><Relationship Id="rId42" Type="http://schemas.openxmlformats.org/officeDocument/2006/relationships/ctrlProp" Target="../ctrlProps/ctrlProp89.xml"/><Relationship Id="rId47" Type="http://schemas.openxmlformats.org/officeDocument/2006/relationships/ctrlProp" Target="../ctrlProps/ctrlProp94.xml"/><Relationship Id="rId63" Type="http://schemas.openxmlformats.org/officeDocument/2006/relationships/ctrlProp" Target="../ctrlProps/ctrlProp110.xml"/><Relationship Id="rId68" Type="http://schemas.openxmlformats.org/officeDocument/2006/relationships/ctrlProp" Target="../ctrlProps/ctrlProp115.xml"/><Relationship Id="rId84" Type="http://schemas.openxmlformats.org/officeDocument/2006/relationships/ctrlProp" Target="../ctrlProps/ctrlProp131.xml"/><Relationship Id="rId16" Type="http://schemas.openxmlformats.org/officeDocument/2006/relationships/printerSettings" Target="../printerSettings/printerSettings255.bin"/><Relationship Id="rId11" Type="http://schemas.openxmlformats.org/officeDocument/2006/relationships/printerSettings" Target="../printerSettings/printerSettings250.bin"/><Relationship Id="rId32" Type="http://schemas.openxmlformats.org/officeDocument/2006/relationships/ctrlProp" Target="../ctrlProps/ctrlProp79.xml"/><Relationship Id="rId37" Type="http://schemas.openxmlformats.org/officeDocument/2006/relationships/ctrlProp" Target="../ctrlProps/ctrlProp84.xml"/><Relationship Id="rId53" Type="http://schemas.openxmlformats.org/officeDocument/2006/relationships/ctrlProp" Target="../ctrlProps/ctrlProp100.xml"/><Relationship Id="rId58" Type="http://schemas.openxmlformats.org/officeDocument/2006/relationships/ctrlProp" Target="../ctrlProps/ctrlProp105.xml"/><Relationship Id="rId74" Type="http://schemas.openxmlformats.org/officeDocument/2006/relationships/ctrlProp" Target="../ctrlProps/ctrlProp121.xml"/><Relationship Id="rId79" Type="http://schemas.openxmlformats.org/officeDocument/2006/relationships/ctrlProp" Target="../ctrlProps/ctrlProp126.xml"/><Relationship Id="rId5" Type="http://schemas.openxmlformats.org/officeDocument/2006/relationships/printerSettings" Target="../printerSettings/printerSettings244.bin"/><Relationship Id="rId19" Type="http://schemas.openxmlformats.org/officeDocument/2006/relationships/printerSettings" Target="../printerSettings/printerSettings258.bin"/><Relationship Id="rId14" Type="http://schemas.openxmlformats.org/officeDocument/2006/relationships/printerSettings" Target="../printerSettings/printerSettings253.bin"/><Relationship Id="rId22" Type="http://schemas.openxmlformats.org/officeDocument/2006/relationships/printerSettings" Target="../printerSettings/printerSettings261.bin"/><Relationship Id="rId27" Type="http://schemas.openxmlformats.org/officeDocument/2006/relationships/ctrlProp" Target="../ctrlProps/ctrlProp74.xml"/><Relationship Id="rId30" Type="http://schemas.openxmlformats.org/officeDocument/2006/relationships/ctrlProp" Target="../ctrlProps/ctrlProp77.xml"/><Relationship Id="rId35" Type="http://schemas.openxmlformats.org/officeDocument/2006/relationships/ctrlProp" Target="../ctrlProps/ctrlProp82.xml"/><Relationship Id="rId43" Type="http://schemas.openxmlformats.org/officeDocument/2006/relationships/ctrlProp" Target="../ctrlProps/ctrlProp90.xml"/><Relationship Id="rId48" Type="http://schemas.openxmlformats.org/officeDocument/2006/relationships/ctrlProp" Target="../ctrlProps/ctrlProp95.xml"/><Relationship Id="rId56" Type="http://schemas.openxmlformats.org/officeDocument/2006/relationships/ctrlProp" Target="../ctrlProps/ctrlProp103.xml"/><Relationship Id="rId64" Type="http://schemas.openxmlformats.org/officeDocument/2006/relationships/ctrlProp" Target="../ctrlProps/ctrlProp111.xml"/><Relationship Id="rId69" Type="http://schemas.openxmlformats.org/officeDocument/2006/relationships/ctrlProp" Target="../ctrlProps/ctrlProp116.xml"/><Relationship Id="rId77" Type="http://schemas.openxmlformats.org/officeDocument/2006/relationships/ctrlProp" Target="../ctrlProps/ctrlProp124.xml"/><Relationship Id="rId8" Type="http://schemas.openxmlformats.org/officeDocument/2006/relationships/printerSettings" Target="../printerSettings/printerSettings247.bin"/><Relationship Id="rId51" Type="http://schemas.openxmlformats.org/officeDocument/2006/relationships/ctrlProp" Target="../ctrlProps/ctrlProp98.xml"/><Relationship Id="rId72" Type="http://schemas.openxmlformats.org/officeDocument/2006/relationships/ctrlProp" Target="../ctrlProps/ctrlProp119.xml"/><Relationship Id="rId80" Type="http://schemas.openxmlformats.org/officeDocument/2006/relationships/ctrlProp" Target="../ctrlProps/ctrlProp127.xml"/><Relationship Id="rId85" Type="http://schemas.openxmlformats.org/officeDocument/2006/relationships/ctrlProp" Target="../ctrlProps/ctrlProp132.xml"/><Relationship Id="rId3" Type="http://schemas.openxmlformats.org/officeDocument/2006/relationships/printerSettings" Target="../printerSettings/printerSettings242.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5" Type="http://schemas.openxmlformats.org/officeDocument/2006/relationships/vmlDrawing" Target="../drawings/vmlDrawing2.vml"/><Relationship Id="rId33" Type="http://schemas.openxmlformats.org/officeDocument/2006/relationships/ctrlProp" Target="../ctrlProps/ctrlProp80.xml"/><Relationship Id="rId38" Type="http://schemas.openxmlformats.org/officeDocument/2006/relationships/ctrlProp" Target="../ctrlProps/ctrlProp85.xml"/><Relationship Id="rId46" Type="http://schemas.openxmlformats.org/officeDocument/2006/relationships/ctrlProp" Target="../ctrlProps/ctrlProp93.xml"/><Relationship Id="rId59" Type="http://schemas.openxmlformats.org/officeDocument/2006/relationships/ctrlProp" Target="../ctrlProps/ctrlProp106.xml"/><Relationship Id="rId67" Type="http://schemas.openxmlformats.org/officeDocument/2006/relationships/ctrlProp" Target="../ctrlProps/ctrlProp114.xml"/><Relationship Id="rId20" Type="http://schemas.openxmlformats.org/officeDocument/2006/relationships/printerSettings" Target="../printerSettings/printerSettings259.bin"/><Relationship Id="rId41" Type="http://schemas.openxmlformats.org/officeDocument/2006/relationships/ctrlProp" Target="../ctrlProps/ctrlProp88.xml"/><Relationship Id="rId54" Type="http://schemas.openxmlformats.org/officeDocument/2006/relationships/ctrlProp" Target="../ctrlProps/ctrlProp101.xml"/><Relationship Id="rId62" Type="http://schemas.openxmlformats.org/officeDocument/2006/relationships/ctrlProp" Target="../ctrlProps/ctrlProp109.xml"/><Relationship Id="rId70" Type="http://schemas.openxmlformats.org/officeDocument/2006/relationships/ctrlProp" Target="../ctrlProps/ctrlProp117.xml"/><Relationship Id="rId75" Type="http://schemas.openxmlformats.org/officeDocument/2006/relationships/ctrlProp" Target="../ctrlProps/ctrlProp122.xml"/><Relationship Id="rId83" Type="http://schemas.openxmlformats.org/officeDocument/2006/relationships/ctrlProp" Target="../ctrlProps/ctrlProp130.xml"/><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5" Type="http://schemas.openxmlformats.org/officeDocument/2006/relationships/printerSettings" Target="../printerSettings/printerSettings254.bin"/><Relationship Id="rId23" Type="http://schemas.openxmlformats.org/officeDocument/2006/relationships/printerSettings" Target="../printerSettings/printerSettings262.bin"/><Relationship Id="rId28" Type="http://schemas.openxmlformats.org/officeDocument/2006/relationships/ctrlProp" Target="../ctrlProps/ctrlProp75.xml"/><Relationship Id="rId36" Type="http://schemas.openxmlformats.org/officeDocument/2006/relationships/ctrlProp" Target="../ctrlProps/ctrlProp83.xml"/><Relationship Id="rId49" Type="http://schemas.openxmlformats.org/officeDocument/2006/relationships/ctrlProp" Target="../ctrlProps/ctrlProp96.xml"/><Relationship Id="rId57" Type="http://schemas.openxmlformats.org/officeDocument/2006/relationships/ctrlProp" Target="../ctrlProps/ctrlProp104.xml"/><Relationship Id="rId10" Type="http://schemas.openxmlformats.org/officeDocument/2006/relationships/printerSettings" Target="../printerSettings/printerSettings249.bin"/><Relationship Id="rId31" Type="http://schemas.openxmlformats.org/officeDocument/2006/relationships/ctrlProp" Target="../ctrlProps/ctrlProp78.xml"/><Relationship Id="rId44" Type="http://schemas.openxmlformats.org/officeDocument/2006/relationships/ctrlProp" Target="../ctrlProps/ctrlProp91.xml"/><Relationship Id="rId52" Type="http://schemas.openxmlformats.org/officeDocument/2006/relationships/ctrlProp" Target="../ctrlProps/ctrlProp99.xml"/><Relationship Id="rId60" Type="http://schemas.openxmlformats.org/officeDocument/2006/relationships/ctrlProp" Target="../ctrlProps/ctrlProp107.xml"/><Relationship Id="rId65" Type="http://schemas.openxmlformats.org/officeDocument/2006/relationships/ctrlProp" Target="../ctrlProps/ctrlProp112.xml"/><Relationship Id="rId73" Type="http://schemas.openxmlformats.org/officeDocument/2006/relationships/ctrlProp" Target="../ctrlProps/ctrlProp120.xml"/><Relationship Id="rId78" Type="http://schemas.openxmlformats.org/officeDocument/2006/relationships/ctrlProp" Target="../ctrlProps/ctrlProp125.xml"/><Relationship Id="rId81" Type="http://schemas.openxmlformats.org/officeDocument/2006/relationships/ctrlProp" Target="../ctrlProps/ctrlProp128.xm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3" Type="http://schemas.openxmlformats.org/officeDocument/2006/relationships/printerSettings" Target="../printerSettings/printerSettings252.bin"/><Relationship Id="rId18" Type="http://schemas.openxmlformats.org/officeDocument/2006/relationships/printerSettings" Target="../printerSettings/printerSettings257.bin"/><Relationship Id="rId39" Type="http://schemas.openxmlformats.org/officeDocument/2006/relationships/ctrlProp" Target="../ctrlProps/ctrlProp86.xml"/><Relationship Id="rId34" Type="http://schemas.openxmlformats.org/officeDocument/2006/relationships/ctrlProp" Target="../ctrlProps/ctrlProp81.xml"/><Relationship Id="rId50" Type="http://schemas.openxmlformats.org/officeDocument/2006/relationships/ctrlProp" Target="../ctrlProps/ctrlProp97.xml"/><Relationship Id="rId55" Type="http://schemas.openxmlformats.org/officeDocument/2006/relationships/ctrlProp" Target="../ctrlProps/ctrlProp102.xml"/><Relationship Id="rId76" Type="http://schemas.openxmlformats.org/officeDocument/2006/relationships/ctrlProp" Target="../ctrlProps/ctrlProp123.xml"/><Relationship Id="rId7" Type="http://schemas.openxmlformats.org/officeDocument/2006/relationships/printerSettings" Target="../printerSettings/printerSettings246.bin"/><Relationship Id="rId71" Type="http://schemas.openxmlformats.org/officeDocument/2006/relationships/ctrlProp" Target="../ctrlProps/ctrlProp118.xml"/><Relationship Id="rId2" Type="http://schemas.openxmlformats.org/officeDocument/2006/relationships/printerSettings" Target="../printerSettings/printerSettings241.bin"/><Relationship Id="rId29" Type="http://schemas.openxmlformats.org/officeDocument/2006/relationships/ctrlProp" Target="../ctrlProps/ctrlProp76.xml"/><Relationship Id="rId24" Type="http://schemas.openxmlformats.org/officeDocument/2006/relationships/drawing" Target="../drawings/drawing6.xml"/><Relationship Id="rId40" Type="http://schemas.openxmlformats.org/officeDocument/2006/relationships/ctrlProp" Target="../ctrlProps/ctrlProp87.xml"/><Relationship Id="rId45" Type="http://schemas.openxmlformats.org/officeDocument/2006/relationships/ctrlProp" Target="../ctrlProps/ctrlProp92.xml"/><Relationship Id="rId66" Type="http://schemas.openxmlformats.org/officeDocument/2006/relationships/ctrlProp" Target="../ctrlProps/ctrlProp113.xml"/><Relationship Id="rId61" Type="http://schemas.openxmlformats.org/officeDocument/2006/relationships/ctrlProp" Target="../ctrlProps/ctrlProp108.xml"/><Relationship Id="rId82" Type="http://schemas.openxmlformats.org/officeDocument/2006/relationships/ctrlProp" Target="../ctrlProps/ctrlProp129.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244.xml"/><Relationship Id="rId21" Type="http://schemas.openxmlformats.org/officeDocument/2006/relationships/ctrlProp" Target="../ctrlProps/ctrlProp148.xml"/><Relationship Id="rId42" Type="http://schemas.openxmlformats.org/officeDocument/2006/relationships/ctrlProp" Target="../ctrlProps/ctrlProp169.xml"/><Relationship Id="rId47" Type="http://schemas.openxmlformats.org/officeDocument/2006/relationships/ctrlProp" Target="../ctrlProps/ctrlProp174.xml"/><Relationship Id="rId63" Type="http://schemas.openxmlformats.org/officeDocument/2006/relationships/ctrlProp" Target="../ctrlProps/ctrlProp190.xml"/><Relationship Id="rId68" Type="http://schemas.openxmlformats.org/officeDocument/2006/relationships/ctrlProp" Target="../ctrlProps/ctrlProp195.xml"/><Relationship Id="rId84" Type="http://schemas.openxmlformats.org/officeDocument/2006/relationships/ctrlProp" Target="../ctrlProps/ctrlProp211.xml"/><Relationship Id="rId89" Type="http://schemas.openxmlformats.org/officeDocument/2006/relationships/ctrlProp" Target="../ctrlProps/ctrlProp216.xml"/><Relationship Id="rId112" Type="http://schemas.openxmlformats.org/officeDocument/2006/relationships/ctrlProp" Target="../ctrlProps/ctrlProp239.xml"/><Relationship Id="rId16" Type="http://schemas.openxmlformats.org/officeDocument/2006/relationships/ctrlProp" Target="../ctrlProps/ctrlProp143.xml"/><Relationship Id="rId107" Type="http://schemas.openxmlformats.org/officeDocument/2006/relationships/ctrlProp" Target="../ctrlProps/ctrlProp234.xml"/><Relationship Id="rId11" Type="http://schemas.openxmlformats.org/officeDocument/2006/relationships/ctrlProp" Target="../ctrlProps/ctrlProp138.xml"/><Relationship Id="rId32" Type="http://schemas.openxmlformats.org/officeDocument/2006/relationships/ctrlProp" Target="../ctrlProps/ctrlProp159.xml"/><Relationship Id="rId37" Type="http://schemas.openxmlformats.org/officeDocument/2006/relationships/ctrlProp" Target="../ctrlProps/ctrlProp164.xml"/><Relationship Id="rId53" Type="http://schemas.openxmlformats.org/officeDocument/2006/relationships/ctrlProp" Target="../ctrlProps/ctrlProp180.xml"/><Relationship Id="rId58" Type="http://schemas.openxmlformats.org/officeDocument/2006/relationships/ctrlProp" Target="../ctrlProps/ctrlProp185.xml"/><Relationship Id="rId74" Type="http://schemas.openxmlformats.org/officeDocument/2006/relationships/ctrlProp" Target="../ctrlProps/ctrlProp201.xml"/><Relationship Id="rId79" Type="http://schemas.openxmlformats.org/officeDocument/2006/relationships/ctrlProp" Target="../ctrlProps/ctrlProp206.xml"/><Relationship Id="rId102" Type="http://schemas.openxmlformats.org/officeDocument/2006/relationships/ctrlProp" Target="../ctrlProps/ctrlProp229.xml"/><Relationship Id="rId123" Type="http://schemas.openxmlformats.org/officeDocument/2006/relationships/ctrlProp" Target="../ctrlProps/ctrlProp250.xml"/><Relationship Id="rId128" Type="http://schemas.openxmlformats.org/officeDocument/2006/relationships/ctrlProp" Target="../ctrlProps/ctrlProp255.xml"/><Relationship Id="rId5" Type="http://schemas.openxmlformats.org/officeDocument/2006/relationships/vmlDrawing" Target="../drawings/vmlDrawing3.vml"/><Relationship Id="rId90" Type="http://schemas.openxmlformats.org/officeDocument/2006/relationships/ctrlProp" Target="../ctrlProps/ctrlProp217.xml"/><Relationship Id="rId95" Type="http://schemas.openxmlformats.org/officeDocument/2006/relationships/ctrlProp" Target="../ctrlProps/ctrlProp222.xml"/><Relationship Id="rId22" Type="http://schemas.openxmlformats.org/officeDocument/2006/relationships/ctrlProp" Target="../ctrlProps/ctrlProp149.xml"/><Relationship Id="rId27" Type="http://schemas.openxmlformats.org/officeDocument/2006/relationships/ctrlProp" Target="../ctrlProps/ctrlProp154.xml"/><Relationship Id="rId43" Type="http://schemas.openxmlformats.org/officeDocument/2006/relationships/ctrlProp" Target="../ctrlProps/ctrlProp170.xml"/><Relationship Id="rId48" Type="http://schemas.openxmlformats.org/officeDocument/2006/relationships/ctrlProp" Target="../ctrlProps/ctrlProp175.xml"/><Relationship Id="rId64" Type="http://schemas.openxmlformats.org/officeDocument/2006/relationships/ctrlProp" Target="../ctrlProps/ctrlProp191.xml"/><Relationship Id="rId69" Type="http://schemas.openxmlformats.org/officeDocument/2006/relationships/ctrlProp" Target="../ctrlProps/ctrlProp196.xml"/><Relationship Id="rId113" Type="http://schemas.openxmlformats.org/officeDocument/2006/relationships/ctrlProp" Target="../ctrlProps/ctrlProp240.xml"/><Relationship Id="rId118" Type="http://schemas.openxmlformats.org/officeDocument/2006/relationships/ctrlProp" Target="../ctrlProps/ctrlProp245.xml"/><Relationship Id="rId80" Type="http://schemas.openxmlformats.org/officeDocument/2006/relationships/ctrlProp" Target="../ctrlProps/ctrlProp207.xml"/><Relationship Id="rId85" Type="http://schemas.openxmlformats.org/officeDocument/2006/relationships/ctrlProp" Target="../ctrlProps/ctrlProp212.xml"/><Relationship Id="rId12" Type="http://schemas.openxmlformats.org/officeDocument/2006/relationships/ctrlProp" Target="../ctrlProps/ctrlProp139.xml"/><Relationship Id="rId17" Type="http://schemas.openxmlformats.org/officeDocument/2006/relationships/ctrlProp" Target="../ctrlProps/ctrlProp144.xml"/><Relationship Id="rId33" Type="http://schemas.openxmlformats.org/officeDocument/2006/relationships/ctrlProp" Target="../ctrlProps/ctrlProp160.xml"/><Relationship Id="rId38" Type="http://schemas.openxmlformats.org/officeDocument/2006/relationships/ctrlProp" Target="../ctrlProps/ctrlProp165.xml"/><Relationship Id="rId59" Type="http://schemas.openxmlformats.org/officeDocument/2006/relationships/ctrlProp" Target="../ctrlProps/ctrlProp186.xml"/><Relationship Id="rId103" Type="http://schemas.openxmlformats.org/officeDocument/2006/relationships/ctrlProp" Target="../ctrlProps/ctrlProp230.xml"/><Relationship Id="rId108" Type="http://schemas.openxmlformats.org/officeDocument/2006/relationships/ctrlProp" Target="../ctrlProps/ctrlProp235.xml"/><Relationship Id="rId124" Type="http://schemas.openxmlformats.org/officeDocument/2006/relationships/ctrlProp" Target="../ctrlProps/ctrlProp251.xml"/><Relationship Id="rId129" Type="http://schemas.openxmlformats.org/officeDocument/2006/relationships/ctrlProp" Target="../ctrlProps/ctrlProp256.xml"/><Relationship Id="rId54" Type="http://schemas.openxmlformats.org/officeDocument/2006/relationships/ctrlProp" Target="../ctrlProps/ctrlProp181.xml"/><Relationship Id="rId70" Type="http://schemas.openxmlformats.org/officeDocument/2006/relationships/ctrlProp" Target="../ctrlProps/ctrlProp197.xml"/><Relationship Id="rId75" Type="http://schemas.openxmlformats.org/officeDocument/2006/relationships/ctrlProp" Target="../ctrlProps/ctrlProp202.xml"/><Relationship Id="rId91" Type="http://schemas.openxmlformats.org/officeDocument/2006/relationships/ctrlProp" Target="../ctrlProps/ctrlProp218.xml"/><Relationship Id="rId96" Type="http://schemas.openxmlformats.org/officeDocument/2006/relationships/ctrlProp" Target="../ctrlProps/ctrlProp223.xml"/><Relationship Id="rId1" Type="http://schemas.openxmlformats.org/officeDocument/2006/relationships/printerSettings" Target="../printerSettings/printerSettings263.bin"/><Relationship Id="rId6" Type="http://schemas.openxmlformats.org/officeDocument/2006/relationships/ctrlProp" Target="../ctrlProps/ctrlProp133.xml"/><Relationship Id="rId23" Type="http://schemas.openxmlformats.org/officeDocument/2006/relationships/ctrlProp" Target="../ctrlProps/ctrlProp150.xml"/><Relationship Id="rId28" Type="http://schemas.openxmlformats.org/officeDocument/2006/relationships/ctrlProp" Target="../ctrlProps/ctrlProp155.xml"/><Relationship Id="rId49" Type="http://schemas.openxmlformats.org/officeDocument/2006/relationships/ctrlProp" Target="../ctrlProps/ctrlProp176.xml"/><Relationship Id="rId114" Type="http://schemas.openxmlformats.org/officeDocument/2006/relationships/ctrlProp" Target="../ctrlProps/ctrlProp241.xml"/><Relationship Id="rId119" Type="http://schemas.openxmlformats.org/officeDocument/2006/relationships/ctrlProp" Target="../ctrlProps/ctrlProp246.xml"/><Relationship Id="rId44" Type="http://schemas.openxmlformats.org/officeDocument/2006/relationships/ctrlProp" Target="../ctrlProps/ctrlProp171.xml"/><Relationship Id="rId60" Type="http://schemas.openxmlformats.org/officeDocument/2006/relationships/ctrlProp" Target="../ctrlProps/ctrlProp187.xml"/><Relationship Id="rId65" Type="http://schemas.openxmlformats.org/officeDocument/2006/relationships/ctrlProp" Target="../ctrlProps/ctrlProp192.xml"/><Relationship Id="rId81" Type="http://schemas.openxmlformats.org/officeDocument/2006/relationships/ctrlProp" Target="../ctrlProps/ctrlProp208.xml"/><Relationship Id="rId86" Type="http://schemas.openxmlformats.org/officeDocument/2006/relationships/ctrlProp" Target="../ctrlProps/ctrlProp213.xml"/><Relationship Id="rId130" Type="http://schemas.openxmlformats.org/officeDocument/2006/relationships/ctrlProp" Target="../ctrlProps/ctrlProp257.xml"/><Relationship Id="rId13" Type="http://schemas.openxmlformats.org/officeDocument/2006/relationships/ctrlProp" Target="../ctrlProps/ctrlProp140.xml"/><Relationship Id="rId18" Type="http://schemas.openxmlformats.org/officeDocument/2006/relationships/ctrlProp" Target="../ctrlProps/ctrlProp145.xml"/><Relationship Id="rId39" Type="http://schemas.openxmlformats.org/officeDocument/2006/relationships/ctrlProp" Target="../ctrlProps/ctrlProp166.xml"/><Relationship Id="rId109" Type="http://schemas.openxmlformats.org/officeDocument/2006/relationships/ctrlProp" Target="../ctrlProps/ctrlProp236.xml"/><Relationship Id="rId34" Type="http://schemas.openxmlformats.org/officeDocument/2006/relationships/ctrlProp" Target="../ctrlProps/ctrlProp161.xml"/><Relationship Id="rId50" Type="http://schemas.openxmlformats.org/officeDocument/2006/relationships/ctrlProp" Target="../ctrlProps/ctrlProp177.xml"/><Relationship Id="rId55" Type="http://schemas.openxmlformats.org/officeDocument/2006/relationships/ctrlProp" Target="../ctrlProps/ctrlProp182.xml"/><Relationship Id="rId76" Type="http://schemas.openxmlformats.org/officeDocument/2006/relationships/ctrlProp" Target="../ctrlProps/ctrlProp203.xml"/><Relationship Id="rId97" Type="http://schemas.openxmlformats.org/officeDocument/2006/relationships/ctrlProp" Target="../ctrlProps/ctrlProp224.xml"/><Relationship Id="rId104" Type="http://schemas.openxmlformats.org/officeDocument/2006/relationships/ctrlProp" Target="../ctrlProps/ctrlProp231.xml"/><Relationship Id="rId120" Type="http://schemas.openxmlformats.org/officeDocument/2006/relationships/ctrlProp" Target="../ctrlProps/ctrlProp247.xml"/><Relationship Id="rId125" Type="http://schemas.openxmlformats.org/officeDocument/2006/relationships/ctrlProp" Target="../ctrlProps/ctrlProp252.xml"/><Relationship Id="rId7" Type="http://schemas.openxmlformats.org/officeDocument/2006/relationships/ctrlProp" Target="../ctrlProps/ctrlProp134.xml"/><Relationship Id="rId71" Type="http://schemas.openxmlformats.org/officeDocument/2006/relationships/ctrlProp" Target="../ctrlProps/ctrlProp198.xml"/><Relationship Id="rId92" Type="http://schemas.openxmlformats.org/officeDocument/2006/relationships/ctrlProp" Target="../ctrlProps/ctrlProp219.xml"/><Relationship Id="rId2" Type="http://schemas.openxmlformats.org/officeDocument/2006/relationships/printerSettings" Target="../printerSettings/printerSettings264.bin"/><Relationship Id="rId29" Type="http://schemas.openxmlformats.org/officeDocument/2006/relationships/ctrlProp" Target="../ctrlProps/ctrlProp156.xml"/><Relationship Id="rId24" Type="http://schemas.openxmlformats.org/officeDocument/2006/relationships/ctrlProp" Target="../ctrlProps/ctrlProp151.xml"/><Relationship Id="rId40" Type="http://schemas.openxmlformats.org/officeDocument/2006/relationships/ctrlProp" Target="../ctrlProps/ctrlProp167.xml"/><Relationship Id="rId45" Type="http://schemas.openxmlformats.org/officeDocument/2006/relationships/ctrlProp" Target="../ctrlProps/ctrlProp172.xml"/><Relationship Id="rId66" Type="http://schemas.openxmlformats.org/officeDocument/2006/relationships/ctrlProp" Target="../ctrlProps/ctrlProp193.xml"/><Relationship Id="rId87" Type="http://schemas.openxmlformats.org/officeDocument/2006/relationships/ctrlProp" Target="../ctrlProps/ctrlProp214.xml"/><Relationship Id="rId110" Type="http://schemas.openxmlformats.org/officeDocument/2006/relationships/ctrlProp" Target="../ctrlProps/ctrlProp237.xml"/><Relationship Id="rId115" Type="http://schemas.openxmlformats.org/officeDocument/2006/relationships/ctrlProp" Target="../ctrlProps/ctrlProp242.xml"/><Relationship Id="rId131" Type="http://schemas.openxmlformats.org/officeDocument/2006/relationships/ctrlProp" Target="../ctrlProps/ctrlProp258.xml"/><Relationship Id="rId61" Type="http://schemas.openxmlformats.org/officeDocument/2006/relationships/ctrlProp" Target="../ctrlProps/ctrlProp188.xml"/><Relationship Id="rId82" Type="http://schemas.openxmlformats.org/officeDocument/2006/relationships/ctrlProp" Target="../ctrlProps/ctrlProp209.xml"/><Relationship Id="rId19" Type="http://schemas.openxmlformats.org/officeDocument/2006/relationships/ctrlProp" Target="../ctrlProps/ctrlProp146.xml"/><Relationship Id="rId14" Type="http://schemas.openxmlformats.org/officeDocument/2006/relationships/ctrlProp" Target="../ctrlProps/ctrlProp141.xml"/><Relationship Id="rId30" Type="http://schemas.openxmlformats.org/officeDocument/2006/relationships/ctrlProp" Target="../ctrlProps/ctrlProp157.xml"/><Relationship Id="rId35" Type="http://schemas.openxmlformats.org/officeDocument/2006/relationships/ctrlProp" Target="../ctrlProps/ctrlProp162.xml"/><Relationship Id="rId56" Type="http://schemas.openxmlformats.org/officeDocument/2006/relationships/ctrlProp" Target="../ctrlProps/ctrlProp183.xml"/><Relationship Id="rId77" Type="http://schemas.openxmlformats.org/officeDocument/2006/relationships/ctrlProp" Target="../ctrlProps/ctrlProp204.xml"/><Relationship Id="rId100" Type="http://schemas.openxmlformats.org/officeDocument/2006/relationships/ctrlProp" Target="../ctrlProps/ctrlProp227.xml"/><Relationship Id="rId105" Type="http://schemas.openxmlformats.org/officeDocument/2006/relationships/ctrlProp" Target="../ctrlProps/ctrlProp232.xml"/><Relationship Id="rId126" Type="http://schemas.openxmlformats.org/officeDocument/2006/relationships/ctrlProp" Target="../ctrlProps/ctrlProp253.xml"/><Relationship Id="rId8" Type="http://schemas.openxmlformats.org/officeDocument/2006/relationships/ctrlProp" Target="../ctrlProps/ctrlProp135.xml"/><Relationship Id="rId51" Type="http://schemas.openxmlformats.org/officeDocument/2006/relationships/ctrlProp" Target="../ctrlProps/ctrlProp178.xml"/><Relationship Id="rId72" Type="http://schemas.openxmlformats.org/officeDocument/2006/relationships/ctrlProp" Target="../ctrlProps/ctrlProp199.xml"/><Relationship Id="rId93" Type="http://schemas.openxmlformats.org/officeDocument/2006/relationships/ctrlProp" Target="../ctrlProps/ctrlProp220.xml"/><Relationship Id="rId98" Type="http://schemas.openxmlformats.org/officeDocument/2006/relationships/ctrlProp" Target="../ctrlProps/ctrlProp225.xml"/><Relationship Id="rId121" Type="http://schemas.openxmlformats.org/officeDocument/2006/relationships/ctrlProp" Target="../ctrlProps/ctrlProp248.xml"/><Relationship Id="rId3" Type="http://schemas.openxmlformats.org/officeDocument/2006/relationships/printerSettings" Target="../printerSettings/printerSettings265.bin"/><Relationship Id="rId25" Type="http://schemas.openxmlformats.org/officeDocument/2006/relationships/ctrlProp" Target="../ctrlProps/ctrlProp152.xml"/><Relationship Id="rId46" Type="http://schemas.openxmlformats.org/officeDocument/2006/relationships/ctrlProp" Target="../ctrlProps/ctrlProp173.xml"/><Relationship Id="rId67" Type="http://schemas.openxmlformats.org/officeDocument/2006/relationships/ctrlProp" Target="../ctrlProps/ctrlProp194.xml"/><Relationship Id="rId116" Type="http://schemas.openxmlformats.org/officeDocument/2006/relationships/ctrlProp" Target="../ctrlProps/ctrlProp243.xml"/><Relationship Id="rId20" Type="http://schemas.openxmlformats.org/officeDocument/2006/relationships/ctrlProp" Target="../ctrlProps/ctrlProp147.xml"/><Relationship Id="rId41" Type="http://schemas.openxmlformats.org/officeDocument/2006/relationships/ctrlProp" Target="../ctrlProps/ctrlProp168.xml"/><Relationship Id="rId62" Type="http://schemas.openxmlformats.org/officeDocument/2006/relationships/ctrlProp" Target="../ctrlProps/ctrlProp189.xml"/><Relationship Id="rId83" Type="http://schemas.openxmlformats.org/officeDocument/2006/relationships/ctrlProp" Target="../ctrlProps/ctrlProp210.xml"/><Relationship Id="rId88" Type="http://schemas.openxmlformats.org/officeDocument/2006/relationships/ctrlProp" Target="../ctrlProps/ctrlProp215.xml"/><Relationship Id="rId111" Type="http://schemas.openxmlformats.org/officeDocument/2006/relationships/ctrlProp" Target="../ctrlProps/ctrlProp238.xml"/><Relationship Id="rId15" Type="http://schemas.openxmlformats.org/officeDocument/2006/relationships/ctrlProp" Target="../ctrlProps/ctrlProp142.xml"/><Relationship Id="rId36" Type="http://schemas.openxmlformats.org/officeDocument/2006/relationships/ctrlProp" Target="../ctrlProps/ctrlProp163.xml"/><Relationship Id="rId57" Type="http://schemas.openxmlformats.org/officeDocument/2006/relationships/ctrlProp" Target="../ctrlProps/ctrlProp184.xml"/><Relationship Id="rId106" Type="http://schemas.openxmlformats.org/officeDocument/2006/relationships/ctrlProp" Target="../ctrlProps/ctrlProp233.xml"/><Relationship Id="rId127" Type="http://schemas.openxmlformats.org/officeDocument/2006/relationships/ctrlProp" Target="../ctrlProps/ctrlProp254.xml"/><Relationship Id="rId10" Type="http://schemas.openxmlformats.org/officeDocument/2006/relationships/ctrlProp" Target="../ctrlProps/ctrlProp137.xml"/><Relationship Id="rId31" Type="http://schemas.openxmlformats.org/officeDocument/2006/relationships/ctrlProp" Target="../ctrlProps/ctrlProp158.xml"/><Relationship Id="rId52" Type="http://schemas.openxmlformats.org/officeDocument/2006/relationships/ctrlProp" Target="../ctrlProps/ctrlProp179.xml"/><Relationship Id="rId73" Type="http://schemas.openxmlformats.org/officeDocument/2006/relationships/ctrlProp" Target="../ctrlProps/ctrlProp200.xml"/><Relationship Id="rId78" Type="http://schemas.openxmlformats.org/officeDocument/2006/relationships/ctrlProp" Target="../ctrlProps/ctrlProp205.xml"/><Relationship Id="rId94" Type="http://schemas.openxmlformats.org/officeDocument/2006/relationships/ctrlProp" Target="../ctrlProps/ctrlProp221.xml"/><Relationship Id="rId99" Type="http://schemas.openxmlformats.org/officeDocument/2006/relationships/ctrlProp" Target="../ctrlProps/ctrlProp226.xml"/><Relationship Id="rId101" Type="http://schemas.openxmlformats.org/officeDocument/2006/relationships/ctrlProp" Target="../ctrlProps/ctrlProp228.xml"/><Relationship Id="rId122" Type="http://schemas.openxmlformats.org/officeDocument/2006/relationships/ctrlProp" Target="../ctrlProps/ctrlProp249.xml"/><Relationship Id="rId4" Type="http://schemas.openxmlformats.org/officeDocument/2006/relationships/drawing" Target="../drawings/drawing7.xml"/><Relationship Id="rId9" Type="http://schemas.openxmlformats.org/officeDocument/2006/relationships/ctrlProp" Target="../ctrlProps/ctrlProp136.xml"/><Relationship Id="rId26" Type="http://schemas.openxmlformats.org/officeDocument/2006/relationships/ctrlProp" Target="../ctrlProps/ctrlProp153.xml"/></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78.bin"/><Relationship Id="rId18" Type="http://schemas.openxmlformats.org/officeDocument/2006/relationships/printerSettings" Target="../printerSettings/printerSettings283.bin"/><Relationship Id="rId26" Type="http://schemas.openxmlformats.org/officeDocument/2006/relationships/printerSettings" Target="../printerSettings/printerSettings291.bin"/><Relationship Id="rId39" Type="http://schemas.openxmlformats.org/officeDocument/2006/relationships/printerSettings" Target="../printerSettings/printerSettings304.bin"/><Relationship Id="rId21" Type="http://schemas.openxmlformats.org/officeDocument/2006/relationships/printerSettings" Target="../printerSettings/printerSettings286.bin"/><Relationship Id="rId34" Type="http://schemas.openxmlformats.org/officeDocument/2006/relationships/printerSettings" Target="../printerSettings/printerSettings299.bin"/><Relationship Id="rId42" Type="http://schemas.openxmlformats.org/officeDocument/2006/relationships/printerSettings" Target="../printerSettings/printerSettings307.bin"/><Relationship Id="rId47" Type="http://schemas.openxmlformats.org/officeDocument/2006/relationships/printerSettings" Target="../printerSettings/printerSettings312.bin"/><Relationship Id="rId7" Type="http://schemas.openxmlformats.org/officeDocument/2006/relationships/printerSettings" Target="../printerSettings/printerSettings272.bin"/><Relationship Id="rId2" Type="http://schemas.openxmlformats.org/officeDocument/2006/relationships/printerSettings" Target="../printerSettings/printerSettings267.bin"/><Relationship Id="rId16" Type="http://schemas.openxmlformats.org/officeDocument/2006/relationships/printerSettings" Target="../printerSettings/printerSettings281.bin"/><Relationship Id="rId29" Type="http://schemas.openxmlformats.org/officeDocument/2006/relationships/printerSettings" Target="../printerSettings/printerSettings294.bin"/><Relationship Id="rId1" Type="http://schemas.openxmlformats.org/officeDocument/2006/relationships/printerSettings" Target="../printerSettings/printerSettings266.bin"/><Relationship Id="rId6" Type="http://schemas.openxmlformats.org/officeDocument/2006/relationships/printerSettings" Target="../printerSettings/printerSettings271.bin"/><Relationship Id="rId11" Type="http://schemas.openxmlformats.org/officeDocument/2006/relationships/printerSettings" Target="../printerSettings/printerSettings276.bin"/><Relationship Id="rId24" Type="http://schemas.openxmlformats.org/officeDocument/2006/relationships/printerSettings" Target="../printerSettings/printerSettings289.bin"/><Relationship Id="rId32" Type="http://schemas.openxmlformats.org/officeDocument/2006/relationships/printerSettings" Target="../printerSettings/printerSettings297.bin"/><Relationship Id="rId37" Type="http://schemas.openxmlformats.org/officeDocument/2006/relationships/printerSettings" Target="../printerSettings/printerSettings302.bin"/><Relationship Id="rId40" Type="http://schemas.openxmlformats.org/officeDocument/2006/relationships/printerSettings" Target="../printerSettings/printerSettings305.bin"/><Relationship Id="rId45" Type="http://schemas.openxmlformats.org/officeDocument/2006/relationships/printerSettings" Target="../printerSettings/printerSettings310.bin"/><Relationship Id="rId5" Type="http://schemas.openxmlformats.org/officeDocument/2006/relationships/printerSettings" Target="../printerSettings/printerSettings270.bin"/><Relationship Id="rId15" Type="http://schemas.openxmlformats.org/officeDocument/2006/relationships/printerSettings" Target="../printerSettings/printerSettings280.bin"/><Relationship Id="rId23" Type="http://schemas.openxmlformats.org/officeDocument/2006/relationships/printerSettings" Target="../printerSettings/printerSettings288.bin"/><Relationship Id="rId28" Type="http://schemas.openxmlformats.org/officeDocument/2006/relationships/printerSettings" Target="../printerSettings/printerSettings293.bin"/><Relationship Id="rId36" Type="http://schemas.openxmlformats.org/officeDocument/2006/relationships/printerSettings" Target="../printerSettings/printerSettings301.bin"/><Relationship Id="rId10" Type="http://schemas.openxmlformats.org/officeDocument/2006/relationships/printerSettings" Target="../printerSettings/printerSettings275.bin"/><Relationship Id="rId19" Type="http://schemas.openxmlformats.org/officeDocument/2006/relationships/printerSettings" Target="../printerSettings/printerSettings284.bin"/><Relationship Id="rId31" Type="http://schemas.openxmlformats.org/officeDocument/2006/relationships/printerSettings" Target="../printerSettings/printerSettings296.bin"/><Relationship Id="rId44" Type="http://schemas.openxmlformats.org/officeDocument/2006/relationships/printerSettings" Target="../printerSettings/printerSettings309.bin"/><Relationship Id="rId4" Type="http://schemas.openxmlformats.org/officeDocument/2006/relationships/printerSettings" Target="../printerSettings/printerSettings269.bin"/><Relationship Id="rId9" Type="http://schemas.openxmlformats.org/officeDocument/2006/relationships/printerSettings" Target="../printerSettings/printerSettings274.bin"/><Relationship Id="rId14" Type="http://schemas.openxmlformats.org/officeDocument/2006/relationships/printerSettings" Target="../printerSettings/printerSettings279.bin"/><Relationship Id="rId22" Type="http://schemas.openxmlformats.org/officeDocument/2006/relationships/printerSettings" Target="../printerSettings/printerSettings287.bin"/><Relationship Id="rId27" Type="http://schemas.openxmlformats.org/officeDocument/2006/relationships/printerSettings" Target="../printerSettings/printerSettings292.bin"/><Relationship Id="rId30" Type="http://schemas.openxmlformats.org/officeDocument/2006/relationships/printerSettings" Target="../printerSettings/printerSettings295.bin"/><Relationship Id="rId35" Type="http://schemas.openxmlformats.org/officeDocument/2006/relationships/printerSettings" Target="../printerSettings/printerSettings300.bin"/><Relationship Id="rId43" Type="http://schemas.openxmlformats.org/officeDocument/2006/relationships/printerSettings" Target="../printerSettings/printerSettings308.bin"/><Relationship Id="rId48" Type="http://schemas.openxmlformats.org/officeDocument/2006/relationships/drawing" Target="../drawings/drawing8.xml"/><Relationship Id="rId8" Type="http://schemas.openxmlformats.org/officeDocument/2006/relationships/printerSettings" Target="../printerSettings/printerSettings273.bin"/><Relationship Id="rId3" Type="http://schemas.openxmlformats.org/officeDocument/2006/relationships/printerSettings" Target="../printerSettings/printerSettings268.bin"/><Relationship Id="rId12" Type="http://schemas.openxmlformats.org/officeDocument/2006/relationships/printerSettings" Target="../printerSettings/printerSettings277.bin"/><Relationship Id="rId17" Type="http://schemas.openxmlformats.org/officeDocument/2006/relationships/printerSettings" Target="../printerSettings/printerSettings282.bin"/><Relationship Id="rId25" Type="http://schemas.openxmlformats.org/officeDocument/2006/relationships/printerSettings" Target="../printerSettings/printerSettings290.bin"/><Relationship Id="rId33" Type="http://schemas.openxmlformats.org/officeDocument/2006/relationships/printerSettings" Target="../printerSettings/printerSettings298.bin"/><Relationship Id="rId38" Type="http://schemas.openxmlformats.org/officeDocument/2006/relationships/printerSettings" Target="../printerSettings/printerSettings303.bin"/><Relationship Id="rId46" Type="http://schemas.openxmlformats.org/officeDocument/2006/relationships/printerSettings" Target="../printerSettings/printerSettings311.bin"/><Relationship Id="rId20" Type="http://schemas.openxmlformats.org/officeDocument/2006/relationships/printerSettings" Target="../printerSettings/printerSettings285.bin"/><Relationship Id="rId41" Type="http://schemas.openxmlformats.org/officeDocument/2006/relationships/printerSettings" Target="../printerSettings/printerSettings30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H9"/>
  <sheetViews>
    <sheetView showRuler="0" zoomScaleNormal="100" zoomScaleSheetLayoutView="145" workbookViewId="0">
      <selection activeCell="B10" sqref="B10"/>
    </sheetView>
  </sheetViews>
  <sheetFormatPr defaultColWidth="9.140625" defaultRowHeight="15.75"/>
  <cols>
    <col min="1" max="1" width="27.5703125" style="62" customWidth="1"/>
    <col min="2" max="2" width="14.85546875" style="62" customWidth="1"/>
    <col min="3" max="7" width="9.140625" style="62"/>
    <col min="8" max="8" width="43.140625" style="62" customWidth="1"/>
    <col min="9" max="16384" width="9.140625" style="25"/>
  </cols>
  <sheetData>
    <row r="1" spans="1:8" ht="57.75" customHeight="1">
      <c r="A1" s="778" t="s">
        <v>305</v>
      </c>
      <c r="B1" s="799" t="s">
        <v>1090</v>
      </c>
      <c r="C1" s="800"/>
      <c r="D1" s="800"/>
      <c r="E1" s="800"/>
      <c r="F1" s="800"/>
      <c r="G1" s="800"/>
      <c r="H1" s="800"/>
    </row>
    <row r="2" spans="1:8" ht="30.75" customHeight="1">
      <c r="A2" s="778" t="s">
        <v>175</v>
      </c>
      <c r="B2" s="799" t="s">
        <v>1091</v>
      </c>
      <c r="C2" s="800"/>
      <c r="D2" s="800"/>
      <c r="E2" s="800"/>
      <c r="F2" s="800"/>
      <c r="G2" s="800"/>
      <c r="H2" s="800"/>
    </row>
    <row r="3" spans="1:8" ht="30" customHeight="1">
      <c r="A3" s="778" t="s">
        <v>304</v>
      </c>
      <c r="B3" s="799" t="s">
        <v>1094</v>
      </c>
      <c r="C3" s="799"/>
      <c r="D3" s="799"/>
      <c r="E3" s="799"/>
      <c r="F3" s="799"/>
      <c r="G3" s="799"/>
      <c r="H3" s="199"/>
    </row>
    <row r="4" spans="1:8">
      <c r="A4" s="779"/>
      <c r="B4" s="801"/>
      <c r="C4" s="801"/>
      <c r="D4" s="779"/>
      <c r="E4" s="779"/>
      <c r="F4" s="779"/>
      <c r="G4" s="779"/>
      <c r="H4" s="779"/>
    </row>
    <row r="5" spans="1:8" ht="16.5">
      <c r="A5" s="778" t="s">
        <v>121</v>
      </c>
      <c r="B5" s="791" t="s">
        <v>1017</v>
      </c>
      <c r="C5" s="780" t="s">
        <v>122</v>
      </c>
      <c r="D5" s="199"/>
      <c r="E5" s="779"/>
      <c r="F5" s="779"/>
      <c r="G5" s="779"/>
      <c r="H5" s="779"/>
    </row>
    <row r="6" spans="1:8">
      <c r="B6" s="146"/>
      <c r="C6" s="511"/>
      <c r="D6" s="34"/>
    </row>
    <row r="7" spans="1:8" ht="16.5">
      <c r="A7" s="136"/>
    </row>
    <row r="9" spans="1:8">
      <c r="B9" s="412"/>
    </row>
  </sheetData>
  <customSheetViews>
    <customSheetView guid="{8BB606F7-FAA6-4F69-8439-9E3CB0E8F104}" state="hidden" showRuler="0">
      <selection activeCell="B10" sqref="B10"/>
      <pageMargins left="0.75" right="0.75" top="1" bottom="1" header="0.5" footer="0.5"/>
      <pageSetup orientation="portrait" r:id="rId1"/>
      <headerFooter alignWithMargins="0"/>
    </customSheetView>
    <customSheetView guid="{3B6A9969-E4B8-452F-AFFE-7A4A13F5C420}" state="hidden" showRuler="0">
      <selection activeCell="H15" sqref="H15"/>
      <pageMargins left="0.75" right="0.75" top="1" bottom="1" header="0.5" footer="0.5"/>
      <pageSetup orientation="portrait" r:id="rId2"/>
      <headerFooter alignWithMargins="0"/>
    </customSheetView>
    <customSheetView guid="{B8284B7F-813C-4C59-8CB2-9F34C8EAC9F3}" scale="145" showPageBreaks="1" state="hidden" view="pageBreakPreview" showRuler="0">
      <selection activeCell="E10" sqref="E10"/>
      <pageMargins left="0.75" right="0.75" top="1" bottom="1" header="0.5" footer="0.5"/>
      <pageSetup scale="76" orientation="portrait" r:id="rId3"/>
      <headerFooter alignWithMargins="0"/>
    </customSheetView>
    <customSheetView guid="{176DC383-BC5B-4A2C-B484-0B54305CAC0E}" scale="115" state="hidden" showRuler="0">
      <selection activeCell="F19" sqref="F19"/>
      <pageMargins left="0.75" right="0.75" top="1" bottom="1" header="0.5" footer="0.5"/>
      <pageSetup orientation="portrait" r:id="rId4"/>
      <headerFooter alignWithMargins="0"/>
    </customSheetView>
    <customSheetView guid="{F0C5A243-1ADF-42BF-85A0-B6506A13618B}" scale="115" state="hidden" showRuler="0">
      <selection activeCell="B3" sqref="B3:G3"/>
      <pageMargins left="0.75" right="0.75" top="1" bottom="1" header="0.5" footer="0.5"/>
      <pageSetup orientation="portrait" r:id="rId5"/>
      <headerFooter alignWithMargins="0"/>
    </customSheetView>
    <customSheetView guid="{5D67CA2D-8BB3-4F00-894F-4872C1BBE88F}" scale="115" state="hidden" showRuler="0">
      <selection activeCell="F11" sqref="F11"/>
      <pageMargins left="0.75" right="0.75" top="1" bottom="1" header="0.5" footer="0.5"/>
      <pageSetup orientation="portrait" r:id="rId6"/>
      <headerFooter alignWithMargins="0"/>
    </customSheetView>
    <customSheetView guid="{869B0F9C-77A4-468D-A350-EA35CAE357D9}" scale="115" state="hidden" showRuler="0">
      <selection activeCell="B9" sqref="B9"/>
      <pageMargins left="0.75" right="0.75" top="1" bottom="1" header="0.5" footer="0.5"/>
      <pageSetup orientation="portrait" r:id="rId7"/>
      <headerFooter alignWithMargins="0"/>
    </customSheetView>
    <customSheetView guid="{067EF7EF-2552-42C0-8B2F-9338A16B73EB}" scale="115" state="hidden" showRuler="0">
      <selection activeCell="E9" sqref="E9"/>
      <pageMargins left="0.75" right="0.75" top="1" bottom="1" header="0.5" footer="0.5"/>
      <pageSetup orientation="portrait" r:id="rId8"/>
      <headerFooter alignWithMargins="0"/>
    </customSheetView>
    <customSheetView guid="{F8DC905B-04E9-41D7-B695-0DB8D092215B}" scale="115" state="hidden" showRuler="0">
      <selection activeCell="E9" sqref="E9"/>
      <pageMargins left="0.75" right="0.75" top="1" bottom="1" header="0.5" footer="0.5"/>
      <pageSetup orientation="portrait" r:id="rId9"/>
      <headerFooter alignWithMargins="0"/>
    </customSheetView>
    <customSheetView guid="{A8583C01-5E6A-4469-ADCA-440E12AA8084}" state="hidden" showRuler="0">
      <selection activeCell="A32" sqref="A32"/>
      <pageMargins left="0.75" right="0.75" top="1" bottom="1" header="0.5" footer="0.5"/>
      <pageSetup orientation="portrait" r:id="rId10"/>
      <headerFooter alignWithMargins="0"/>
    </customSheetView>
    <customSheetView guid="{05855B4F-D61E-4C97-B759-B2F96767F6F8}" state="hidden" showRuler="0">
      <selection activeCell="B1" sqref="B1:H1"/>
      <pageMargins left="0.75" right="0.75" top="1" bottom="1" header="0.5" footer="0.5"/>
      <pageSetup orientation="portrait" r:id="rId11"/>
      <headerFooter alignWithMargins="0"/>
    </customSheetView>
    <customSheetView guid="{82E8A0F5-0020-4355-95CF-28601763A783}" state="hidden" showRuler="0">
      <selection activeCell="B3" sqref="B3:H3"/>
      <pageMargins left="0.75" right="0.75" top="1" bottom="1" header="0.5" footer="0.5"/>
      <pageSetup orientation="portrait" r:id="rId12"/>
      <headerFooter alignWithMargins="0"/>
    </customSheetView>
    <customSheetView guid="{340562B9-6CEE-4962-8D7D-CA1C6778F52C}" showRuler="0">
      <selection activeCell="E9" sqref="E9"/>
      <pageMargins left="0.75" right="0.75" top="1" bottom="1" header="0.5" footer="0.5"/>
      <pageSetup orientation="portrait" r:id="rId13"/>
      <headerFooter alignWithMargins="0"/>
    </customSheetView>
    <customSheetView guid="{38BECF6E-1A53-4F98-87B9-44F2C5F77E08}" state="hidden" showRuler="0">
      <selection activeCell="K10" sqref="K10"/>
      <pageMargins left="0.75" right="0.75" top="1" bottom="1" header="0.5" footer="0.5"/>
      <pageSetup orientation="portrait" r:id="rId14"/>
      <headerFooter alignWithMargins="0"/>
    </customSheetView>
    <customSheetView guid="{8E3ED18F-7B8F-4A1C-969D-A70DC3B696C3}" state="hidden" showRuler="0">
      <selection activeCell="E8" sqref="E8"/>
      <pageMargins left="0.75" right="0.75" top="1" bottom="1" header="0.5" footer="0.5"/>
      <pageSetup orientation="portrait" r:id="rId15"/>
      <headerFooter alignWithMargins="0"/>
    </customSheetView>
    <customSheetView guid="{477F7E43-D393-45BA-B99B-D838E4629B5D}" state="hidden" showRuler="0">
      <selection activeCell="E8" sqref="E8"/>
      <pageMargins left="0.75" right="0.75" top="1" bottom="1" header="0.5" footer="0.5"/>
      <pageSetup orientation="portrait" r:id="rId16"/>
      <headerFooter alignWithMargins="0"/>
    </customSheetView>
    <customSheetView guid="{240327DD-375F-45D4-BA52-89AFD79FE6A1}" state="hidden" showRuler="0">
      <selection activeCell="B6" sqref="B6"/>
      <pageMargins left="0.75" right="0.75" top="1" bottom="1" header="0.5" footer="0.5"/>
      <pageSetup orientation="portrait" r:id="rId17"/>
      <headerFooter alignWithMargins="0"/>
    </customSheetView>
    <customSheetView guid="{DC28ED1E-3E35-4094-9C2B-5C0A1C1D459C}" state="hidden" showRuler="0">
      <selection activeCell="B1" sqref="B1:H1"/>
      <pageMargins left="0.75" right="0.75" top="1" bottom="1" header="0.5" footer="0.5"/>
      <pageSetup orientation="portrait" r:id="rId18"/>
      <headerFooter alignWithMargins="0"/>
    </customSheetView>
    <customSheetView guid="{7A9EA6D6-4DDF-43D9-92E6-C6AFAD14E266}" state="hidden" showRuler="0">
      <selection activeCell="D6" sqref="D6"/>
      <pageMargins left="0.75" right="0.75" top="1" bottom="1" header="0.5" footer="0.5"/>
      <pageSetup orientation="portrait" r:id="rId19"/>
      <headerFooter alignWithMargins="0"/>
    </customSheetView>
    <customSheetView guid="{43BCBF1E-CDCF-4541-8D79-87EDCECBC1FD}" state="hidden" showRuler="0">
      <selection activeCell="D10" sqref="D10"/>
      <pageMargins left="0.75" right="0.75" top="1" bottom="1" header="0.5" footer="0.5"/>
      <pageSetup orientation="portrait" r:id="rId20"/>
      <headerFooter alignWithMargins="0"/>
    </customSheetView>
    <customSheetView guid="{ECEBABD0-566A-41C4-AA9A-38EA30EFEDA8}" state="hidden" showRuler="0">
      <pageMargins left="0.75" right="0.75" top="1" bottom="1" header="0.5" footer="0.5"/>
      <pageSetup orientation="portrait" r:id="rId21"/>
      <headerFooter alignWithMargins="0"/>
    </customSheetView>
    <customSheetView guid="{A3F641DF-CF1D-48E3-AFDC-E52726A449CB}" state="hidden" showRuler="0">
      <pageMargins left="0.75" right="0.75" top="1" bottom="1" header="0.5" footer="0.5"/>
      <pageSetup orientation="portrait" r:id="rId22"/>
      <headerFooter alignWithMargins="0"/>
    </customSheetView>
    <customSheetView guid="{8E7B022F-1113-4BA2-B2BA-8EDBE02A2557}" state="hidden" showRuler="0">
      <pageMargins left="0.75" right="0.75" top="1" bottom="1" header="0.5" footer="0.5"/>
      <pageSetup orientation="portrait" r:id="rId23"/>
      <headerFooter alignWithMargins="0"/>
    </customSheetView>
    <customSheetView guid="{CD4CA1A8-824A-452F-BDBA-32A47C1B3013}" state="hidden" showRuler="0">
      <selection activeCell="B10" sqref="B10"/>
      <pageMargins left="0.75" right="0.75" top="1" bottom="1" header="0.5" footer="0.5"/>
      <pageSetup orientation="portrait" r:id="rId24"/>
      <headerFooter alignWithMargins="0"/>
    </customSheetView>
    <customSheetView guid="{494F6778-23FE-4AAC-B37D-6C7543FC13B9}" state="hidden" showRuler="0">
      <selection activeCell="F6" sqref="F6"/>
      <pageMargins left="0.75" right="0.75" top="1" bottom="1" header="0.5" footer="0.5"/>
      <pageSetup orientation="portrait" r:id="rId25"/>
      <headerFooter alignWithMargins="0"/>
    </customSheetView>
    <customSheetView guid="{F9FE2C60-2849-4C32-B532-2B1A89FFA9CD}" state="hidden" showRuler="0">
      <selection activeCell="F8" sqref="F8"/>
      <pageMargins left="0.75" right="0.75" top="1" bottom="1" header="0.5" footer="0.5"/>
      <pageSetup orientation="portrait" r:id="rId26"/>
      <headerFooter alignWithMargins="0"/>
    </customSheetView>
    <customSheetView guid="{FE4EC9C4-31B9-4D40-8323-5B16C3BC840F}" state="hidden" showRuler="0">
      <selection activeCell="H11" sqref="H11"/>
      <pageMargins left="0.75" right="0.75" top="1" bottom="1" header="0.5" footer="0.5"/>
      <pageSetup orientation="portrait" r:id="rId27"/>
      <headerFooter alignWithMargins="0"/>
    </customSheetView>
    <customSheetView guid="{C5EDD9E3-0801-4479-8600-A80B0FCFDF0B}" state="hidden" showRuler="0">
      <selection activeCell="C9" sqref="C9"/>
      <pageMargins left="0.75" right="0.75" top="1" bottom="1" header="0.5" footer="0.5"/>
      <pageSetup orientation="portrait" r:id="rId28"/>
      <headerFooter alignWithMargins="0"/>
    </customSheetView>
    <customSheetView guid="{15A19D23-A9FD-4FC1-B7B0-F2D16BDFC729}" state="hidden" showRuler="0">
      <selection activeCell="E8" sqref="E8"/>
      <pageMargins left="0.75" right="0.75" top="1" bottom="1" header="0.5" footer="0.5"/>
      <pageSetup orientation="portrait" r:id="rId29"/>
      <headerFooter alignWithMargins="0"/>
    </customSheetView>
    <customSheetView guid="{97C0FC0E-800C-45C9-895E-E91A3F1ADBA4}" state="hidden" showRuler="0">
      <selection activeCell="D8" sqref="D8"/>
      <pageMargins left="0.75" right="0.75" top="1" bottom="1" header="0.5" footer="0.5"/>
      <pageSetup orientation="portrait" r:id="rId30"/>
      <headerFooter alignWithMargins="0"/>
    </customSheetView>
    <customSheetView guid="{CB7992C9-ABA5-4C7D-8C49-1E1D8E8875C7}" state="hidden" showRuler="0">
      <selection activeCell="D9" sqref="D9"/>
      <pageMargins left="0.75" right="0.75" top="1" bottom="1" header="0.5" footer="0.5"/>
      <pageSetup orientation="portrait" r:id="rId31"/>
      <headerFooter alignWithMargins="0"/>
    </customSheetView>
    <customSheetView guid="{E51D3662-FFCE-4FD6-A590-7DDC9E38C41F}" state="hidden" showRuler="0">
      <selection activeCell="E14" sqref="E14"/>
      <pageMargins left="0.75" right="0.75" top="1" bottom="1" header="0.5" footer="0.5"/>
      <pageSetup orientation="portrait" r:id="rId32"/>
      <headerFooter alignWithMargins="0"/>
    </customSheetView>
    <customSheetView guid="{2CF6F19D-227C-4840-A9E1-6C944B0145DB}" state="hidden" showRuler="0">
      <selection activeCell="H16" sqref="H16"/>
      <pageMargins left="0.75" right="0.75" top="1" bottom="1" header="0.5" footer="0.5"/>
      <pageSetup orientation="portrait" r:id="rId33"/>
      <headerFooter alignWithMargins="0"/>
    </customSheetView>
    <customSheetView guid="{CDF7C778-C53B-45C7-952D-968F867FB204}" scale="115" state="hidden" showRuler="0">
      <selection activeCell="B9" sqref="B9"/>
      <pageMargins left="0.75" right="0.75" top="1" bottom="1" header="0.5" footer="0.5"/>
      <pageSetup orientation="portrait" r:id="rId34"/>
      <headerFooter alignWithMargins="0"/>
    </customSheetView>
    <customSheetView guid="{27CB7082-4FAB-46F1-8968-11E3E4A629B2}" scale="115" state="hidden" showRuler="0">
      <selection activeCell="F11" sqref="F11"/>
      <pageMargins left="0.75" right="0.75" top="1" bottom="1" header="0.5" footer="0.5"/>
      <pageSetup orientation="portrait" r:id="rId35"/>
      <headerFooter alignWithMargins="0"/>
    </customSheetView>
    <customSheetView guid="{273BBCBD-8F12-4445-A7CA-FDA7C67AE3D5}" state="hidden" showRuler="0">
      <selection activeCell="D9" sqref="D9"/>
      <pageMargins left="0.75" right="0.75" top="1" bottom="1" header="0.5" footer="0.5"/>
      <pageSetup orientation="portrait" r:id="rId36"/>
      <headerFooter alignWithMargins="0"/>
    </customSheetView>
    <customSheetView guid="{5476C51C-4037-4B28-A818-10D7CDF0C66A}" state="hidden" showRuler="0">
      <selection activeCell="G11" sqref="G11"/>
      <pageMargins left="0.75" right="0.75" top="1" bottom="1" header="0.5" footer="0.5"/>
      <pageSetup orientation="portrait" r:id="rId37"/>
      <headerFooter alignWithMargins="0"/>
    </customSheetView>
    <customSheetView guid="{696D4A13-5E44-4B16-B107-EB70ABB06CBE}" state="hidden" showRuler="0">
      <selection activeCell="H15" sqref="H15"/>
      <pageMargins left="0.75" right="0.75" top="1" bottom="1" header="0.5" footer="0.5"/>
      <pageSetup orientation="portrait" r:id="rId38"/>
      <headerFooter alignWithMargins="0"/>
    </customSheetView>
    <customSheetView guid="{757C3C2F-C668-4CD7-806B-CA71CC57DCC1}" state="hidden" showRuler="0">
      <selection activeCell="H16" sqref="H16"/>
      <pageMargins left="0.75" right="0.75" top="1" bottom="1" header="0.5" footer="0.5"/>
      <pageSetup orientation="portrait" r:id="rId39"/>
      <headerFooter alignWithMargins="0"/>
    </customSheetView>
    <customSheetView guid="{9CD72AD0-8BDA-437F-A784-A667464C809C}" state="hidden" showRuler="0">
      <selection activeCell="D11" sqref="D11"/>
      <pageMargins left="0.75" right="0.75" top="1" bottom="1" header="0.5" footer="0.5"/>
      <pageSetup orientation="portrait" r:id="rId40"/>
      <headerFooter alignWithMargins="0"/>
    </customSheetView>
    <customSheetView guid="{DBB6855E-D634-47BF-8EAD-2479D63E426E}" scale="115" state="hidden" showRuler="0">
      <selection activeCell="E6" sqref="E6"/>
      <pageMargins left="0.75" right="0.75" top="1" bottom="1" header="0.5" footer="0.5"/>
      <pageSetup orientation="portrait" r:id="rId41"/>
      <headerFooter alignWithMargins="0"/>
    </customSheetView>
    <customSheetView guid="{9F341631-288D-49D9-8F81-65CCC818C9BA}" scale="115" state="hidden" showRuler="0">
      <selection activeCell="B5" sqref="B5"/>
      <pageMargins left="0.75" right="0.75" top="1" bottom="1" header="0.5" footer="0.5"/>
      <pageSetup orientation="portrait" r:id="rId42"/>
      <headerFooter alignWithMargins="0"/>
    </customSheetView>
    <customSheetView guid="{3836A67F-51F8-4B52-B51D-937DC398CD1F}" scale="115" state="hidden" showRuler="0">
      <selection activeCell="A22" sqref="A22:E22"/>
      <pageMargins left="0.75" right="0.75" top="1" bottom="1" header="0.5" footer="0.5"/>
      <pageSetup orientation="portrait" r:id="rId43"/>
      <headerFooter alignWithMargins="0"/>
    </customSheetView>
    <customSheetView guid="{4B898AE2-7356-489E-882D-EC3B09CB95AA}" scale="115" state="hidden" showRuler="0">
      <selection activeCell="B6" sqref="B6"/>
      <pageMargins left="0.75" right="0.75" top="1" bottom="1" header="0.5" footer="0.5"/>
      <pageSetup orientation="portrait" r:id="rId44"/>
      <headerFooter alignWithMargins="0"/>
    </customSheetView>
    <customSheetView guid="{B9DDBA10-9BB0-4D91-9619-C113F75B2489}" state="hidden" showRuler="0">
      <selection activeCell="H15" sqref="H15"/>
      <pageMargins left="0.75" right="0.75" top="1" bottom="1" header="0.5" footer="0.5"/>
      <pageSetup orientation="portrait" r:id="rId45"/>
      <headerFooter alignWithMargins="0"/>
    </customSheetView>
    <customSheetView guid="{7D04B26C-8B6E-4ADD-BB4A-D0761F3463C8}" state="hidden" showRuler="0">
      <selection activeCell="B10" sqref="B10"/>
      <pageMargins left="0.75" right="0.75" top="1" bottom="1" header="0.5" footer="0.5"/>
      <pageSetup orientation="portrait" r:id="rId46"/>
      <headerFooter alignWithMargins="0"/>
    </customSheetView>
  </customSheetViews>
  <mergeCells count="4">
    <mergeCell ref="B1:H1"/>
    <mergeCell ref="B4:C4"/>
    <mergeCell ref="B3:G3"/>
    <mergeCell ref="B2:H2"/>
  </mergeCells>
  <phoneticPr fontId="7" type="noConversion"/>
  <pageMargins left="0.75" right="0.75" top="1" bottom="1" header="0.5" footer="0.5"/>
  <pageSetup orientation="portrait" r:id="rId47"/>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SheetLayoutView="100" workbookViewId="0">
      <selection sqref="A1:C1"/>
    </sheetView>
  </sheetViews>
  <sheetFormatPr defaultColWidth="9.140625" defaultRowHeight="16.5"/>
  <cols>
    <col min="1" max="1" width="12.140625" style="29" customWidth="1"/>
    <col min="2" max="2" width="23.7109375" style="29" customWidth="1"/>
    <col min="3" max="3" width="26.42578125" style="29" customWidth="1"/>
    <col min="4" max="4" width="12.28515625" style="29" customWidth="1"/>
    <col min="5" max="5" width="26.7109375" style="29" customWidth="1"/>
    <col min="6" max="8" width="9.140625" style="175"/>
    <col min="9" max="38" width="9.140625" style="176"/>
    <col min="39" max="16384" width="9.140625" style="25"/>
  </cols>
  <sheetData>
    <row r="1" spans="1:38" s="533" customFormat="1" ht="20.25" customHeight="1">
      <c r="A1" s="1167" t="str">
        <f>'Attach 3(JV)'!A1</f>
        <v>Specification No. :CC/NT/W-RT/DOM/A04/24/17323</v>
      </c>
      <c r="B1" s="1167"/>
      <c r="C1" s="1167"/>
      <c r="D1" s="546"/>
      <c r="E1" s="547" t="str">
        <f>"Attachment-4(A) "&amp; 'Attach 3(JV)'!AT1</f>
        <v xml:space="preserve">Attachment-4(A) </v>
      </c>
      <c r="F1" s="548"/>
      <c r="G1" s="548"/>
      <c r="H1" s="548"/>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row>
    <row r="2" spans="1:38" ht="11.1" customHeight="1"/>
    <row r="3" spans="1:38" ht="63" customHeight="1">
      <c r="A3" s="817" t="str">
        <f>'Attach 3(JV)'!A3</f>
        <v>765kV Reactor Package 7RT-19-BULK for 30x80 MVAR, 765kV, 1-Ph Reactors Under  Bulk Procurement of 765kV and 400kV class Transformers and Reactors of various Capacities under Lot-4</v>
      </c>
      <c r="B3" s="818"/>
      <c r="C3" s="818"/>
      <c r="D3" s="818"/>
      <c r="E3" s="818"/>
      <c r="F3" s="177"/>
      <c r="G3" s="178"/>
      <c r="H3" s="177"/>
    </row>
    <row r="4" spans="1:38" ht="11.1" customHeight="1">
      <c r="A4" s="28"/>
      <c r="H4" s="179"/>
      <c r="I4" s="180"/>
    </row>
    <row r="5" spans="1:38" ht="20.100000000000001" customHeight="1">
      <c r="A5" s="846" t="s">
        <v>351</v>
      </c>
      <c r="B5" s="846"/>
      <c r="C5" s="846"/>
      <c r="D5" s="846"/>
      <c r="E5" s="846"/>
      <c r="F5" s="177"/>
      <c r="H5" s="179"/>
      <c r="I5" s="180"/>
    </row>
    <row r="6" spans="1:38" ht="11.1" customHeight="1">
      <c r="A6" s="32"/>
      <c r="H6" s="179"/>
      <c r="I6" s="180"/>
    </row>
    <row r="7" spans="1:38" ht="20.100000000000001" customHeight="1">
      <c r="A7" s="33" t="str">
        <f>'Attach 3(JV)'!A7</f>
        <v>Bidder’s Name and Address  :</v>
      </c>
      <c r="D7" s="15" t="str">
        <f>'Attach 3(JV)'!E7</f>
        <v>To:</v>
      </c>
      <c r="H7" s="179"/>
      <c r="I7" s="180"/>
    </row>
    <row r="8" spans="1:38" s="127" customFormat="1" ht="36" customHeight="1">
      <c r="A8" s="852" t="str">
        <f>'Attach 3(JV)'!A8</f>
        <v/>
      </c>
      <c r="B8" s="852"/>
      <c r="C8" s="852"/>
      <c r="D8" s="12" t="str">
        <f>'Attach 3(JV)'!E8</f>
        <v>Contract Services</v>
      </c>
      <c r="E8" s="32"/>
      <c r="F8" s="181"/>
      <c r="G8" s="181"/>
      <c r="H8" s="182"/>
      <c r="I8" s="183"/>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row>
    <row r="9" spans="1:38" ht="20.100000000000001" customHeight="1">
      <c r="A9" s="13" t="s">
        <v>344</v>
      </c>
      <c r="B9" s="849">
        <f>'Attach 3(JV)'!B9</f>
        <v>0</v>
      </c>
      <c r="C9" s="849"/>
      <c r="D9" s="12" t="str">
        <f>'Attach 3(JV)'!E9</f>
        <v>Power Grid Corporation of India Ltd.,</v>
      </c>
      <c r="H9" s="179"/>
      <c r="I9" s="180"/>
    </row>
    <row r="10" spans="1:38" ht="20.100000000000001" customHeight="1">
      <c r="A10" s="13" t="s">
        <v>346</v>
      </c>
      <c r="B10" s="849">
        <f>'Attach 3(JV)'!B10</f>
        <v>0</v>
      </c>
      <c r="C10" s="849"/>
      <c r="D10" s="12" t="str">
        <f>'Attach 3(JV)'!E10</f>
        <v>"Saudamini", Plot No. 2, Sector 29</v>
      </c>
      <c r="H10" s="179"/>
      <c r="I10" s="180"/>
    </row>
    <row r="11" spans="1:38" ht="20.100000000000001" customHeight="1">
      <c r="B11" s="849">
        <f>'Attach 3(JV)'!B11</f>
        <v>0</v>
      </c>
      <c r="C11" s="849"/>
      <c r="D11" s="12" t="str">
        <f>'Attach 3(JV)'!E11</f>
        <v>Gurugram (Haryana) - 122001</v>
      </c>
    </row>
    <row r="12" spans="1:38" ht="15" customHeight="1">
      <c r="A12" s="32"/>
      <c r="B12" s="849">
        <f>'Attach 3(JV)'!B12</f>
        <v>0</v>
      </c>
      <c r="C12" s="849"/>
      <c r="D12" s="12"/>
    </row>
    <row r="13" spans="1:38" ht="20.100000000000001" customHeight="1">
      <c r="A13" s="29" t="s">
        <v>339</v>
      </c>
    </row>
    <row r="14" spans="1:38" ht="79.5" customHeight="1">
      <c r="A14" s="1168" t="s">
        <v>352</v>
      </c>
      <c r="B14" s="1168"/>
      <c r="C14" s="1168"/>
      <c r="D14" s="1168"/>
      <c r="E14" s="1168"/>
    </row>
    <row r="15" spans="1:38" ht="20.100000000000001" customHeight="1">
      <c r="A15" s="109" t="s">
        <v>358</v>
      </c>
      <c r="B15" s="109" t="s">
        <v>359</v>
      </c>
      <c r="C15" s="109" t="s">
        <v>360</v>
      </c>
      <c r="D15" s="109" t="s">
        <v>340</v>
      </c>
      <c r="E15" s="109" t="s">
        <v>341</v>
      </c>
    </row>
    <row r="16" spans="1:38" ht="20.100000000000001" customHeight="1">
      <c r="A16" s="110">
        <v>1</v>
      </c>
      <c r="B16" s="213"/>
      <c r="C16" s="213"/>
      <c r="D16" s="213"/>
      <c r="E16" s="213"/>
    </row>
    <row r="17" spans="1:5" ht="20.100000000000001" customHeight="1">
      <c r="A17" s="111">
        <v>2</v>
      </c>
      <c r="B17" s="214"/>
      <c r="C17" s="214"/>
      <c r="D17" s="214"/>
      <c r="E17" s="214"/>
    </row>
    <row r="18" spans="1:5" ht="20.100000000000001" customHeight="1">
      <c r="A18" s="111">
        <v>3</v>
      </c>
      <c r="B18" s="214"/>
      <c r="C18" s="214"/>
      <c r="D18" s="214"/>
      <c r="E18" s="214"/>
    </row>
    <row r="19" spans="1:5" ht="20.100000000000001" customHeight="1">
      <c r="A19" s="111">
        <v>4</v>
      </c>
      <c r="B19" s="214"/>
      <c r="C19" s="214"/>
      <c r="D19" s="214"/>
      <c r="E19" s="214"/>
    </row>
    <row r="20" spans="1:5" ht="19.5" customHeight="1">
      <c r="A20" s="112">
        <v>5</v>
      </c>
      <c r="B20" s="215"/>
      <c r="C20" s="215"/>
      <c r="D20" s="215"/>
      <c r="E20" s="215"/>
    </row>
    <row r="21" spans="1:5" ht="15" customHeight="1">
      <c r="A21" s="25"/>
      <c r="B21" s="25"/>
      <c r="C21" s="25"/>
      <c r="D21" s="25"/>
      <c r="E21" s="25"/>
    </row>
    <row r="22" spans="1:5" ht="62.25" customHeight="1">
      <c r="A22" s="1168" t="s">
        <v>353</v>
      </c>
      <c r="B22" s="1168"/>
      <c r="C22" s="1168"/>
      <c r="D22" s="1168"/>
      <c r="E22" s="1168"/>
    </row>
    <row r="23" spans="1:5" ht="15.95" customHeight="1"/>
    <row r="24" spans="1:5" ht="23.1" customHeight="1">
      <c r="C24" s="37"/>
    </row>
    <row r="25" spans="1:5" ht="23.1" customHeight="1">
      <c r="A25" s="36" t="s">
        <v>6</v>
      </c>
      <c r="B25" s="63" t="str">
        <f>'Attach 3(JV)'!B24</f>
        <v>--</v>
      </c>
      <c r="C25" s="37" t="s">
        <v>4</v>
      </c>
      <c r="D25" s="1169" t="str">
        <f>'Attach 3(JV)'!E24</f>
        <v/>
      </c>
      <c r="E25" s="1169"/>
    </row>
    <row r="26" spans="1:5" ht="23.1" customHeight="1">
      <c r="A26" s="36" t="s">
        <v>7</v>
      </c>
      <c r="B26" s="211" t="str">
        <f>'Attach 3(JV)'!B25</f>
        <v/>
      </c>
      <c r="C26" s="37" t="s">
        <v>5</v>
      </c>
      <c r="D26" s="39"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DafYkwS1vSmZ9x9oJUuEAj/HcmE306hvClQR925iTqkZOn6FD+8wwmPhcGvHnP4ijxqKt+GxZ8mxoWIFeUbMrw==" saltValue="j/ZO9QjLt6WR/NY8wMWvKg==" spinCount="100000" sheet="1" objects="1" scenarios="1"/>
  <customSheetViews>
    <customSheetView guid="{8BB606F7-FAA6-4F69-8439-9E3CB0E8F104}" showPageBreaks="1" showGridLines="0" zeroValues="0" fitToPage="1" printArea="1" view="pageBreakPreview">
      <selection sqref="A1:C1"/>
      <pageMargins left="0.75" right="0.63" top="0.57999999999999996" bottom="0.4" header="0.34" footer="0.2"/>
      <pageSetup orientation="portrait" r:id="rId1"/>
      <headerFooter alignWithMargins="0">
        <oddFooter>&amp;R&amp;"Book Antiqua,Bold"&amp;8 Page &amp;P of &amp;N</oddFooter>
      </headerFooter>
    </customSheetView>
    <customSheetView guid="{3B6A9969-E4B8-452F-AFFE-7A4A13F5C420}" showPageBreaks="1" showGridLines="0" zeroValues="0" fitToPage="1" printArea="1" view="pageBreakPreview">
      <selection activeCell="B16" sqref="B16"/>
      <pageMargins left="0.75" right="0.63" top="0.57999999999999996" bottom="0.4" header="0.34" footer="0.2"/>
      <pageSetup orientation="portrait" r:id="rId2"/>
      <headerFooter alignWithMargins="0">
        <oddFooter>&amp;R&amp;"Book Antiqua,Bold"&amp;8 Page &amp;P of &amp;N</oddFooter>
      </headerFooter>
    </customSheetView>
    <customSheetView guid="{B8284B7F-813C-4C59-8CB2-9F34C8EAC9F3}" showPageBreaks="1" showGridLines="0" zeroValues="0" fitToPage="1" printArea="1" view="pageBreakPreview">
      <selection activeCell="B16" sqref="B16"/>
      <pageMargins left="0.75" right="0.63" top="0.57999999999999996" bottom="0.4" header="0.34" footer="0.2"/>
      <pageSetup orientation="portrait" r:id="rId3"/>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75" right="0.63" top="0.57999999999999996" bottom="0.4" header="0.34" footer="0.2"/>
      <pageSetup orientation="portrait" r:id="rId4"/>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75" right="0.63" top="0.57999999999999996" bottom="0.4" header="0.34" footer="0.2"/>
      <pageSetup orientation="portrait" r:id="rId5"/>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6"/>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75" right="0.63" top="0.57999999999999996" bottom="0.4" header="0.34" footer="0.2"/>
      <pageSetup orientation="portrait" r:id="rId7"/>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8"/>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9"/>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11"/>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12"/>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13"/>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14"/>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15"/>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16"/>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7"/>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8"/>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9"/>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2"/>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24"/>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25"/>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6"/>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7"/>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8"/>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9"/>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31"/>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32"/>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33"/>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34"/>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35"/>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36"/>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37"/>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38"/>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75" right="0.63" top="0.57999999999999996" bottom="0.4" header="0.34" footer="0.2"/>
      <pageSetup orientation="portrait" r:id="rId39"/>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75" right="0.63" top="0.57999999999999996" bottom="0.4" header="0.34" footer="0.2"/>
      <pageSetup orientation="portrait" r:id="rId40"/>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75" right="0.63" top="0.57999999999999996" bottom="0.4" header="0.34" footer="0.2"/>
      <pageSetup orientation="portrait" r:id="rId41"/>
      <headerFooter alignWithMargins="0">
        <oddFooter>&amp;R&amp;"Book Antiqua,Bold"&amp;8 Page &amp;P of &amp;N</oddFooter>
      </headerFooter>
    </customSheetView>
    <customSheetView guid="{9F341631-288D-49D9-8F81-65CCC818C9BA}" showPageBreaks="1" showGridLines="0" zeroValues="0" fitToPage="1" printArea="1" view="pageBreakPreview">
      <selection activeCell="D20" sqref="D20"/>
      <pageMargins left="0.75" right="0.63" top="0.57999999999999996" bottom="0.4" header="0.34" footer="0.2"/>
      <pageSetup orientation="portrait" r:id="rId42"/>
      <headerFooter alignWithMargins="0">
        <oddFooter>&amp;R&amp;"Book Antiqua,Bold"&amp;8 Page &amp;P of &amp;N</oddFooter>
      </headerFooter>
    </customSheetView>
    <customSheetView guid="{3836A67F-51F8-4B52-B51D-937DC398CD1F}" showPageBreaks="1" showGridLines="0" zeroValues="0" fitToPage="1" printArea="1" view="pageBreakPreview">
      <selection activeCell="D20" sqref="D20"/>
      <pageMargins left="0.75" right="0.63" top="0.57999999999999996" bottom="0.4" header="0.34" footer="0.2"/>
      <pageSetup orientation="portrait" r:id="rId43"/>
      <headerFooter alignWithMargins="0">
        <oddFooter>&amp;R&amp;"Book Antiqua,Bold"&amp;8 Page &amp;P of &amp;N</oddFooter>
      </headerFooter>
    </customSheetView>
    <customSheetView guid="{4B898AE2-7356-489E-882D-EC3B09CB95AA}" showPageBreaks="1" showGridLines="0" zeroValues="0" fitToPage="1" printArea="1" view="pageBreakPreview">
      <selection activeCell="D20" sqref="D20"/>
      <pageMargins left="0.75" right="0.63" top="0.57999999999999996" bottom="0.4" header="0.34" footer="0.2"/>
      <pageSetup orientation="portrait" r:id="rId44"/>
      <headerFooter alignWithMargins="0">
        <oddFooter>&amp;R&amp;"Book Antiqua,Bold"&amp;8 Page &amp;P of &amp;N</oddFooter>
      </headerFooter>
    </customSheetView>
    <customSheetView guid="{B9DDBA10-9BB0-4D91-9619-C113F75B2489}" showPageBreaks="1" showGridLines="0" zeroValues="0" fitToPage="1" printArea="1" view="pageBreakPreview">
      <selection activeCell="B16" sqref="B16"/>
      <pageMargins left="0.75" right="0.63" top="0.57999999999999996" bottom="0.4" header="0.34" footer="0.2"/>
      <pageSetup orientation="portrait" r:id="rId45"/>
      <headerFooter alignWithMargins="0">
        <oddFooter>&amp;R&amp;"Book Antiqua,Bold"&amp;8 Page &amp;P of &amp;N</oddFooter>
      </headerFooter>
    </customSheetView>
    <customSheetView guid="{7D04B26C-8B6E-4ADD-BB4A-D0761F3463C8}" showPageBreaks="1" showGridLines="0" zeroValues="0" fitToPage="1" printArea="1" view="pageBreakPreview">
      <selection sqref="A1:C1"/>
      <pageMargins left="0.75" right="0.63" top="0.57999999999999996" bottom="0.4" header="0.34" footer="0.2"/>
      <pageSetup orientation="portrait" r:id="rId46"/>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47"/>
  <headerFooter alignWithMargins="0">
    <oddFooter>&amp;R&amp;"Book Antiqua,Bold"&amp;8 Page &amp;P of &amp;N</oddFooter>
  </headerFooter>
  <drawing r:id="rId4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topLeftCell="A3" zoomScaleSheetLayoutView="100" workbookViewId="0">
      <selection sqref="A1:D1"/>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50.5703125" style="29" customWidth="1"/>
    <col min="6" max="8" width="9.140625" style="24"/>
    <col min="9" max="16384" width="9.140625" style="25"/>
  </cols>
  <sheetData>
    <row r="1" spans="1:9" s="533" customFormat="1" ht="19.5" customHeight="1">
      <c r="A1" s="1167" t="str">
        <f>'Attach 3(JV)'!A1</f>
        <v>Specification No. :CC/NT/W-RT/DOM/A04/24/17323</v>
      </c>
      <c r="B1" s="1167"/>
      <c r="C1" s="1167"/>
      <c r="D1" s="1167"/>
      <c r="E1" s="547" t="str">
        <f>"Attachment-4(B) "&amp; 'Attach 3(JV)'!AT1</f>
        <v xml:space="preserve">Attachment-4(B) </v>
      </c>
      <c r="F1" s="532"/>
      <c r="G1" s="532"/>
      <c r="H1" s="532"/>
    </row>
    <row r="3" spans="1:9" ht="58.5" customHeight="1">
      <c r="A3" s="817" t="str">
        <f>'Attach 3(JV)'!A3</f>
        <v>765kV Reactor Package 7RT-19-BULK for 30x80 MVAR, 765kV, 1-Ph Reactors Under  Bulk Procurement of 765kV and 400kV class Transformers and Reactors of various Capacities under Lot-4</v>
      </c>
      <c r="B3" s="818"/>
      <c r="C3" s="818"/>
      <c r="D3" s="818"/>
      <c r="E3" s="818"/>
      <c r="F3" s="26"/>
      <c r="G3" s="27"/>
      <c r="H3" s="26"/>
    </row>
    <row r="4" spans="1:9" ht="20.100000000000001" customHeight="1">
      <c r="A4" s="28"/>
      <c r="H4" s="30"/>
      <c r="I4" s="11"/>
    </row>
    <row r="5" spans="1:9" ht="20.100000000000001" customHeight="1">
      <c r="A5" s="846" t="s">
        <v>351</v>
      </c>
      <c r="B5" s="846"/>
      <c r="C5" s="846"/>
      <c r="D5" s="846"/>
      <c r="E5" s="846"/>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52" t="str">
        <f>'Attach 3(JV)'!A8</f>
        <v/>
      </c>
      <c r="B8" s="852"/>
      <c r="C8" s="852"/>
      <c r="D8" s="852"/>
      <c r="E8" s="12" t="str">
        <f>'Attach 3(JV)'!E8</f>
        <v>Contract Services</v>
      </c>
      <c r="H8" s="30"/>
      <c r="I8" s="11"/>
    </row>
    <row r="9" spans="1:9" ht="20.100000000000001" customHeight="1">
      <c r="A9" s="13" t="s">
        <v>344</v>
      </c>
      <c r="B9" s="849">
        <f>'Attach 3(JV)'!B9</f>
        <v>0</v>
      </c>
      <c r="C9" s="849"/>
      <c r="D9" s="849"/>
      <c r="E9" s="12" t="str">
        <f>'Attach 3(JV)'!E9</f>
        <v>Power Grid Corporation of India Ltd.,</v>
      </c>
      <c r="H9" s="30"/>
      <c r="I9" s="11"/>
    </row>
    <row r="10" spans="1:9" ht="20.100000000000001" customHeight="1">
      <c r="A10" s="13" t="s">
        <v>346</v>
      </c>
      <c r="B10" s="849">
        <f>'Attach 3(JV)'!B10</f>
        <v>0</v>
      </c>
      <c r="C10" s="849"/>
      <c r="D10" s="849"/>
      <c r="E10" s="12" t="str">
        <f>'Attach 3(JV)'!E10</f>
        <v>"Saudamini", Plot No. 2, Sector 29</v>
      </c>
      <c r="H10" s="30"/>
      <c r="I10" s="11"/>
    </row>
    <row r="11" spans="1:9" ht="20.100000000000001" customHeight="1">
      <c r="B11" s="849">
        <f>'Attach 3(JV)'!B11</f>
        <v>0</v>
      </c>
      <c r="C11" s="849"/>
      <c r="D11" s="849"/>
      <c r="E11" s="12" t="str">
        <f>'Attach 3(JV)'!E11</f>
        <v>Gurugram (Haryana) - 122001</v>
      </c>
    </row>
    <row r="12" spans="1:9" ht="20.100000000000001" customHeight="1">
      <c r="A12" s="32"/>
      <c r="B12" s="849">
        <f>'Attach 3(JV)'!B12</f>
        <v>0</v>
      </c>
      <c r="C12" s="849"/>
      <c r="D12" s="849"/>
      <c r="E12" s="12"/>
    </row>
    <row r="13" spans="1:9" ht="20.100000000000001" customHeight="1">
      <c r="A13" s="29" t="s">
        <v>339</v>
      </c>
    </row>
    <row r="14" spans="1:9" ht="20.100000000000001" customHeight="1">
      <c r="A14" s="32"/>
    </row>
    <row r="15" spans="1:9" ht="87.75" customHeight="1">
      <c r="A15" s="1168" t="s">
        <v>361</v>
      </c>
      <c r="B15" s="1168"/>
      <c r="C15" s="1168"/>
      <c r="D15" s="1168"/>
      <c r="E15" s="1168"/>
    </row>
    <row r="16" spans="1:9" ht="30" customHeight="1">
      <c r="A16" s="80" t="s">
        <v>354</v>
      </c>
      <c r="B16" s="1170"/>
      <c r="C16" s="1170"/>
      <c r="D16" s="1170"/>
      <c r="E16" s="1170"/>
    </row>
    <row r="17" spans="1:5" ht="30" customHeight="1">
      <c r="A17" s="80" t="s">
        <v>355</v>
      </c>
      <c r="B17" s="1170"/>
      <c r="C17" s="1170"/>
      <c r="D17" s="1170"/>
      <c r="E17" s="1170"/>
    </row>
    <row r="18" spans="1:5" ht="30" customHeight="1">
      <c r="A18" s="80" t="s">
        <v>356</v>
      </c>
      <c r="B18" s="1170"/>
      <c r="C18" s="1170"/>
      <c r="D18" s="1170"/>
      <c r="E18" s="1170"/>
    </row>
    <row r="19" spans="1:5" ht="30" customHeight="1">
      <c r="A19" s="42" t="s">
        <v>357</v>
      </c>
      <c r="B19" s="1170"/>
      <c r="C19" s="1170"/>
      <c r="D19" s="1170"/>
      <c r="E19" s="1170"/>
    </row>
    <row r="20" spans="1:5" ht="30" customHeight="1">
      <c r="A20" s="42" t="s">
        <v>72</v>
      </c>
      <c r="B20" s="1170"/>
      <c r="C20" s="1170"/>
      <c r="D20" s="1170"/>
      <c r="E20" s="1170"/>
    </row>
    <row r="21" spans="1:5" ht="30" customHeight="1">
      <c r="A21" s="42" t="s">
        <v>75</v>
      </c>
      <c r="B21" s="1170"/>
      <c r="C21" s="1170"/>
      <c r="D21" s="1170"/>
      <c r="E21" s="1170"/>
    </row>
    <row r="22" spans="1:5" ht="16.5" customHeight="1">
      <c r="A22" s="104"/>
    </row>
    <row r="23" spans="1:5" ht="27.95" customHeight="1">
      <c r="D23" s="37"/>
    </row>
    <row r="24" spans="1:5" ht="27.95" customHeight="1">
      <c r="A24" s="36" t="s">
        <v>6</v>
      </c>
      <c r="B24" s="63" t="str">
        <f>'Attach 3(JV)'!B24</f>
        <v>--</v>
      </c>
      <c r="D24" s="37" t="s">
        <v>4</v>
      </c>
      <c r="E24" s="211" t="str">
        <f>'Attach 3(JV)'!E24</f>
        <v/>
      </c>
    </row>
    <row r="25" spans="1:5" ht="27.95" customHeight="1">
      <c r="A25" s="36" t="s">
        <v>7</v>
      </c>
      <c r="B25" s="211" t="str">
        <f>'Attach 3(JV)'!B25</f>
        <v/>
      </c>
      <c r="D25" s="37" t="s">
        <v>5</v>
      </c>
      <c r="E25" s="211" t="str">
        <f>'Attach 3(JV)'!E25</f>
        <v/>
      </c>
    </row>
    <row r="26" spans="1:5" ht="27.95"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nFUyxh5Qr9DID/h5MxJ8N6K9wxt807K6bq8fgXvay8zPthqGjI1GdrIE3IUSvUcPPQjhUDuiTSjFyY11SBZkCg==" saltValue="64+rpvPZgcGNJEsQHiBK1Q==" spinCount="100000" sheet="1" objects="1" scenarios="1"/>
  <customSheetViews>
    <customSheetView guid="{8BB606F7-FAA6-4F69-8439-9E3CB0E8F104}" showPageBreaks="1" showGridLines="0" fitToPage="1" printArea="1" view="pageBreakPreview">
      <selection sqref="A1:D1"/>
      <pageMargins left="0.75" right="0.63" top="0.57999999999999996" bottom="0.6" header="0.34" footer="0.35"/>
      <pageSetup scale="92"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selection activeCell="B16" sqref="B16:E16"/>
      <pageMargins left="0.75" right="0.63" top="0.57999999999999996" bottom="0.6" header="0.34" footer="0.35"/>
      <pageSetup scale="92" orientation="portrait" r:id="rId2"/>
      <headerFooter alignWithMargins="0">
        <oddFooter>&amp;R&amp;"Book Antiqua,Bold"&amp;8 Page &amp;P of &amp;N</oddFooter>
      </headerFooter>
    </customSheetView>
    <customSheetView guid="{B8284B7F-813C-4C59-8CB2-9F34C8EAC9F3}"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75" right="0.63" top="0.57999999999999996" bottom="0.6" header="0.34" footer="0.35"/>
      <pageSetup scale="92" orientation="portrait" r:id="rId4"/>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75" right="0.63" top="0.57999999999999996" bottom="0.6" header="0.34" footer="0.35"/>
      <pageSetup scale="92" orientation="portrait" r:id="rId5"/>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6"/>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75" right="0.63" top="0.57999999999999996" bottom="0.6" header="0.34" footer="0.35"/>
      <pageSetup scale="92" orientation="portrait" r:id="rId7"/>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8"/>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9"/>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10"/>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12"/>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14"/>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15"/>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16"/>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7"/>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22"/>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7"/>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8"/>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9"/>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30"/>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31"/>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32"/>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33"/>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34"/>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35"/>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36"/>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37"/>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38"/>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75" right="0.63" top="0.57999999999999996" bottom="0.6" header="0.34" footer="0.35"/>
      <pageSetup scale="92" orientation="portrait" r:id="rId39"/>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75" right="0.63" top="0.57999999999999996" bottom="0.6" header="0.34" footer="0.35"/>
      <pageSetup scale="91" orientation="portrait" r:id="rId40"/>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75" right="0.63" top="0.57999999999999996" bottom="0.6" header="0.34" footer="0.35"/>
      <pageSetup scale="92" orientation="portrait" r:id="rId41"/>
      <headerFooter alignWithMargins="0">
        <oddFooter>&amp;R&amp;"Book Antiqua,Bold"&amp;8 Page &amp;P of &amp;N</oddFooter>
      </headerFooter>
    </customSheetView>
    <customSheetView guid="{9F341631-288D-49D9-8F81-65CCC818C9BA}" showPageBreaks="1" showGridLines="0" fitToPage="1" printArea="1" view="pageBreakPreview">
      <selection activeCell="B19" sqref="B19:E19"/>
      <pageMargins left="0.75" right="0.63" top="0.57999999999999996" bottom="0.6" header="0.34" footer="0.35"/>
      <pageSetup scale="92" orientation="portrait" r:id="rId42"/>
      <headerFooter alignWithMargins="0">
        <oddFooter>&amp;R&amp;"Book Antiqua,Bold"&amp;8 Page &amp;P of &amp;N</oddFooter>
      </headerFooter>
    </customSheetView>
    <customSheetView guid="{3836A67F-51F8-4B52-B51D-937DC398CD1F}" showPageBreaks="1" showGridLines="0" fitToPage="1" printArea="1" view="pageBreakPreview">
      <selection activeCell="B19" sqref="B19:E19"/>
      <pageMargins left="0.75" right="0.63" top="0.57999999999999996" bottom="0.6" header="0.34" footer="0.35"/>
      <pageSetup scale="92" orientation="portrait" r:id="rId43"/>
      <headerFooter alignWithMargins="0">
        <oddFooter>&amp;R&amp;"Book Antiqua,Bold"&amp;8 Page &amp;P of &amp;N</oddFooter>
      </headerFooter>
    </customSheetView>
    <customSheetView guid="{4B898AE2-7356-489E-882D-EC3B09CB95AA}" showPageBreaks="1" showGridLines="0" fitToPage="1" printArea="1" view="pageBreakPreview">
      <selection activeCell="B19" sqref="B19:E19"/>
      <pageMargins left="0.75" right="0.63" top="0.57999999999999996" bottom="0.6" header="0.34" footer="0.35"/>
      <pageSetup scale="92" orientation="portrait" r:id="rId44"/>
      <headerFooter alignWithMargins="0">
        <oddFooter>&amp;R&amp;"Book Antiqua,Bold"&amp;8 Page &amp;P of &amp;N</oddFooter>
      </headerFooter>
    </customSheetView>
    <customSheetView guid="{B9DDBA10-9BB0-4D91-9619-C113F75B2489}" showPageBreaks="1" showGridLines="0" fitToPage="1" printArea="1" view="pageBreakPreview">
      <selection activeCell="B16" sqref="B16:E16"/>
      <pageMargins left="0.75" right="0.63" top="0.57999999999999996" bottom="0.6" header="0.34" footer="0.35"/>
      <pageSetup scale="92" orientation="portrait" r:id="rId45"/>
      <headerFooter alignWithMargins="0">
        <oddFooter>&amp;R&amp;"Book Antiqua,Bold"&amp;8 Page &amp;P of &amp;N</oddFooter>
      </headerFooter>
    </customSheetView>
    <customSheetView guid="{7D04B26C-8B6E-4ADD-BB4A-D0761F3463C8}" showPageBreaks="1" showGridLines="0" fitToPage="1" printArea="1" view="pageBreakPreview">
      <selection sqref="A1:D1"/>
      <pageMargins left="0.75" right="0.63" top="0.57999999999999996" bottom="0.6" header="0.34" footer="0.35"/>
      <pageSetup scale="92" orientation="portrait" r:id="rId46"/>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7"/>
  <headerFooter alignWithMargins="0">
    <oddFooter>&amp;R&amp;"Book Antiqua,Bold"&amp;8 Page &amp;P of &amp;N</oddFooter>
  </headerFooter>
  <drawing r:id="rId48"/>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zoomScale="90" zoomScaleSheetLayoutView="90" workbookViewId="0">
      <selection sqref="A1:C1"/>
    </sheetView>
  </sheetViews>
  <sheetFormatPr defaultColWidth="9.140625" defaultRowHeight="16.5"/>
  <cols>
    <col min="1" max="1" width="12.140625" style="29" customWidth="1"/>
    <col min="2" max="2" width="30.7109375" style="29" customWidth="1"/>
    <col min="3" max="3" width="20.42578125" style="29" customWidth="1"/>
    <col min="4" max="4" width="24.28515625" style="29" customWidth="1"/>
    <col min="5" max="5" width="35.140625" style="29" customWidth="1"/>
    <col min="6" max="7" width="9.140625" style="24"/>
    <col min="8" max="8" width="0" style="24" hidden="1" customWidth="1"/>
    <col min="9" max="16384" width="9.140625" style="25"/>
  </cols>
  <sheetData>
    <row r="1" spans="1:9" s="533" customFormat="1" ht="27" customHeight="1">
      <c r="A1" s="925" t="str">
        <f>'Attach 3(JV)'!A1:D1</f>
        <v>Specification No. :CC/NT/W-RT/DOM/A04/24/17323</v>
      </c>
      <c r="B1" s="925"/>
      <c r="C1" s="925"/>
      <c r="D1" s="1177" t="str">
        <f>"Attachment-5 " &amp; 'Attach 3(JV)'!AT1</f>
        <v xml:space="preserve">Attachment-5 </v>
      </c>
      <c r="E1" s="1177"/>
      <c r="F1" s="532"/>
      <c r="G1" s="532"/>
      <c r="H1" s="532"/>
    </row>
    <row r="3" spans="1:9" ht="54" customHeight="1">
      <c r="A3" s="817" t="str">
        <f>'Attach 3(JV)'!A3</f>
        <v>765kV Reactor Package 7RT-19-BULK for 30x80 MVAR, 765kV, 1-Ph Reactors Under  Bulk Procurement of 765kV and 400kV class Transformers and Reactors of various Capacities under Lot-4</v>
      </c>
      <c r="B3" s="818"/>
      <c r="C3" s="818"/>
      <c r="D3" s="818"/>
      <c r="E3" s="818"/>
      <c r="F3" s="26"/>
      <c r="G3" s="27"/>
      <c r="H3" s="26"/>
    </row>
    <row r="4" spans="1:9" ht="42" hidden="1" customHeight="1">
      <c r="A4" s="28"/>
      <c r="H4" s="30"/>
      <c r="I4" s="11"/>
    </row>
    <row r="5" spans="1:9" ht="31.5" customHeight="1">
      <c r="A5" s="846" t="s">
        <v>982</v>
      </c>
      <c r="B5" s="846"/>
      <c r="C5" s="846"/>
      <c r="D5" s="846"/>
      <c r="E5" s="846"/>
      <c r="F5" s="31"/>
      <c r="H5" s="30"/>
      <c r="I5" s="11"/>
    </row>
    <row r="6" spans="1:9" ht="8.1" customHeight="1">
      <c r="A6" s="32"/>
      <c r="H6" s="30"/>
      <c r="I6" s="11"/>
    </row>
    <row r="7" spans="1:9" ht="20.100000000000001" customHeight="1">
      <c r="A7" s="33" t="str">
        <f>'Attach 3(JV)'!A7</f>
        <v>Bidder’s Name and Address  :</v>
      </c>
      <c r="B7" s="32"/>
      <c r="C7" s="32"/>
      <c r="D7" s="15" t="str">
        <f>'Attach 3(JV)'!E7</f>
        <v>To:</v>
      </c>
      <c r="H7" s="30"/>
      <c r="I7" s="11"/>
    </row>
    <row r="8" spans="1:9" ht="36" customHeight="1">
      <c r="A8" s="852" t="str">
        <f>'Attach 3(JV)'!A8</f>
        <v/>
      </c>
      <c r="B8" s="852"/>
      <c r="C8" s="852"/>
      <c r="D8" s="12" t="str">
        <f>'Attach 3(JV)'!E8</f>
        <v>Contract Services</v>
      </c>
      <c r="H8" s="30"/>
      <c r="I8" s="11"/>
    </row>
    <row r="9" spans="1:9" ht="20.100000000000001" customHeight="1">
      <c r="A9" s="13" t="s">
        <v>344</v>
      </c>
      <c r="B9" s="849">
        <f>'Attach 3(JV)'!B9</f>
        <v>0</v>
      </c>
      <c r="C9" s="849"/>
      <c r="D9" s="12" t="str">
        <f>'Attach 3(JV)'!E9</f>
        <v>Power Grid Corporation of India Ltd.,</v>
      </c>
      <c r="H9" s="30"/>
      <c r="I9" s="11"/>
    </row>
    <row r="10" spans="1:9" ht="20.100000000000001" customHeight="1">
      <c r="A10" s="13" t="s">
        <v>346</v>
      </c>
      <c r="B10" s="849">
        <f>'Attach 3(JV)'!B10</f>
        <v>0</v>
      </c>
      <c r="C10" s="849"/>
      <c r="D10" s="12" t="str">
        <f>'Attach 3(JV)'!E10</f>
        <v>"Saudamini", Plot No. 2, Sector 29</v>
      </c>
      <c r="H10" s="30"/>
      <c r="I10" s="11"/>
    </row>
    <row r="11" spans="1:9" ht="20.100000000000001" customHeight="1">
      <c r="B11" s="849">
        <f>'Attach 3(JV)'!B11</f>
        <v>0</v>
      </c>
      <c r="C11" s="849"/>
      <c r="D11" s="12" t="str">
        <f>'Attach 3(JV)'!E11</f>
        <v>Gurugram (Haryana) - 122001</v>
      </c>
    </row>
    <row r="12" spans="1:9" ht="17.25" customHeight="1">
      <c r="A12" s="32"/>
      <c r="B12" s="849">
        <f>'Attach 3(JV)'!B12</f>
        <v>0</v>
      </c>
      <c r="C12" s="849"/>
      <c r="D12" s="12"/>
    </row>
    <row r="13" spans="1:9" ht="20.100000000000001" customHeight="1">
      <c r="A13" s="29" t="s">
        <v>339</v>
      </c>
    </row>
    <row r="14" spans="1:9" ht="45.75" customHeight="1">
      <c r="A14" s="1065" t="s">
        <v>363</v>
      </c>
      <c r="B14" s="1065"/>
      <c r="C14" s="1065"/>
      <c r="D14" s="1065"/>
      <c r="E14" s="1065"/>
      <c r="F14" s="34"/>
      <c r="G14" s="34"/>
      <c r="H14" s="34"/>
    </row>
    <row r="15" spans="1:9" ht="32.1" customHeight="1">
      <c r="A15" s="1172" t="s">
        <v>342</v>
      </c>
      <c r="B15" s="1172" t="s">
        <v>360</v>
      </c>
      <c r="C15" s="1172" t="s">
        <v>364</v>
      </c>
      <c r="D15" s="1174" t="s">
        <v>365</v>
      </c>
      <c r="E15" s="1175"/>
      <c r="F15" s="34"/>
      <c r="G15" s="34"/>
      <c r="H15" s="34"/>
    </row>
    <row r="16" spans="1:9" ht="19.5" customHeight="1">
      <c r="A16" s="1173"/>
      <c r="B16" s="1173"/>
      <c r="C16" s="1173"/>
      <c r="D16" s="46" t="s">
        <v>366</v>
      </c>
      <c r="E16" s="46" t="s">
        <v>367</v>
      </c>
      <c r="F16" s="34"/>
      <c r="G16" s="34"/>
      <c r="H16" s="34"/>
    </row>
    <row r="17" spans="1:8" ht="21.95" customHeight="1">
      <c r="A17" s="100">
        <v>1</v>
      </c>
      <c r="B17" s="224"/>
      <c r="C17" s="224"/>
      <c r="D17" s="224"/>
      <c r="E17" s="224"/>
      <c r="F17" s="34"/>
      <c r="G17" s="34"/>
      <c r="H17" s="34"/>
    </row>
    <row r="18" spans="1:8" ht="21.95" customHeight="1">
      <c r="A18" s="101">
        <v>2</v>
      </c>
      <c r="B18" s="224"/>
      <c r="C18" s="224"/>
      <c r="D18" s="224"/>
      <c r="E18" s="224"/>
      <c r="F18" s="34"/>
      <c r="G18" s="34"/>
      <c r="H18" s="34"/>
    </row>
    <row r="19" spans="1:8" ht="21.95" customHeight="1">
      <c r="A19" s="101">
        <v>3</v>
      </c>
      <c r="B19" s="224"/>
      <c r="C19" s="224"/>
      <c r="D19" s="224"/>
      <c r="E19" s="224"/>
      <c r="F19" s="34"/>
      <c r="G19" s="34"/>
      <c r="H19" s="34"/>
    </row>
    <row r="20" spans="1:8" ht="21.95" customHeight="1">
      <c r="A20" s="101">
        <v>4</v>
      </c>
      <c r="B20" s="224"/>
      <c r="C20" s="224"/>
      <c r="D20" s="224"/>
      <c r="E20" s="224"/>
      <c r="F20" s="155"/>
      <c r="G20" s="155"/>
      <c r="H20" s="157" t="b">
        <v>0</v>
      </c>
    </row>
    <row r="21" spans="1:8" ht="21.95" customHeight="1">
      <c r="A21" s="102">
        <v>5</v>
      </c>
      <c r="B21" s="224"/>
      <c r="C21" s="224"/>
      <c r="D21" s="224"/>
      <c r="E21" s="224"/>
      <c r="F21" s="155"/>
      <c r="G21" s="155"/>
      <c r="H21" s="156"/>
    </row>
    <row r="22" spans="1:8" ht="18" customHeight="1">
      <c r="A22" s="153"/>
      <c r="B22" s="154"/>
      <c r="C22" s="154"/>
      <c r="D22" s="154"/>
      <c r="E22" s="154"/>
      <c r="F22" s="148"/>
      <c r="G22" s="148"/>
      <c r="H22" s="149"/>
    </row>
    <row r="23" spans="1:8" ht="9" customHeight="1">
      <c r="A23" s="83"/>
      <c r="B23" s="279"/>
      <c r="C23" s="279"/>
      <c r="D23" s="279"/>
      <c r="E23" s="279"/>
      <c r="F23" s="148"/>
      <c r="G23" s="148"/>
      <c r="H23" s="149"/>
    </row>
    <row r="24" spans="1:8" ht="38.25" customHeight="1">
      <c r="A24" s="1178" t="s">
        <v>498</v>
      </c>
      <c r="B24" s="1179"/>
      <c r="C24" s="1179"/>
      <c r="D24" s="1179"/>
      <c r="E24" s="1179"/>
      <c r="F24" s="148"/>
      <c r="G24" s="148"/>
      <c r="H24" s="149"/>
    </row>
    <row r="25" spans="1:8" ht="54.75" customHeight="1">
      <c r="A25" s="1176" t="s">
        <v>832</v>
      </c>
      <c r="B25" s="1176"/>
      <c r="C25" s="1176"/>
      <c r="D25" s="1176"/>
      <c r="E25" s="1176"/>
      <c r="F25" s="148"/>
      <c r="G25" s="148"/>
      <c r="H25" s="149"/>
    </row>
    <row r="26" spans="1:8" ht="32.1" customHeight="1">
      <c r="A26" s="1172" t="s">
        <v>342</v>
      </c>
      <c r="B26" s="1172" t="s">
        <v>360</v>
      </c>
      <c r="C26" s="1172" t="s">
        <v>100</v>
      </c>
      <c r="D26" s="1174" t="s">
        <v>101</v>
      </c>
      <c r="E26" s="1175"/>
      <c r="F26" s="34"/>
      <c r="G26" s="34"/>
      <c r="H26" s="34"/>
    </row>
    <row r="27" spans="1:8" ht="22.5" customHeight="1">
      <c r="A27" s="1173"/>
      <c r="B27" s="1173"/>
      <c r="C27" s="1173"/>
      <c r="D27" s="46" t="s">
        <v>102</v>
      </c>
      <c r="E27" s="46" t="s">
        <v>103</v>
      </c>
      <c r="F27" s="34"/>
      <c r="G27" s="34"/>
      <c r="H27" s="34"/>
    </row>
    <row r="28" spans="1:8" ht="21.95" customHeight="1">
      <c r="A28" s="147">
        <v>1</v>
      </c>
      <c r="B28" s="223"/>
      <c r="C28" s="223"/>
      <c r="D28" s="223"/>
      <c r="E28" s="223"/>
      <c r="F28" s="34"/>
      <c r="G28" s="34"/>
      <c r="H28" s="34"/>
    </row>
    <row r="29" spans="1:8" ht="21.95" customHeight="1">
      <c r="A29" s="147">
        <v>2</v>
      </c>
      <c r="B29" s="223"/>
      <c r="C29" s="223"/>
      <c r="D29" s="223"/>
      <c r="E29" s="223"/>
    </row>
    <row r="30" spans="1:8" ht="21.95" customHeight="1">
      <c r="A30" s="102">
        <v>3</v>
      </c>
      <c r="B30" s="223"/>
      <c r="C30" s="223"/>
      <c r="D30" s="223"/>
      <c r="E30" s="223"/>
    </row>
    <row r="31" spans="1:8" ht="3.75" customHeight="1">
      <c r="A31" s="129"/>
      <c r="B31" s="129"/>
      <c r="C31" s="129"/>
      <c r="D31" s="129"/>
      <c r="E31" s="129"/>
      <c r="F31" s="34"/>
      <c r="G31" s="34"/>
      <c r="H31" s="34"/>
    </row>
    <row r="32" spans="1:8" ht="11.25" customHeight="1">
      <c r="C32" s="37"/>
      <c r="F32" s="34"/>
      <c r="G32" s="34"/>
      <c r="H32" s="34"/>
    </row>
    <row r="33" spans="1:5" ht="15.95" customHeight="1">
      <c r="A33" s="36" t="s">
        <v>6</v>
      </c>
      <c r="B33" s="63" t="str">
        <f>'Attach 3(JV)'!B24</f>
        <v>--</v>
      </c>
      <c r="D33" s="37" t="s">
        <v>4</v>
      </c>
      <c r="E33" s="211" t="str">
        <f>'Attach 3(JV)'!E24</f>
        <v/>
      </c>
    </row>
    <row r="34" spans="1:5" ht="15.95" customHeight="1">
      <c r="A34" s="36" t="s">
        <v>7</v>
      </c>
      <c r="B34" s="211" t="str">
        <f>'Attach 3(JV)'!B25</f>
        <v/>
      </c>
      <c r="D34" s="37" t="s">
        <v>5</v>
      </c>
      <c r="E34" s="211" t="str">
        <f>'Attach 3(JV)'!E25</f>
        <v/>
      </c>
    </row>
    <row r="35" spans="1:5" ht="15.95" customHeight="1">
      <c r="A35" s="25"/>
      <c r="B35" s="25"/>
      <c r="C35" s="37"/>
      <c r="D35" s="25"/>
      <c r="E35" s="25"/>
    </row>
    <row r="36" spans="1:5" ht="20.100000000000001" customHeight="1">
      <c r="A36" s="21" t="str">
        <f>A1</f>
        <v>Specification No. :CC/NT/W-RT/DOM/A04/24/17323</v>
      </c>
      <c r="B36" s="22"/>
      <c r="C36" s="22"/>
      <c r="D36" s="22"/>
      <c r="E36" s="41" t="str">
        <f>"Annexure I to " &amp;D1</f>
        <v xml:space="preserve">Annexure I to Attachment-5 </v>
      </c>
    </row>
    <row r="37" spans="1:5" ht="18" customHeight="1">
      <c r="A37" s="38"/>
    </row>
    <row r="38" spans="1:5" ht="18" customHeight="1">
      <c r="A38" s="1171" t="s">
        <v>362</v>
      </c>
      <c r="B38" s="1171"/>
      <c r="C38" s="1171"/>
      <c r="D38" s="1171"/>
      <c r="E38" s="1171"/>
    </row>
    <row r="39" spans="1:5" ht="18" customHeight="1"/>
    <row r="40" spans="1:5" ht="42" customHeight="1">
      <c r="A40" s="1182" t="s">
        <v>342</v>
      </c>
      <c r="B40" s="1184" t="s">
        <v>360</v>
      </c>
      <c r="C40" s="1184" t="s">
        <v>364</v>
      </c>
      <c r="D40" s="1174" t="s">
        <v>365</v>
      </c>
      <c r="E40" s="1175"/>
    </row>
    <row r="41" spans="1:5" ht="23.25" customHeight="1">
      <c r="A41" s="1183"/>
      <c r="B41" s="1185"/>
      <c r="C41" s="1185"/>
      <c r="D41" s="46" t="s">
        <v>366</v>
      </c>
      <c r="E41" s="46" t="s">
        <v>367</v>
      </c>
    </row>
    <row r="42" spans="1:5" ht="18" customHeight="1">
      <c r="A42" s="130"/>
      <c r="B42" s="130"/>
      <c r="C42" s="130"/>
      <c r="D42" s="130"/>
      <c r="E42" s="130"/>
    </row>
    <row r="43" spans="1:5" ht="18" customHeight="1">
      <c r="A43" s="130"/>
      <c r="B43" s="130"/>
      <c r="C43" s="130"/>
      <c r="D43" s="130"/>
      <c r="E43" s="130"/>
    </row>
    <row r="44" spans="1:5" ht="18" customHeight="1">
      <c r="A44" s="130"/>
      <c r="B44" s="130"/>
      <c r="C44" s="130"/>
      <c r="D44" s="130"/>
      <c r="E44" s="130"/>
    </row>
    <row r="45" spans="1:5" ht="18" customHeight="1">
      <c r="A45" s="130"/>
      <c r="B45" s="130"/>
      <c r="C45" s="130"/>
      <c r="D45" s="130"/>
      <c r="E45" s="130"/>
    </row>
    <row r="46" spans="1:5" ht="18" customHeight="1">
      <c r="A46" s="130"/>
      <c r="B46" s="130"/>
      <c r="C46" s="130"/>
      <c r="D46" s="130"/>
      <c r="E46" s="130"/>
    </row>
    <row r="47" spans="1:5" ht="18" customHeight="1">
      <c r="A47" s="130"/>
      <c r="B47" s="130"/>
      <c r="C47" s="130"/>
      <c r="D47" s="130"/>
      <c r="E47" s="130"/>
    </row>
    <row r="48" spans="1:5" ht="18" customHeight="1">
      <c r="A48" s="130"/>
      <c r="B48" s="130"/>
      <c r="C48" s="130"/>
      <c r="D48" s="130"/>
      <c r="E48" s="130"/>
    </row>
    <row r="49" spans="1:5" ht="18" customHeight="1">
      <c r="A49" s="130"/>
      <c r="B49" s="130"/>
      <c r="C49" s="130"/>
      <c r="D49" s="130"/>
      <c r="E49" s="130"/>
    </row>
    <row r="50" spans="1:5" ht="18" customHeight="1">
      <c r="A50" s="130"/>
      <c r="B50" s="130"/>
      <c r="C50" s="130"/>
      <c r="D50" s="130"/>
      <c r="E50" s="130"/>
    </row>
    <row r="51" spans="1:5" ht="18" customHeight="1">
      <c r="A51" s="130"/>
      <c r="B51" s="130"/>
      <c r="C51" s="130"/>
      <c r="D51" s="130"/>
      <c r="E51" s="130"/>
    </row>
    <row r="52" spans="1:5" ht="18" customHeight="1">
      <c r="A52" s="130"/>
      <c r="B52" s="130"/>
      <c r="C52" s="130"/>
      <c r="D52" s="130"/>
      <c r="E52" s="130"/>
    </row>
    <row r="53" spans="1:5" ht="18" customHeight="1">
      <c r="A53" s="130"/>
      <c r="B53" s="130"/>
      <c r="C53" s="130"/>
      <c r="D53" s="130"/>
      <c r="E53" s="130"/>
    </row>
    <row r="54" spans="1:5" ht="18" customHeight="1">
      <c r="A54" s="130"/>
      <c r="B54" s="130"/>
      <c r="C54" s="130"/>
      <c r="D54" s="130"/>
      <c r="E54" s="130"/>
    </row>
    <row r="55" spans="1:5" ht="18" customHeight="1">
      <c r="A55" s="130"/>
      <c r="B55" s="130"/>
      <c r="C55" s="130"/>
      <c r="D55" s="130"/>
      <c r="E55" s="130"/>
    </row>
    <row r="56" spans="1:5" ht="18" customHeight="1">
      <c r="A56" s="130"/>
      <c r="B56" s="130"/>
      <c r="C56" s="130"/>
      <c r="D56" s="130"/>
      <c r="E56" s="130"/>
    </row>
    <row r="57" spans="1:5" ht="18" customHeight="1">
      <c r="A57" s="130"/>
      <c r="B57" s="130"/>
      <c r="C57" s="130"/>
      <c r="D57" s="130"/>
      <c r="E57" s="130"/>
    </row>
    <row r="58" spans="1:5" ht="18" customHeight="1">
      <c r="A58" s="130"/>
      <c r="B58" s="130"/>
      <c r="C58" s="130"/>
      <c r="D58" s="130"/>
      <c r="E58" s="130"/>
    </row>
    <row r="59" spans="1:5" ht="18" customHeight="1">
      <c r="A59" s="130"/>
      <c r="B59" s="130"/>
      <c r="C59" s="130"/>
      <c r="D59" s="130"/>
      <c r="E59" s="130"/>
    </row>
    <row r="60" spans="1:5" ht="18" customHeight="1">
      <c r="A60" s="130"/>
      <c r="B60" s="130"/>
      <c r="C60" s="130"/>
      <c r="D60" s="130"/>
      <c r="E60" s="130"/>
    </row>
    <row r="61" spans="1:5" ht="18" customHeight="1">
      <c r="A61" s="130"/>
      <c r="B61" s="130"/>
      <c r="C61" s="130"/>
      <c r="D61" s="130"/>
      <c r="E61" s="130"/>
    </row>
    <row r="62" spans="1:5" ht="18" customHeight="1">
      <c r="A62" s="130"/>
      <c r="B62" s="130"/>
      <c r="C62" s="130"/>
      <c r="D62" s="130"/>
      <c r="E62" s="130"/>
    </row>
    <row r="63" spans="1:5" ht="18" customHeight="1">
      <c r="A63" s="130"/>
      <c r="B63" s="130"/>
      <c r="C63" s="130"/>
      <c r="D63" s="130"/>
      <c r="E63" s="130"/>
    </row>
    <row r="64" spans="1:5" ht="18" customHeight="1">
      <c r="A64" s="130"/>
      <c r="B64" s="130"/>
      <c r="C64" s="130"/>
      <c r="D64" s="130"/>
      <c r="E64" s="130"/>
    </row>
    <row r="65" spans="1:5" ht="18" customHeight="1">
      <c r="A65" s="130"/>
      <c r="B65" s="130"/>
      <c r="C65" s="130"/>
      <c r="D65" s="130"/>
      <c r="E65" s="130"/>
    </row>
    <row r="66" spans="1:5" ht="18" customHeight="1">
      <c r="A66" s="130"/>
      <c r="B66" s="130"/>
      <c r="C66" s="130"/>
      <c r="D66" s="130"/>
      <c r="E66" s="130"/>
    </row>
    <row r="67" spans="1:5" ht="18" customHeight="1">
      <c r="A67" s="131"/>
      <c r="B67" s="131"/>
      <c r="C67" s="131"/>
      <c r="D67" s="131"/>
      <c r="E67" s="131"/>
    </row>
    <row r="68" spans="1:5" ht="18" customHeight="1"/>
    <row r="69" spans="1:5" ht="24" customHeight="1">
      <c r="C69" s="37"/>
    </row>
    <row r="70" spans="1:5" ht="24" customHeight="1">
      <c r="A70" s="36" t="s">
        <v>6</v>
      </c>
      <c r="B70" s="63" t="str">
        <f>B33</f>
        <v>--</v>
      </c>
      <c r="C70" s="37" t="s">
        <v>4</v>
      </c>
      <c r="D70" s="211" t="str">
        <f>E33</f>
        <v/>
      </c>
    </row>
    <row r="71" spans="1:5" ht="24" customHeight="1">
      <c r="A71" s="36" t="s">
        <v>7</v>
      </c>
      <c r="B71" s="216" t="str">
        <f>B34</f>
        <v/>
      </c>
      <c r="C71" s="37" t="s">
        <v>5</v>
      </c>
      <c r="D71" s="211" t="str">
        <f>E34</f>
        <v/>
      </c>
    </row>
    <row r="72" spans="1:5" ht="24" customHeight="1">
      <c r="A72" s="36"/>
      <c r="B72" s="63"/>
      <c r="C72" s="37"/>
      <c r="D72" s="39"/>
    </row>
    <row r="73" spans="1:5" ht="20.100000000000001" customHeight="1">
      <c r="A73" s="21" t="str">
        <f>A1</f>
        <v>Specification No. :CC/NT/W-RT/DOM/A04/24/17323</v>
      </c>
      <c r="B73" s="22"/>
      <c r="C73" s="22"/>
      <c r="D73" s="22"/>
      <c r="E73" s="41" t="str">
        <f>E36</f>
        <v xml:space="preserve">Annexure I to Attachment-5 </v>
      </c>
    </row>
    <row r="74" spans="1:5" ht="18" customHeight="1">
      <c r="A74" s="38"/>
    </row>
    <row r="75" spans="1:5" ht="18" customHeight="1">
      <c r="A75" s="1171" t="s">
        <v>362</v>
      </c>
      <c r="B75" s="1171"/>
      <c r="C75" s="1171"/>
      <c r="D75" s="1171"/>
      <c r="E75" s="1171"/>
    </row>
    <row r="76" spans="1:5" ht="18" customHeight="1"/>
    <row r="77" spans="1:5" ht="37.5" customHeight="1">
      <c r="A77" s="1182" t="s">
        <v>342</v>
      </c>
      <c r="B77" s="1184" t="s">
        <v>360</v>
      </c>
      <c r="C77" s="1184" t="s">
        <v>365</v>
      </c>
      <c r="D77" s="1180" t="s">
        <v>365</v>
      </c>
      <c r="E77" s="1181"/>
    </row>
    <row r="78" spans="1:5" ht="24" customHeight="1">
      <c r="A78" s="1183"/>
      <c r="B78" s="1186"/>
      <c r="C78" s="1186"/>
      <c r="D78" s="47" t="s">
        <v>366</v>
      </c>
      <c r="E78" s="47" t="s">
        <v>367</v>
      </c>
    </row>
    <row r="79" spans="1:5" ht="18" customHeight="1">
      <c r="A79" s="130"/>
      <c r="B79" s="130"/>
      <c r="C79" s="130"/>
      <c r="D79" s="130"/>
      <c r="E79" s="130"/>
    </row>
    <row r="80" spans="1:5" ht="18" customHeight="1">
      <c r="A80" s="130"/>
      <c r="B80" s="130"/>
      <c r="C80" s="130"/>
      <c r="D80" s="130"/>
      <c r="E80" s="130"/>
    </row>
    <row r="81" spans="1:5" ht="18" customHeight="1">
      <c r="A81" s="130"/>
      <c r="B81" s="130"/>
      <c r="C81" s="130"/>
      <c r="D81" s="130"/>
      <c r="E81" s="130"/>
    </row>
    <row r="82" spans="1:5" ht="18" customHeight="1">
      <c r="A82" s="130"/>
      <c r="B82" s="130"/>
      <c r="C82" s="130"/>
      <c r="D82" s="130"/>
      <c r="E82" s="130"/>
    </row>
    <row r="83" spans="1:5" ht="18" customHeight="1">
      <c r="A83" s="130"/>
      <c r="B83" s="130"/>
      <c r="C83" s="130"/>
      <c r="D83" s="130"/>
      <c r="E83" s="130"/>
    </row>
    <row r="84" spans="1:5" ht="18" customHeight="1">
      <c r="A84" s="130"/>
      <c r="B84" s="130"/>
      <c r="C84" s="130"/>
      <c r="D84" s="130"/>
      <c r="E84" s="130"/>
    </row>
    <row r="85" spans="1:5" ht="18" customHeight="1">
      <c r="A85" s="130"/>
      <c r="B85" s="130"/>
      <c r="C85" s="130"/>
      <c r="D85" s="130"/>
      <c r="E85" s="130"/>
    </row>
    <row r="86" spans="1:5" ht="18" customHeight="1">
      <c r="A86" s="130"/>
      <c r="B86" s="130"/>
      <c r="C86" s="130"/>
      <c r="D86" s="130"/>
      <c r="E86" s="130"/>
    </row>
    <row r="87" spans="1:5" ht="18" customHeight="1">
      <c r="A87" s="130"/>
      <c r="B87" s="130"/>
      <c r="C87" s="130"/>
      <c r="D87" s="130"/>
      <c r="E87" s="130"/>
    </row>
    <row r="88" spans="1:5" ht="18" customHeight="1">
      <c r="A88" s="130"/>
      <c r="B88" s="130"/>
      <c r="C88" s="130"/>
      <c r="D88" s="130"/>
      <c r="E88" s="130"/>
    </row>
    <row r="89" spans="1:5" ht="18" customHeight="1">
      <c r="A89" s="130"/>
      <c r="B89" s="130"/>
      <c r="C89" s="130"/>
      <c r="D89" s="130"/>
      <c r="E89" s="130"/>
    </row>
    <row r="90" spans="1:5" ht="18" customHeight="1">
      <c r="A90" s="130"/>
      <c r="B90" s="130"/>
      <c r="C90" s="130"/>
      <c r="D90" s="130"/>
      <c r="E90" s="130"/>
    </row>
    <row r="91" spans="1:5" ht="18" customHeight="1">
      <c r="A91" s="130"/>
      <c r="B91" s="130"/>
      <c r="C91" s="130"/>
      <c r="D91" s="130"/>
      <c r="E91" s="130"/>
    </row>
    <row r="92" spans="1:5" ht="18" customHeight="1">
      <c r="A92" s="130"/>
      <c r="B92" s="130"/>
      <c r="C92" s="130"/>
      <c r="D92" s="130"/>
      <c r="E92" s="130"/>
    </row>
    <row r="93" spans="1:5" ht="18" customHeight="1">
      <c r="A93" s="130"/>
      <c r="B93" s="130"/>
      <c r="C93" s="130"/>
      <c r="D93" s="130"/>
      <c r="E93" s="130"/>
    </row>
    <row r="94" spans="1:5" ht="18" customHeight="1">
      <c r="A94" s="130"/>
      <c r="B94" s="130"/>
      <c r="C94" s="130"/>
      <c r="D94" s="130"/>
      <c r="E94" s="130"/>
    </row>
    <row r="95" spans="1:5" ht="18" customHeight="1">
      <c r="A95" s="130"/>
      <c r="B95" s="130"/>
      <c r="C95" s="130"/>
      <c r="D95" s="130"/>
      <c r="E95" s="130"/>
    </row>
    <row r="96" spans="1:5" ht="18" customHeight="1">
      <c r="A96" s="130"/>
      <c r="B96" s="130"/>
      <c r="C96" s="130"/>
      <c r="D96" s="130"/>
      <c r="E96" s="130"/>
    </row>
    <row r="97" spans="1:5" ht="18" customHeight="1">
      <c r="A97" s="130"/>
      <c r="B97" s="130"/>
      <c r="C97" s="130"/>
      <c r="D97" s="130"/>
      <c r="E97" s="130"/>
    </row>
    <row r="98" spans="1:5" ht="18" customHeight="1">
      <c r="A98" s="130"/>
      <c r="B98" s="130"/>
      <c r="C98" s="130"/>
      <c r="D98" s="130"/>
      <c r="E98" s="130"/>
    </row>
    <row r="99" spans="1:5" ht="18" customHeight="1">
      <c r="A99" s="130"/>
      <c r="B99" s="130"/>
      <c r="C99" s="130"/>
      <c r="D99" s="130"/>
      <c r="E99" s="130"/>
    </row>
    <row r="100" spans="1:5" ht="18" customHeight="1">
      <c r="A100" s="130"/>
      <c r="B100" s="130"/>
      <c r="C100" s="130"/>
      <c r="D100" s="130"/>
      <c r="E100" s="130"/>
    </row>
    <row r="101" spans="1:5" ht="18" customHeight="1">
      <c r="A101" s="130"/>
      <c r="B101" s="130"/>
      <c r="C101" s="130"/>
      <c r="D101" s="130"/>
      <c r="E101" s="130"/>
    </row>
    <row r="102" spans="1:5" ht="18" customHeight="1">
      <c r="A102" s="130"/>
      <c r="B102" s="130"/>
      <c r="C102" s="130"/>
      <c r="D102" s="130"/>
      <c r="E102" s="130"/>
    </row>
    <row r="103" spans="1:5" ht="18" customHeight="1">
      <c r="A103" s="130"/>
      <c r="B103" s="130"/>
      <c r="C103" s="130"/>
      <c r="D103" s="130"/>
      <c r="E103" s="130"/>
    </row>
    <row r="104" spans="1:5" ht="18" customHeight="1">
      <c r="A104" s="131"/>
      <c r="B104" s="131"/>
      <c r="C104" s="131"/>
      <c r="D104" s="131"/>
      <c r="E104" s="131"/>
    </row>
    <row r="105" spans="1:5" ht="18" customHeight="1"/>
    <row r="106" spans="1:5" ht="24" customHeight="1">
      <c r="C106" s="37"/>
    </row>
    <row r="107" spans="1:5" ht="24" customHeight="1">
      <c r="A107" s="36" t="s">
        <v>6</v>
      </c>
      <c r="B107" s="63" t="str">
        <f>B70</f>
        <v>--</v>
      </c>
      <c r="C107" s="37" t="s">
        <v>4</v>
      </c>
      <c r="D107" s="211" t="str">
        <f>D70</f>
        <v/>
      </c>
    </row>
    <row r="108" spans="1:5" ht="24" customHeight="1">
      <c r="A108" s="36" t="s">
        <v>7</v>
      </c>
      <c r="B108" s="216" t="str">
        <f>B71</f>
        <v/>
      </c>
      <c r="C108" s="37" t="s">
        <v>5</v>
      </c>
      <c r="D108" s="211" t="str">
        <f>D71</f>
        <v/>
      </c>
    </row>
    <row r="109" spans="1:5" ht="24" customHeight="1">
      <c r="A109" s="25"/>
      <c r="B109" s="25"/>
      <c r="C109" s="37"/>
      <c r="D109" s="25"/>
      <c r="E109" s="25"/>
    </row>
    <row r="110" spans="1:5" ht="33" customHeight="1">
      <c r="D110" s="37"/>
    </row>
  </sheetData>
  <sheetProtection algorithmName="SHA-512" hashValue="sv4l0TZySH4NiqNyjc4I8L0Z7AixxqXtWhdfTwXV76oS3rQI1QLrcf7h1f/teRxOEQtPe5KqU92FK6pTCnLhMg==" saltValue="oRzIsKKJAFAV7Av+LSR74A==" spinCount="100000" sheet="1" objects="1" scenarios="1"/>
  <customSheetViews>
    <customSheetView guid="{8BB606F7-FAA6-4F69-8439-9E3CB0E8F104}" scale="90" showPageBreaks="1" showGridLines="0" fitToPage="1" printArea="1" hiddenRows="1" hiddenColumns="1" view="pageBreakPreview">
      <selection sqref="A1:C1"/>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3B6A9969-E4B8-452F-AFFE-7A4A13F5C420}" scale="9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B8284B7F-813C-4C59-8CB2-9F34C8EAC9F3}" scale="9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9"/>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0"/>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1"/>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12"/>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3"/>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14"/>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5"/>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6"/>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7"/>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2"/>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24"/>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25"/>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6"/>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8"/>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9"/>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30"/>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31"/>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32"/>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7"/>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8"/>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9"/>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40"/>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41"/>
      <headerFooter alignWithMargins="0">
        <oddFooter>&amp;R&amp;"Book Antiqua,Bold"&amp;8 Page &amp;P of &amp;N</oddFooter>
      </headerFooter>
    </customSheetView>
    <customSheetView guid="{9F341631-288D-49D9-8F81-65CCC818C9BA}" scale="9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42"/>
      <headerFooter alignWithMargins="0">
        <oddFooter>&amp;R&amp;"Book Antiqua,Bold"&amp;8 Page &amp;P of &amp;N</oddFooter>
      </headerFooter>
    </customSheetView>
    <customSheetView guid="{3836A67F-51F8-4B52-B51D-937DC398CD1F}" scale="9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43"/>
      <headerFooter alignWithMargins="0">
        <oddFooter>&amp;R&amp;"Book Antiqua,Bold"&amp;8 Page &amp;P of &amp;N</oddFooter>
      </headerFooter>
    </customSheetView>
    <customSheetView guid="{4B898AE2-7356-489E-882D-EC3B09CB95AA}" scale="9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44"/>
      <headerFooter alignWithMargins="0">
        <oddFooter>&amp;R&amp;"Book Antiqua,Bold"&amp;8 Page &amp;P of &amp;N</oddFooter>
      </headerFooter>
    </customSheetView>
    <customSheetView guid="{B9DDBA10-9BB0-4D91-9619-C113F75B2489}" scale="9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5"/>
      <headerFooter alignWithMargins="0">
        <oddFooter>&amp;R&amp;"Book Antiqua,Bold"&amp;8 Page &amp;P of &amp;N</oddFooter>
      </headerFooter>
    </customSheetView>
    <customSheetView guid="{7D04B26C-8B6E-4ADD-BB4A-D0761F3463C8}" scale="90" showPageBreaks="1" showGridLines="0" fitToPage="1" printArea="1" hiddenRows="1" hiddenColumns="1" view="pageBreakPreview">
      <selection sqref="A1:C1"/>
      <rowBreaks count="1" manualBreakCount="1">
        <brk id="72" max="4" man="1"/>
      </rowBreaks>
      <pageMargins left="0.75" right="0.46" top="0.4" bottom="0.47" header="0.26" footer="0.28999999999999998"/>
      <pageSetup scale="84" orientation="portrait" r:id="rId46"/>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5" priority="2" stopIfTrue="1">
      <formula>$H$20="No"</formula>
    </cfRule>
  </conditionalFormatting>
  <conditionalFormatting sqref="D36:E39 A36:C40 A42:C77 D42:E109 C67:E67 C79:E104 A79:C109">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7"/>
  <headerFooter alignWithMargins="0">
    <oddFooter>&amp;R&amp;"Book Antiqua,Bold"&amp;8 Page &amp;P of &amp;N</oddFooter>
  </headerFooter>
  <rowBreaks count="1" manualBreakCount="1">
    <brk id="72" max="4" man="1"/>
  </rowBreaks>
  <drawing r:id="rId48"/>
  <legacyDrawing r:id="rId49"/>
  <mc:AlternateContent xmlns:mc="http://schemas.openxmlformats.org/markup-compatibility/2006">
    <mc:Choice Requires="x14">
      <controls>
        <mc:AlternateContent xmlns:mc="http://schemas.openxmlformats.org/markup-compatibility/2006">
          <mc:Choice Requires="x14">
            <control shapeId="9235" r:id="rId50"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topLeftCell="A11" zoomScaleNormal="100" zoomScaleSheetLayoutView="100" workbookViewId="0">
      <selection activeCell="A3" sqref="A3:E3"/>
    </sheetView>
  </sheetViews>
  <sheetFormatPr defaultColWidth="9.140625" defaultRowHeight="15.75"/>
  <cols>
    <col min="1" max="1" width="12.140625" style="291" customWidth="1"/>
    <col min="2" max="2" width="28.5703125" style="291" customWidth="1"/>
    <col min="3" max="3" width="36.7109375" style="291" customWidth="1"/>
    <col min="4" max="4" width="15" style="291" customWidth="1"/>
    <col min="5" max="5" width="26" style="291" customWidth="1"/>
    <col min="6" max="7" width="9.140625" style="291"/>
    <col min="8" max="8" width="10.42578125" style="291" hidden="1" customWidth="1"/>
    <col min="9" max="16384" width="9.140625" style="292"/>
  </cols>
  <sheetData>
    <row r="1" spans="1:9" s="336" customFormat="1" ht="24.75" customHeight="1">
      <c r="A1" s="550" t="str">
        <f>'Attach 3(JV)'!A1</f>
        <v>Specification No. :CC/NT/W-RT/DOM/A04/24/17323</v>
      </c>
      <c r="B1" s="551"/>
      <c r="C1" s="551"/>
      <c r="D1" s="551"/>
      <c r="E1" s="552" t="s">
        <v>517</v>
      </c>
      <c r="F1" s="553"/>
      <c r="G1" s="553"/>
      <c r="H1" s="553"/>
    </row>
    <row r="2" spans="1:9" ht="8.1" customHeight="1"/>
    <row r="3" spans="1:9" ht="57" customHeight="1">
      <c r="A3" s="817" t="str">
        <f>'Attach 3(JV)'!A3</f>
        <v>765kV Reactor Package 7RT-19-BULK for 30x80 MVAR, 765kV, 1-Ph Reactors Under  Bulk Procurement of 765kV and 400kV class Transformers and Reactors of various Capacities under Lot-4</v>
      </c>
      <c r="B3" s="818"/>
      <c r="C3" s="818"/>
      <c r="D3" s="818"/>
      <c r="E3" s="818"/>
      <c r="F3" s="293"/>
      <c r="G3" s="293"/>
      <c r="H3" s="293"/>
    </row>
    <row r="4" spans="1:9" ht="8.1" customHeight="1">
      <c r="A4" s="294"/>
      <c r="H4" s="295"/>
      <c r="I4" s="296"/>
    </row>
    <row r="5" spans="1:9" ht="27.75" customHeight="1">
      <c r="A5" s="1187" t="s">
        <v>518</v>
      </c>
      <c r="B5" s="1187"/>
      <c r="C5" s="1187"/>
      <c r="D5" s="1187"/>
      <c r="E5" s="1187"/>
      <c r="F5" s="297"/>
      <c r="H5" s="295"/>
      <c r="I5" s="296"/>
    </row>
    <row r="6" spans="1:9" ht="8.1" customHeight="1">
      <c r="A6" s="298"/>
      <c r="H6" s="295"/>
      <c r="I6" s="296"/>
    </row>
    <row r="7" spans="1:9" ht="20.100000000000001" customHeight="1">
      <c r="A7" s="297"/>
      <c r="B7" s="298"/>
      <c r="C7" s="298"/>
      <c r="H7" s="295"/>
      <c r="I7" s="296"/>
    </row>
    <row r="8" spans="1:9" ht="26.25" customHeight="1">
      <c r="A8" s="1188" t="str">
        <f>'[22]Attach 3(QR)'!A8:D8</f>
        <v>Bidder's Name and Address:</v>
      </c>
      <c r="B8" s="1188"/>
      <c r="C8" s="1188"/>
      <c r="D8" s="299" t="str">
        <f>'[22]Attach 3(JV)'!E7</f>
        <v>To:</v>
      </c>
      <c r="H8" s="295"/>
      <c r="I8" s="296"/>
    </row>
    <row r="9" spans="1:9" ht="23.25" customHeight="1">
      <c r="A9" s="856" t="str">
        <f>'Attach 3(JV)'!A8</f>
        <v/>
      </c>
      <c r="B9" s="856"/>
      <c r="C9" s="396"/>
      <c r="D9" s="300" t="str">
        <f>'[22]Attach 3(JV)'!E8</f>
        <v>Contract Services</v>
      </c>
      <c r="H9" s="295"/>
      <c r="I9" s="296"/>
    </row>
    <row r="10" spans="1:9" ht="26.25" customHeight="1">
      <c r="A10" s="301" t="s">
        <v>344</v>
      </c>
      <c r="B10" s="1189">
        <f>'Attach 3(JV)'!B9</f>
        <v>0</v>
      </c>
      <c r="C10" s="1189"/>
      <c r="D10" s="300" t="str">
        <f>'[22]Attach 3(JV)'!E9</f>
        <v>Power Grid Corporation of India Ltd.,</v>
      </c>
      <c r="F10" s="302"/>
      <c r="H10" s="295"/>
      <c r="I10" s="296"/>
    </row>
    <row r="11" spans="1:9" ht="16.5">
      <c r="A11" s="301" t="s">
        <v>346</v>
      </c>
      <c r="B11" s="1190">
        <f>'Attach 3(JV)'!B10</f>
        <v>0</v>
      </c>
      <c r="C11" s="1190"/>
      <c r="D11" s="300" t="str">
        <f>'[22]Attach 3(JV)'!E10</f>
        <v>"Saudamini", Plot No. 2, Sector 29</v>
      </c>
      <c r="H11" s="295"/>
      <c r="I11" s="296"/>
    </row>
    <row r="12" spans="1:9">
      <c r="B12" s="1190">
        <f>'Attach 3(JV)'!B11</f>
        <v>0</v>
      </c>
      <c r="C12" s="1190"/>
      <c r="D12" s="300" t="str">
        <f>'Attach 3(JV)'!E11</f>
        <v>Gurugram (Haryana) - 122001</v>
      </c>
    </row>
    <row r="13" spans="1:9" ht="21" customHeight="1">
      <c r="A13" s="298"/>
      <c r="B13" s="1190">
        <f>'Attach 3(JV)'!B12</f>
        <v>0</v>
      </c>
      <c r="C13" s="1190"/>
      <c r="D13" s="300"/>
    </row>
    <row r="14" spans="1:9" ht="20.100000000000001" customHeight="1">
      <c r="A14" s="291" t="s">
        <v>339</v>
      </c>
    </row>
    <row r="15" spans="1:9" ht="63" customHeight="1">
      <c r="A15" s="303">
        <v>1</v>
      </c>
      <c r="B15" s="1068" t="s">
        <v>519</v>
      </c>
      <c r="C15" s="1068"/>
      <c r="D15" s="1068"/>
      <c r="E15" s="1068"/>
    </row>
    <row r="16" spans="1:9" ht="32.1" customHeight="1">
      <c r="A16" s="1191" t="s">
        <v>342</v>
      </c>
      <c r="B16" s="1191" t="s">
        <v>360</v>
      </c>
      <c r="C16" s="1191" t="s">
        <v>364</v>
      </c>
      <c r="D16" s="1193" t="s">
        <v>520</v>
      </c>
      <c r="E16" s="1194"/>
    </row>
    <row r="17" spans="1:8" ht="41.25" customHeight="1">
      <c r="A17" s="1192"/>
      <c r="B17" s="1192"/>
      <c r="C17" s="1192"/>
      <c r="D17" s="304" t="s">
        <v>366</v>
      </c>
      <c r="E17" s="304" t="s">
        <v>521</v>
      </c>
    </row>
    <row r="18" spans="1:8" ht="21.75" customHeight="1">
      <c r="A18" s="305">
        <v>1</v>
      </c>
      <c r="B18" s="306"/>
      <c r="C18" s="306"/>
      <c r="D18" s="306"/>
      <c r="E18" s="306"/>
    </row>
    <row r="19" spans="1:8" ht="21.95" customHeight="1">
      <c r="A19" s="307">
        <v>2</v>
      </c>
      <c r="B19" s="308"/>
      <c r="C19" s="308"/>
      <c r="D19" s="308"/>
      <c r="E19" s="308"/>
    </row>
    <row r="20" spans="1:8" ht="21.95" customHeight="1">
      <c r="A20" s="307">
        <v>3</v>
      </c>
      <c r="B20" s="308"/>
      <c r="C20" s="308"/>
      <c r="D20" s="308"/>
      <c r="E20" s="308"/>
    </row>
    <row r="21" spans="1:8" ht="21.95" customHeight="1">
      <c r="A21" s="307">
        <v>4</v>
      </c>
      <c r="B21" s="308"/>
      <c r="C21" s="308"/>
      <c r="D21" s="308"/>
      <c r="E21" s="308"/>
      <c r="F21" s="309"/>
      <c r="G21" s="309"/>
      <c r="H21" s="291" t="b">
        <v>0</v>
      </c>
    </row>
    <row r="22" spans="1:8" ht="24.75" customHeight="1">
      <c r="A22" s="310">
        <v>5</v>
      </c>
      <c r="B22" s="311"/>
      <c r="C22" s="311"/>
      <c r="D22" s="311"/>
      <c r="E22" s="311"/>
      <c r="F22" s="309"/>
      <c r="G22" s="309"/>
      <c r="H22" s="309"/>
    </row>
    <row r="23" spans="1:8" ht="107.25" customHeight="1">
      <c r="A23" s="312">
        <v>2</v>
      </c>
      <c r="B23" s="1195" t="s">
        <v>833</v>
      </c>
      <c r="C23" s="1195"/>
      <c r="D23" s="1195"/>
      <c r="E23" s="1195"/>
      <c r="F23" s="309"/>
      <c r="G23" s="309"/>
      <c r="H23" s="309"/>
    </row>
    <row r="24" spans="1:8" ht="18" customHeight="1">
      <c r="A24" s="313"/>
      <c r="B24" s="314"/>
      <c r="C24" s="314"/>
      <c r="D24" s="314"/>
      <c r="E24" s="314"/>
      <c r="F24" s="315"/>
      <c r="G24" s="315"/>
      <c r="H24" s="316"/>
    </row>
    <row r="25" spans="1:8" ht="54.75" hidden="1" customHeight="1">
      <c r="A25" s="1196" t="s">
        <v>77</v>
      </c>
      <c r="B25" s="1196"/>
      <c r="C25" s="1196"/>
      <c r="D25" s="1196"/>
      <c r="E25" s="1196"/>
      <c r="F25" s="315"/>
      <c r="G25" s="315"/>
      <c r="H25" s="316"/>
    </row>
    <row r="26" spans="1:8" ht="32.1" hidden="1" customHeight="1">
      <c r="A26" s="1197" t="s">
        <v>342</v>
      </c>
      <c r="B26" s="1197" t="s">
        <v>360</v>
      </c>
      <c r="C26" s="1197" t="s">
        <v>100</v>
      </c>
      <c r="D26" s="889" t="s">
        <v>101</v>
      </c>
      <c r="E26" s="891"/>
    </row>
    <row r="27" spans="1:8" ht="22.5" hidden="1" customHeight="1">
      <c r="A27" s="1198"/>
      <c r="B27" s="1198"/>
      <c r="C27" s="1198"/>
      <c r="D27" s="317" t="s">
        <v>102</v>
      </c>
      <c r="E27" s="317" t="s">
        <v>103</v>
      </c>
    </row>
    <row r="28" spans="1:8" ht="21.95" hidden="1" customHeight="1">
      <c r="A28" s="318">
        <v>1</v>
      </c>
      <c r="B28" s="319"/>
      <c r="C28" s="319"/>
      <c r="D28" s="319"/>
      <c r="E28" s="319"/>
    </row>
    <row r="29" spans="1:8" ht="21.95" hidden="1" customHeight="1">
      <c r="A29" s="318">
        <v>2</v>
      </c>
      <c r="B29" s="319"/>
      <c r="C29" s="319"/>
      <c r="D29" s="319"/>
      <c r="E29" s="319"/>
    </row>
    <row r="30" spans="1:8" ht="37.5" hidden="1" customHeight="1">
      <c r="A30" s="318">
        <v>3</v>
      </c>
      <c r="B30" s="319"/>
      <c r="C30" s="319"/>
      <c r="D30" s="319"/>
      <c r="E30" s="319"/>
    </row>
    <row r="31" spans="1:8" ht="15.95" customHeight="1"/>
    <row r="32" spans="1:8" ht="15.95" customHeight="1">
      <c r="C32" s="320"/>
    </row>
    <row r="33" spans="1:9" ht="15.95" customHeight="1">
      <c r="A33" s="321" t="s">
        <v>6</v>
      </c>
      <c r="B33" s="334" t="str">
        <f>'Attach 3(JV)'!B24</f>
        <v>--</v>
      </c>
      <c r="C33" s="320" t="s">
        <v>4</v>
      </c>
      <c r="D33" s="1199" t="str">
        <f>'Attach 3(JV)'!E24</f>
        <v/>
      </c>
      <c r="E33" s="1199"/>
    </row>
    <row r="34" spans="1:9" ht="15.95" customHeight="1">
      <c r="A34" s="321" t="s">
        <v>7</v>
      </c>
      <c r="B34" s="335" t="str">
        <f>'Attach 3(JV)'!B25</f>
        <v/>
      </c>
      <c r="C34" s="320" t="s">
        <v>5</v>
      </c>
      <c r="D34" s="1199" t="str">
        <f>'Attach 3(JV)'!E25</f>
        <v/>
      </c>
      <c r="E34" s="1199"/>
    </row>
    <row r="35" spans="1:9" s="291" customFormat="1" ht="15.75" customHeight="1">
      <c r="A35" s="292"/>
      <c r="B35" s="292"/>
      <c r="C35" s="320"/>
      <c r="D35" s="292"/>
      <c r="E35" s="292"/>
      <c r="I35" s="292"/>
    </row>
    <row r="36" spans="1:9" s="291" customFormat="1" ht="19.5" customHeight="1">
      <c r="A36" s="325" t="str">
        <f>A1</f>
        <v>Specification No. :CC/NT/W-RT/DOM/A04/24/17323</v>
      </c>
      <c r="B36" s="326"/>
      <c r="C36" s="326"/>
      <c r="D36" s="326"/>
      <c r="E36" s="327" t="str">
        <f>E1</f>
        <v>Attachment-5A</v>
      </c>
      <c r="I36" s="292"/>
    </row>
    <row r="37" spans="1:9" s="291" customFormat="1" ht="18" customHeight="1">
      <c r="A37" s="323"/>
      <c r="I37" s="292"/>
    </row>
    <row r="38" spans="1:9" s="291" customFormat="1" ht="30" customHeight="1">
      <c r="A38" s="1200" t="s">
        <v>362</v>
      </c>
      <c r="B38" s="1200"/>
      <c r="C38" s="1200"/>
      <c r="D38" s="1200"/>
      <c r="E38" s="1200"/>
      <c r="I38" s="292"/>
    </row>
    <row r="39" spans="1:9" s="291" customFormat="1" ht="18" customHeight="1">
      <c r="I39" s="292"/>
    </row>
    <row r="40" spans="1:9" s="291" customFormat="1" ht="36" customHeight="1">
      <c r="A40" s="1201" t="s">
        <v>342</v>
      </c>
      <c r="B40" s="864" t="s">
        <v>360</v>
      </c>
      <c r="C40" s="1197" t="s">
        <v>364</v>
      </c>
      <c r="D40" s="1202" t="s">
        <v>520</v>
      </c>
      <c r="E40" s="1203"/>
      <c r="I40" s="292"/>
    </row>
    <row r="41" spans="1:9" s="291" customFormat="1" ht="36" customHeight="1">
      <c r="A41" s="876"/>
      <c r="B41" s="1198"/>
      <c r="C41" s="1198"/>
      <c r="D41" s="317" t="s">
        <v>366</v>
      </c>
      <c r="E41" s="317" t="s">
        <v>522</v>
      </c>
      <c r="I41" s="292"/>
    </row>
    <row r="42" spans="1:9" s="291" customFormat="1" ht="18" customHeight="1">
      <c r="A42" s="328"/>
      <c r="B42" s="329"/>
      <c r="C42" s="328"/>
      <c r="D42" s="328"/>
      <c r="E42" s="328"/>
      <c r="I42" s="292"/>
    </row>
    <row r="43" spans="1:9" s="291" customFormat="1" ht="18" customHeight="1">
      <c r="A43" s="330"/>
      <c r="B43" s="331"/>
      <c r="C43" s="330"/>
      <c r="D43" s="330"/>
      <c r="E43" s="330"/>
      <c r="I43" s="292"/>
    </row>
    <row r="44" spans="1:9" s="291" customFormat="1" ht="18" customHeight="1">
      <c r="A44" s="330"/>
      <c r="B44" s="331"/>
      <c r="C44" s="330"/>
      <c r="D44" s="330"/>
      <c r="E44" s="330"/>
      <c r="I44" s="292"/>
    </row>
    <row r="45" spans="1:9" s="291" customFormat="1" ht="18" customHeight="1">
      <c r="A45" s="330"/>
      <c r="B45" s="331"/>
      <c r="C45" s="330"/>
      <c r="D45" s="330"/>
      <c r="E45" s="330"/>
      <c r="I45" s="292"/>
    </row>
    <row r="46" spans="1:9" s="291" customFormat="1" ht="18" customHeight="1">
      <c r="A46" s="330"/>
      <c r="B46" s="331"/>
      <c r="C46" s="330"/>
      <c r="D46" s="330"/>
      <c r="E46" s="330"/>
      <c r="I46" s="292"/>
    </row>
    <row r="47" spans="1:9" s="291" customFormat="1" ht="18" customHeight="1">
      <c r="A47" s="330"/>
      <c r="B47" s="331"/>
      <c r="C47" s="330"/>
      <c r="D47" s="330"/>
      <c r="E47" s="330"/>
      <c r="I47" s="292"/>
    </row>
    <row r="48" spans="1:9" s="291" customFormat="1" ht="18" customHeight="1">
      <c r="A48" s="330"/>
      <c r="B48" s="331"/>
      <c r="C48" s="330"/>
      <c r="D48" s="330"/>
      <c r="E48" s="330"/>
      <c r="I48" s="292"/>
    </row>
    <row r="49" spans="1:9" s="291" customFormat="1" ht="18" customHeight="1">
      <c r="A49" s="330"/>
      <c r="B49" s="331"/>
      <c r="C49" s="330"/>
      <c r="D49" s="330"/>
      <c r="E49" s="330"/>
      <c r="I49" s="292"/>
    </row>
    <row r="50" spans="1:9" s="291" customFormat="1" ht="18" customHeight="1">
      <c r="A50" s="330"/>
      <c r="B50" s="331"/>
      <c r="C50" s="330"/>
      <c r="D50" s="330"/>
      <c r="E50" s="330"/>
      <c r="I50" s="292"/>
    </row>
    <row r="51" spans="1:9" s="291" customFormat="1" ht="18" customHeight="1">
      <c r="A51" s="330"/>
      <c r="B51" s="331"/>
      <c r="C51" s="330"/>
      <c r="D51" s="330"/>
      <c r="E51" s="330"/>
      <c r="I51" s="292"/>
    </row>
    <row r="52" spans="1:9" s="291" customFormat="1" ht="18" customHeight="1">
      <c r="A52" s="330"/>
      <c r="B52" s="331"/>
      <c r="C52" s="330"/>
      <c r="D52" s="330"/>
      <c r="E52" s="330"/>
      <c r="I52" s="292"/>
    </row>
    <row r="53" spans="1:9" s="291" customFormat="1" ht="18" customHeight="1">
      <c r="A53" s="330"/>
      <c r="B53" s="331"/>
      <c r="C53" s="330"/>
      <c r="D53" s="330"/>
      <c r="E53" s="330"/>
      <c r="I53" s="292"/>
    </row>
    <row r="54" spans="1:9" s="291" customFormat="1" ht="18" customHeight="1">
      <c r="A54" s="330"/>
      <c r="B54" s="331"/>
      <c r="C54" s="330"/>
      <c r="D54" s="330"/>
      <c r="E54" s="330"/>
      <c r="I54" s="292"/>
    </row>
    <row r="55" spans="1:9" s="291" customFormat="1" ht="18" customHeight="1">
      <c r="A55" s="330"/>
      <c r="B55" s="331"/>
      <c r="C55" s="330"/>
      <c r="D55" s="330"/>
      <c r="E55" s="330"/>
      <c r="I55" s="292"/>
    </row>
    <row r="56" spans="1:9" s="291" customFormat="1" ht="18" customHeight="1">
      <c r="A56" s="330"/>
      <c r="B56" s="331"/>
      <c r="C56" s="330"/>
      <c r="D56" s="330"/>
      <c r="E56" s="330"/>
      <c r="I56" s="292"/>
    </row>
    <row r="57" spans="1:9" s="291" customFormat="1" ht="18" customHeight="1">
      <c r="A57" s="330"/>
      <c r="B57" s="331"/>
      <c r="C57" s="330"/>
      <c r="D57" s="330"/>
      <c r="E57" s="330"/>
      <c r="I57" s="292"/>
    </row>
    <row r="58" spans="1:9" s="291" customFormat="1" ht="18" customHeight="1">
      <c r="A58" s="330"/>
      <c r="B58" s="331"/>
      <c r="C58" s="330"/>
      <c r="D58" s="330"/>
      <c r="E58" s="330"/>
      <c r="I58" s="292"/>
    </row>
    <row r="59" spans="1:9" s="291" customFormat="1" ht="18" customHeight="1">
      <c r="A59" s="330"/>
      <c r="B59" s="331"/>
      <c r="C59" s="330"/>
      <c r="D59" s="330"/>
      <c r="E59" s="330"/>
      <c r="I59" s="292"/>
    </row>
    <row r="60" spans="1:9" s="291" customFormat="1" ht="18" customHeight="1">
      <c r="A60" s="330"/>
      <c r="B60" s="331"/>
      <c r="C60" s="330"/>
      <c r="D60" s="330"/>
      <c r="E60" s="330"/>
      <c r="I60" s="292"/>
    </row>
    <row r="61" spans="1:9" s="291" customFormat="1" ht="18" customHeight="1">
      <c r="A61" s="330"/>
      <c r="B61" s="331"/>
      <c r="C61" s="330"/>
      <c r="D61" s="330"/>
      <c r="E61" s="330"/>
      <c r="I61" s="292"/>
    </row>
    <row r="62" spans="1:9" s="291" customFormat="1" ht="18" customHeight="1">
      <c r="A62" s="330"/>
      <c r="B62" s="331"/>
      <c r="C62" s="330"/>
      <c r="D62" s="330"/>
      <c r="E62" s="330"/>
      <c r="I62" s="292"/>
    </row>
    <row r="63" spans="1:9" s="291" customFormat="1" ht="18" customHeight="1">
      <c r="A63" s="330"/>
      <c r="B63" s="331"/>
      <c r="C63" s="330"/>
      <c r="D63" s="330"/>
      <c r="E63" s="330"/>
      <c r="I63" s="292"/>
    </row>
    <row r="64" spans="1:9" s="291" customFormat="1" ht="18" customHeight="1">
      <c r="A64" s="330"/>
      <c r="B64" s="331"/>
      <c r="C64" s="330"/>
      <c r="D64" s="330"/>
      <c r="E64" s="330"/>
      <c r="I64" s="292"/>
    </row>
    <row r="65" spans="1:9" s="291" customFormat="1" ht="18" customHeight="1">
      <c r="A65" s="330"/>
      <c r="B65" s="331"/>
      <c r="C65" s="330"/>
      <c r="D65" s="330"/>
      <c r="E65" s="330"/>
      <c r="I65" s="292"/>
    </row>
    <row r="66" spans="1:9" s="291" customFormat="1" ht="18" customHeight="1">
      <c r="A66" s="330"/>
      <c r="B66" s="331"/>
      <c r="C66" s="330"/>
      <c r="D66" s="330"/>
      <c r="E66" s="330"/>
      <c r="I66" s="292"/>
    </row>
    <row r="67" spans="1:9" s="291" customFormat="1" ht="18" customHeight="1">
      <c r="A67" s="330"/>
      <c r="B67" s="331"/>
      <c r="C67" s="330"/>
      <c r="D67" s="330"/>
      <c r="E67" s="330"/>
      <c r="I67" s="292"/>
    </row>
    <row r="68" spans="1:9" s="291" customFormat="1" ht="18" customHeight="1">
      <c r="A68" s="332"/>
      <c r="B68" s="333"/>
      <c r="C68" s="332"/>
      <c r="D68" s="332"/>
      <c r="E68" s="332"/>
      <c r="I68" s="292"/>
    </row>
    <row r="69" spans="1:9" s="291" customFormat="1" ht="18" customHeight="1">
      <c r="I69" s="292"/>
    </row>
    <row r="70" spans="1:9" s="291" customFormat="1" ht="24" customHeight="1">
      <c r="C70" s="320"/>
      <c r="I70" s="292"/>
    </row>
    <row r="71" spans="1:9" s="291" customFormat="1" ht="24" customHeight="1">
      <c r="A71" s="321" t="s">
        <v>6</v>
      </c>
      <c r="B71" s="322" t="str">
        <f>B33</f>
        <v>--</v>
      </c>
      <c r="C71" s="320" t="s">
        <v>4</v>
      </c>
      <c r="D71" s="324" t="str">
        <f>D33</f>
        <v/>
      </c>
      <c r="I71" s="292"/>
    </row>
    <row r="72" spans="1:9" s="291" customFormat="1" ht="24" customHeight="1">
      <c r="A72" s="321" t="s">
        <v>7</v>
      </c>
      <c r="B72" s="322" t="str">
        <f>B34</f>
        <v/>
      </c>
      <c r="C72" s="320" t="s">
        <v>5</v>
      </c>
      <c r="D72" s="324" t="str">
        <f>D34</f>
        <v/>
      </c>
      <c r="I72" s="292"/>
    </row>
    <row r="73" spans="1:9" s="291" customFormat="1" ht="24" customHeight="1">
      <c r="A73" s="321"/>
      <c r="B73" s="334"/>
      <c r="C73" s="320"/>
      <c r="D73" s="335"/>
      <c r="I73" s="292"/>
    </row>
    <row r="74" spans="1:9" s="291" customFormat="1" ht="33" customHeight="1">
      <c r="D74" s="320"/>
      <c r="I74" s="292"/>
    </row>
  </sheetData>
  <sheetProtection algorithmName="SHA-512" hashValue="/1Kl0ViRcs/CJANPhcT7XR9n8mX/czCF48rkxLQyy7m1Fwm1VikoQ7B3w+fprysb685tdibw/b3v8xS3IqbD9w==" saltValue="DU4OS3wM78LA51zVNt9J2w==" spinCount="100000" sheet="1" objects="1" scenarios="1"/>
  <customSheetViews>
    <customSheetView guid="{8BB606F7-FAA6-4F69-8439-9E3CB0E8F104}" showPageBreaks="1" fitToPage="1" printArea="1" hiddenRows="1" hiddenColumns="1" view="pageBreakPreview" topLeftCell="A9">
      <selection activeCell="C20" sqref="C20"/>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3B6A9969-E4B8-452F-AFFE-7A4A13F5C420}"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B8284B7F-813C-4C59-8CB2-9F34C8EAC9F3}"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6"/>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9"/>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5"/>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16"/>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7"/>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8"/>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6" fitToHeight="0" orientation="portrait" r:id="rId19"/>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0"/>
      <headerFooter alignWithMargins="0">
        <oddFooter xml:space="preserve">&amp;R&amp;"Book Antiqua,Bold"&amp;8 Page &amp;P </oddFooter>
      </headerFooter>
    </customSheetView>
    <customSheetView guid="{9F341631-288D-49D9-8F81-65CCC818C9BA}"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1"/>
      <headerFooter alignWithMargins="0">
        <oddFooter xml:space="preserve">&amp;R&amp;"Book Antiqua,Bold"&amp;8 Page &amp;P </oddFooter>
      </headerFooter>
    </customSheetView>
    <customSheetView guid="{3836A67F-51F8-4B52-B51D-937DC398CD1F}"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2"/>
      <headerFooter alignWithMargins="0">
        <oddFooter xml:space="preserve">&amp;R&amp;"Book Antiqua,Bold"&amp;8 Page &amp;P </oddFooter>
      </headerFooter>
    </customSheetView>
    <customSheetView guid="{4B898AE2-7356-489E-882D-EC3B09CB95AA}"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3"/>
      <headerFooter alignWithMargins="0">
        <oddFooter xml:space="preserve">&amp;R&amp;"Book Antiqua,Bold"&amp;8 Page &amp;P </oddFooter>
      </headerFooter>
    </customSheetView>
    <customSheetView guid="{B9DDBA10-9BB0-4D91-9619-C113F75B2489}"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24"/>
      <headerFooter alignWithMargins="0">
        <oddFooter xml:space="preserve">&amp;R&amp;"Book Antiqua,Bold"&amp;8 Page &amp;P </oddFooter>
      </headerFooter>
    </customSheetView>
    <customSheetView guid="{7D04B26C-8B6E-4ADD-BB4A-D0761F3463C8}" showPageBreaks="1" fitToPage="1" printArea="1" hiddenRows="1" hiddenColumns="1" view="pageBreakPreview" topLeftCell="A9">
      <selection activeCell="B18" sqref="B18"/>
      <rowBreaks count="1" manualBreakCount="1">
        <brk id="35" max="4" man="1"/>
      </rowBreaks>
      <pageMargins left="0.75" right="0.46" top="0.4" bottom="0.47" header="0.26" footer="0.28999999999999998"/>
      <pageSetup scale="87" fitToHeight="0" orientation="portrait" r:id="rId25"/>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36:E39 A42:E73">
    <cfRule type="expression" dxfId="22" priority="3" stopIfTrue="1">
      <formula>$H$21=FALSE</formula>
    </cfRule>
  </conditionalFormatting>
  <conditionalFormatting sqref="A40:E41">
    <cfRule type="expression" dxfId="21" priority="4" stopIfTrue="1">
      <formula>$H$21=FALSE</formula>
    </cfRule>
  </conditionalFormatting>
  <conditionalFormatting sqref="A74:E74">
    <cfRule type="expression" dxfId="20" priority="2" stopIfTrue="1">
      <formula>$H$21="No"</formula>
    </cfRule>
  </conditionalFormatting>
  <conditionalFormatting sqref="F40:IV41">
    <cfRule type="expression" dxfId="19" priority="1" stopIfTrue="1">
      <formula>$H$21=FALSE</formula>
    </cfRule>
  </conditionalFormatting>
  <pageMargins left="0.75" right="0.46" top="0.4" bottom="0.47" header="0.26" footer="0.28999999999999998"/>
  <pageSetup scale="87" fitToHeight="0" orientation="portrait" r:id="rId26"/>
  <headerFooter alignWithMargins="0">
    <oddFooter xml:space="preserve">&amp;R&amp;"Book Antiqua,Bold"&amp;8 Page &amp;P </oddFooter>
  </headerFooter>
  <rowBreaks count="1" manualBreakCount="1">
    <brk id="35" max="4" man="1"/>
  </rowBreaks>
  <drawing r:id="rId27"/>
  <legacyDrawing r:id="rId28"/>
  <mc:AlternateContent xmlns:mc="http://schemas.openxmlformats.org/markup-compatibility/2006">
    <mc:Choice Requires="x14">
      <controls>
        <mc:AlternateContent xmlns:mc="http://schemas.openxmlformats.org/markup-compatibility/2006">
          <mc:Choice Requires="x14">
            <control shapeId="74753" r:id="rId29"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topLeftCell="A14" zoomScale="130" zoomScaleSheetLayoutView="130" workbookViewId="0">
      <selection activeCell="B16" sqref="B16"/>
    </sheetView>
  </sheetViews>
  <sheetFormatPr defaultColWidth="9.140625" defaultRowHeight="16.5"/>
  <cols>
    <col min="1" max="1" width="12.140625" style="29" customWidth="1"/>
    <col min="2" max="2" width="20.5703125" style="29" customWidth="1"/>
    <col min="3" max="3" width="11.42578125" style="29" customWidth="1"/>
    <col min="4" max="4" width="19.42578125" style="29" customWidth="1"/>
    <col min="5" max="5" width="44.140625" style="29" customWidth="1"/>
    <col min="6" max="7" width="9.140625" style="24"/>
    <col min="8" max="8" width="0" style="24" hidden="1" customWidth="1"/>
    <col min="9" max="16384" width="9.140625" style="25"/>
  </cols>
  <sheetData>
    <row r="1" spans="1:26" s="533" customFormat="1" ht="16.5" customHeight="1">
      <c r="A1" s="1167" t="str">
        <f>'Attach 3(JV)'!A1</f>
        <v>Specification No. :CC/NT/W-RT/DOM/A04/24/17323</v>
      </c>
      <c r="B1" s="1167"/>
      <c r="C1" s="1167"/>
      <c r="D1" s="1167"/>
      <c r="E1" s="547" t="str">
        <f>"Attachment-6 " &amp; 'Attach 3(JV)'!AT1</f>
        <v xml:space="preserve">Attachment-6 </v>
      </c>
      <c r="F1" s="532"/>
      <c r="G1" s="532"/>
      <c r="H1" s="532"/>
      <c r="Z1" s="554"/>
    </row>
    <row r="2" spans="1:26">
      <c r="Z2" s="114"/>
    </row>
    <row r="3" spans="1:26" ht="46.5" customHeight="1">
      <c r="A3" s="817" t="str">
        <f>'Attach 3(JV)'!A3</f>
        <v>765kV Reactor Package 7RT-19-BULK for 30x80 MVAR, 765kV, 1-Ph Reactors Under  Bulk Procurement of 765kV and 400kV class Transformers and Reactors of various Capacities under Lot-4</v>
      </c>
      <c r="B3" s="818"/>
      <c r="C3" s="818"/>
      <c r="D3" s="818"/>
      <c r="E3" s="818"/>
      <c r="F3" s="26"/>
      <c r="G3" s="27"/>
      <c r="H3" s="26"/>
    </row>
    <row r="4" spans="1:26" ht="6.75" customHeight="1">
      <c r="A4" s="28"/>
      <c r="H4" s="30"/>
      <c r="I4" s="11"/>
    </row>
    <row r="5" spans="1:26" ht="20.100000000000001" customHeight="1">
      <c r="A5" s="846" t="s">
        <v>43</v>
      </c>
      <c r="B5" s="846"/>
      <c r="C5" s="846"/>
      <c r="D5" s="846"/>
      <c r="E5" s="846"/>
      <c r="F5" s="31"/>
      <c r="H5" s="30"/>
      <c r="I5" s="11"/>
    </row>
    <row r="6" spans="1:26" ht="10.5" customHeight="1">
      <c r="A6" s="32"/>
      <c r="H6" s="30"/>
      <c r="I6" s="11"/>
    </row>
    <row r="7" spans="1:26" ht="20.100000000000001" customHeight="1">
      <c r="A7" s="33" t="str">
        <f>'Attach 3(JV)'!A7</f>
        <v>Bidder’s Name and Address  :</v>
      </c>
      <c r="E7" s="15" t="str">
        <f>'Attach 3(JV)'!E7</f>
        <v>To:</v>
      </c>
      <c r="H7" s="30"/>
      <c r="I7" s="11"/>
    </row>
    <row r="8" spans="1:26" ht="36" customHeight="1">
      <c r="A8" s="852" t="str">
        <f>'Attach 3(JV)'!A8</f>
        <v/>
      </c>
      <c r="B8" s="852"/>
      <c r="C8" s="852"/>
      <c r="D8" s="852"/>
      <c r="E8" s="12" t="str">
        <f>'Attach 3(JV)'!E8</f>
        <v>Contract Services</v>
      </c>
      <c r="H8" s="30"/>
      <c r="I8" s="11"/>
    </row>
    <row r="9" spans="1:26" ht="20.100000000000001" customHeight="1">
      <c r="A9" s="13" t="s">
        <v>344</v>
      </c>
      <c r="B9" s="849">
        <f>'Attach 3(JV)'!B9</f>
        <v>0</v>
      </c>
      <c r="C9" s="849"/>
      <c r="D9" s="849"/>
      <c r="E9" s="12" t="str">
        <f>'Attach 3(JV)'!E9</f>
        <v>Power Grid Corporation of India Ltd.,</v>
      </c>
      <c r="H9" s="30"/>
      <c r="I9" s="11"/>
    </row>
    <row r="10" spans="1:26" ht="20.100000000000001" customHeight="1">
      <c r="A10" s="13" t="s">
        <v>346</v>
      </c>
      <c r="B10" s="849">
        <f>'Attach 3(JV)'!B10</f>
        <v>0</v>
      </c>
      <c r="C10" s="849"/>
      <c r="D10" s="849"/>
      <c r="E10" s="12" t="str">
        <f>'Attach 3(JV)'!E10</f>
        <v>"Saudamini", Plot No. 2, Sector 29</v>
      </c>
      <c r="H10" s="30"/>
      <c r="I10" s="11"/>
    </row>
    <row r="11" spans="1:26" ht="20.100000000000001" customHeight="1">
      <c r="B11" s="849">
        <f>'Attach 3(JV)'!B11</f>
        <v>0</v>
      </c>
      <c r="C11" s="849"/>
      <c r="D11" s="849"/>
      <c r="E11" s="12" t="str">
        <f>'Attach 3(JV)'!E11</f>
        <v>Gurugram (Haryana) - 122001</v>
      </c>
    </row>
    <row r="12" spans="1:26" ht="17.25" customHeight="1">
      <c r="A12" s="32"/>
      <c r="B12" s="849">
        <f>'Attach 3(JV)'!B12</f>
        <v>0</v>
      </c>
      <c r="C12" s="849"/>
      <c r="D12" s="849"/>
      <c r="E12" s="12"/>
    </row>
    <row r="13" spans="1:26" ht="21" customHeight="1">
      <c r="A13" s="29" t="s">
        <v>339</v>
      </c>
      <c r="B13" s="84"/>
      <c r="C13" s="84"/>
      <c r="D13" s="84"/>
    </row>
    <row r="14" spans="1:26" ht="45" customHeight="1">
      <c r="A14" s="1065" t="s">
        <v>44</v>
      </c>
      <c r="B14" s="1065"/>
      <c r="C14" s="1065"/>
      <c r="D14" s="1065"/>
      <c r="E14" s="1065"/>
      <c r="F14" s="34"/>
      <c r="G14" s="34"/>
      <c r="H14" s="34"/>
    </row>
    <row r="15" spans="1:26" ht="12" customHeight="1">
      <c r="A15" s="32"/>
      <c r="B15" s="32"/>
      <c r="C15" s="32"/>
      <c r="D15" s="32"/>
      <c r="E15" s="32"/>
      <c r="F15" s="34"/>
      <c r="G15" s="34"/>
      <c r="H15" s="34"/>
    </row>
    <row r="16" spans="1:26" ht="42" customHeight="1">
      <c r="A16" s="46" t="s">
        <v>342</v>
      </c>
      <c r="B16" s="46" t="s">
        <v>45</v>
      </c>
      <c r="C16" s="1206" t="s">
        <v>46</v>
      </c>
      <c r="D16" s="1206"/>
      <c r="E16" s="46" t="s">
        <v>47</v>
      </c>
      <c r="F16" s="34"/>
      <c r="G16" s="34"/>
      <c r="H16" s="34"/>
    </row>
    <row r="17" spans="1:8" ht="21" customHeight="1">
      <c r="A17" s="222"/>
      <c r="B17" s="222"/>
      <c r="C17" s="1204"/>
      <c r="D17" s="1205"/>
      <c r="E17" s="222"/>
      <c r="F17" s="34"/>
      <c r="G17" s="34"/>
      <c r="H17" s="34"/>
    </row>
    <row r="18" spans="1:8" ht="21" customHeight="1">
      <c r="A18" s="222"/>
      <c r="B18" s="222"/>
      <c r="C18" s="1204"/>
      <c r="D18" s="1205"/>
      <c r="E18" s="222"/>
      <c r="F18" s="34"/>
      <c r="G18" s="34"/>
      <c r="H18" s="34"/>
    </row>
    <row r="19" spans="1:8" ht="21" customHeight="1">
      <c r="A19" s="222"/>
      <c r="B19" s="222"/>
      <c r="C19" s="1207"/>
      <c r="D19" s="1207"/>
      <c r="E19" s="222"/>
      <c r="F19" s="34"/>
      <c r="G19" s="34"/>
      <c r="H19" s="34"/>
    </row>
    <row r="20" spans="1:8" ht="21" customHeight="1">
      <c r="A20" s="222"/>
      <c r="B20" s="222"/>
      <c r="C20" s="1207"/>
      <c r="D20" s="1207"/>
      <c r="E20" s="222"/>
      <c r="F20" s="158"/>
      <c r="G20" s="158"/>
      <c r="H20" s="156" t="b">
        <v>0</v>
      </c>
    </row>
    <row r="21" spans="1:8" ht="21" customHeight="1">
      <c r="A21" s="222"/>
      <c r="B21" s="222"/>
      <c r="C21" s="1207"/>
      <c r="D21" s="1207"/>
      <c r="E21" s="222"/>
      <c r="F21" s="158"/>
      <c r="G21" s="158"/>
      <c r="H21" s="155"/>
    </row>
    <row r="22" spans="1:8" ht="16.5" customHeight="1">
      <c r="D22" s="32"/>
      <c r="E22" s="32"/>
      <c r="F22" s="34"/>
      <c r="G22" s="34"/>
      <c r="H22" s="34"/>
    </row>
    <row r="23" spans="1:8" s="24" customFormat="1" ht="51.75" customHeight="1">
      <c r="A23" s="1168" t="s">
        <v>48</v>
      </c>
      <c r="B23" s="1168"/>
      <c r="C23" s="1168"/>
      <c r="D23" s="1168"/>
      <c r="E23" s="1168"/>
      <c r="F23" s="34"/>
      <c r="G23" s="34"/>
      <c r="H23" s="34"/>
    </row>
    <row r="24" spans="1:8" s="24" customFormat="1" ht="96.75" customHeight="1">
      <c r="A24" s="1168" t="s">
        <v>49</v>
      </c>
      <c r="B24" s="1168"/>
      <c r="C24" s="1168"/>
      <c r="D24" s="1168"/>
      <c r="E24" s="1168"/>
      <c r="F24" s="34"/>
      <c r="G24" s="34"/>
      <c r="H24" s="34"/>
    </row>
    <row r="25" spans="1:8" s="24" customFormat="1" ht="24" customHeight="1">
      <c r="A25" s="150"/>
      <c r="B25" s="150"/>
      <c r="C25" s="150"/>
      <c r="D25" s="37"/>
      <c r="E25" s="150"/>
      <c r="F25" s="34"/>
      <c r="G25" s="34"/>
      <c r="H25" s="34"/>
    </row>
    <row r="26" spans="1:8" ht="24" customHeight="1">
      <c r="A26" s="36" t="s">
        <v>6</v>
      </c>
      <c r="B26" s="63" t="str">
        <f>'Attach 3(JV)'!B24</f>
        <v>--</v>
      </c>
      <c r="C26" s="40"/>
      <c r="D26" s="37" t="s">
        <v>4</v>
      </c>
      <c r="E26" s="211" t="str">
        <f>'Attach 3(JV)'!E24</f>
        <v/>
      </c>
    </row>
    <row r="27" spans="1:8" ht="24" customHeight="1">
      <c r="A27" s="36" t="s">
        <v>7</v>
      </c>
      <c r="B27" s="211" t="str">
        <f>'Attach 3(JV)'!B25</f>
        <v/>
      </c>
      <c r="C27" s="40"/>
      <c r="D27" s="37" t="s">
        <v>5</v>
      </c>
      <c r="E27" s="211" t="str">
        <f>'Attach 3(JV)'!E25</f>
        <v/>
      </c>
    </row>
    <row r="28" spans="1:8" ht="24" customHeight="1">
      <c r="D28" s="37"/>
    </row>
    <row r="29" spans="1:8" ht="24" customHeight="1">
      <c r="D29" s="37"/>
    </row>
    <row r="30" spans="1:8" s="50" customFormat="1" ht="32.25" customHeight="1">
      <c r="A30" s="33" t="str">
        <f>A1</f>
        <v>Specification No. :CC/NT/W-RT/DOM/A04/24/17323</v>
      </c>
      <c r="B30" s="33"/>
      <c r="C30" s="33"/>
      <c r="D30" s="33"/>
      <c r="E30" s="52" t="str">
        <f>"Annexure I to" &amp; E1</f>
        <v xml:space="preserve">Annexure I toAttachment-6 </v>
      </c>
      <c r="F30" s="49"/>
      <c r="G30" s="49"/>
      <c r="H30" s="49"/>
    </row>
    <row r="31" spans="1:8" ht="15.75" customHeight="1">
      <c r="A31" s="1209"/>
      <c r="B31" s="1209"/>
      <c r="C31" s="1209"/>
      <c r="D31" s="1209"/>
      <c r="E31" s="1209"/>
    </row>
    <row r="32" spans="1:8" ht="20.100000000000001" customHeight="1">
      <c r="A32" s="1208" t="str">
        <f>A5</f>
        <v>(Alternative, Deviations and Exceptions to the Provisions)</v>
      </c>
      <c r="B32" s="1208"/>
      <c r="C32" s="1208"/>
      <c r="D32" s="1208"/>
      <c r="E32" s="1208"/>
    </row>
    <row r="33" spans="1:5" ht="20.100000000000001" customHeight="1">
      <c r="A33" s="1208" t="s">
        <v>177</v>
      </c>
      <c r="B33" s="1208"/>
      <c r="C33" s="1208"/>
      <c r="D33" s="1208"/>
      <c r="E33" s="1208"/>
    </row>
    <row r="34" spans="1:5" ht="20.100000000000001" customHeight="1"/>
    <row r="35" spans="1:5" ht="42" customHeight="1">
      <c r="A35" s="46" t="s">
        <v>342</v>
      </c>
      <c r="B35" s="46" t="s">
        <v>45</v>
      </c>
      <c r="C35" s="1206" t="s">
        <v>46</v>
      </c>
      <c r="D35" s="1206"/>
      <c r="E35" s="46" t="s">
        <v>47</v>
      </c>
    </row>
    <row r="36" spans="1:5" ht="39.950000000000003" customHeight="1">
      <c r="A36" s="222"/>
      <c r="B36" s="222"/>
      <c r="C36" s="1204"/>
      <c r="D36" s="1205"/>
      <c r="E36" s="222"/>
    </row>
    <row r="37" spans="1:5" ht="39.950000000000003" customHeight="1">
      <c r="A37" s="222"/>
      <c r="B37" s="222"/>
      <c r="C37" s="1204"/>
      <c r="D37" s="1205"/>
      <c r="E37" s="222"/>
    </row>
    <row r="38" spans="1:5" ht="39.950000000000003" customHeight="1">
      <c r="A38" s="222"/>
      <c r="B38" s="222"/>
      <c r="C38" s="1204"/>
      <c r="D38" s="1205"/>
      <c r="E38" s="222"/>
    </row>
    <row r="39" spans="1:5" ht="39.950000000000003" customHeight="1">
      <c r="A39" s="222"/>
      <c r="B39" s="222"/>
      <c r="C39" s="1204"/>
      <c r="D39" s="1205"/>
      <c r="E39" s="222"/>
    </row>
    <row r="40" spans="1:5" ht="39.950000000000003" customHeight="1">
      <c r="A40" s="222"/>
      <c r="B40" s="222"/>
      <c r="C40" s="1204"/>
      <c r="D40" s="1205"/>
      <c r="E40" s="222"/>
    </row>
    <row r="41" spans="1:5" ht="39.950000000000003" customHeight="1">
      <c r="A41" s="222"/>
      <c r="B41" s="222"/>
      <c r="C41" s="1204"/>
      <c r="D41" s="1205"/>
      <c r="E41" s="222"/>
    </row>
    <row r="42" spans="1:5" ht="39.950000000000003" customHeight="1">
      <c r="A42" s="222"/>
      <c r="B42" s="222"/>
      <c r="C42" s="1204"/>
      <c r="D42" s="1205"/>
      <c r="E42" s="222"/>
    </row>
    <row r="43" spans="1:5" ht="39.950000000000003" customHeight="1">
      <c r="A43" s="222"/>
      <c r="B43" s="222"/>
      <c r="C43" s="1204"/>
      <c r="D43" s="1205"/>
      <c r="E43" s="222"/>
    </row>
    <row r="44" spans="1:5" ht="39.950000000000003" customHeight="1">
      <c r="A44" s="222"/>
      <c r="B44" s="222"/>
      <c r="C44" s="1204"/>
      <c r="D44" s="1205"/>
      <c r="E44" s="222"/>
    </row>
    <row r="45" spans="1:5" ht="39.950000000000003" customHeight="1">
      <c r="A45" s="222"/>
      <c r="B45" s="222"/>
      <c r="C45" s="1204"/>
      <c r="D45" s="1205"/>
      <c r="E45" s="222"/>
    </row>
    <row r="46" spans="1:5" ht="20.100000000000001" customHeight="1"/>
    <row r="47" spans="1:5" ht="25.5" customHeight="1"/>
    <row r="48" spans="1:5" ht="25.5" customHeight="1">
      <c r="A48" s="25"/>
      <c r="B48" s="25"/>
      <c r="C48" s="25"/>
      <c r="D48" s="37"/>
      <c r="E48" s="25"/>
    </row>
    <row r="49" spans="1:5" ht="25.5" customHeight="1">
      <c r="A49" s="36" t="s">
        <v>6</v>
      </c>
      <c r="B49" s="63" t="str">
        <f>B26</f>
        <v>--</v>
      </c>
      <c r="C49" s="40"/>
      <c r="D49" s="37" t="s">
        <v>4</v>
      </c>
      <c r="E49" s="211" t="str">
        <f>E26</f>
        <v/>
      </c>
    </row>
    <row r="50" spans="1:5" ht="25.5" customHeight="1">
      <c r="A50" s="36" t="s">
        <v>7</v>
      </c>
      <c r="B50" s="216" t="str">
        <f>B27</f>
        <v/>
      </c>
      <c r="C50" s="40"/>
      <c r="D50" s="37" t="s">
        <v>5</v>
      </c>
      <c r="E50" s="211" t="str">
        <f>E27</f>
        <v/>
      </c>
    </row>
    <row r="51" spans="1:5" ht="25.5" customHeight="1">
      <c r="D51" s="37"/>
    </row>
  </sheetData>
  <sheetProtection algorithmName="SHA-512" hashValue="ilv0GBjRc4f3eHAOww8mmDDYmSs47sXTSzTJ6m7rxSuz+LhIiOgxphWhyF1PLVpdd3TgMIIgw8jbY0RarHafZg==" saltValue="xikv+g80LDK+lTlwjRsQ6Q==" spinCount="100000" sheet="1" objects="1" scenarios="1"/>
  <customSheetViews>
    <customSheetView guid="{8BB606F7-FAA6-4F69-8439-9E3CB0E8F104}" scale="130" showPageBreaks="1" showGridLines="0" fitToPage="1" printArea="1" hiddenColumns="1" view="pageBreakPreview" topLeftCell="A5">
      <selection activeCell="B16" sqref="B16"/>
      <pageMargins left="0.75" right="0.63" top="0.57999999999999996" bottom="0.4" header="0.34" footer="0.2"/>
      <pageSetup scale="94" fitToHeight="0" orientation="portrait" r:id="rId1"/>
      <headerFooter alignWithMargins="0">
        <oddFooter>&amp;R&amp;"Book Antiqua,Bold"&amp;8 Page &amp;P of &amp;N</oddFooter>
      </headerFooter>
    </customSheetView>
    <customSheetView guid="{3B6A9969-E4B8-452F-AFFE-7A4A13F5C420}" scale="130" showPageBreaks="1" showGridLines="0" fitToPage="1" printArea="1" hiddenColumns="1" view="pageBreakPreview">
      <selection activeCell="A17" sqref="A17"/>
      <pageMargins left="0.75" right="0.63" top="0.57999999999999996" bottom="0.4" header="0.34" footer="0.2"/>
      <pageSetup scale="94" fitToHeight="0" orientation="portrait" r:id="rId2"/>
      <headerFooter alignWithMargins="0">
        <oddFooter>&amp;R&amp;"Book Antiqua,Bold"&amp;8 Page &amp;P of &amp;N</oddFooter>
      </headerFooter>
    </customSheetView>
    <customSheetView guid="{B8284B7F-813C-4C59-8CB2-9F34C8EAC9F3}" scale="130" showPageBreaks="1" showGridLines="0" fitToPage="1" printArea="1" hiddenColumns="1" view="pageBreakPreview">
      <selection activeCell="A17" sqref="A17"/>
      <pageMargins left="0.75" right="0.63" top="0.57999999999999996" bottom="0.4" header="0.34" footer="0.2"/>
      <pageSetup scale="94" fitToHeight="0" orientation="portrait" r:id="rId3"/>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9"/>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10"/>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11"/>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12"/>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13"/>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14"/>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15"/>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16"/>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7"/>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8"/>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9"/>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22"/>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24"/>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25"/>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6"/>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7"/>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8"/>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9"/>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30"/>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31"/>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32"/>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36"/>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37"/>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38"/>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75" right="0.63" top="0.57999999999999996" bottom="0.4" header="0.34" footer="0.2"/>
      <pageSetup scale="89" fitToHeight="0" orientation="portrait" r:id="rId39"/>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40"/>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75" right="0.63" top="0.57999999999999996" bottom="0.4" header="0.34" footer="0.2"/>
      <pageSetup scale="89" fitToHeight="0" orientation="portrait" r:id="rId41"/>
      <headerFooter alignWithMargins="0">
        <oddFooter>&amp;R&amp;"Book Antiqua,Bold"&amp;8 Page &amp;P of &amp;N</oddFooter>
      </headerFooter>
    </customSheetView>
    <customSheetView guid="{9F341631-288D-49D9-8F81-65CCC818C9BA}" scale="90" showPageBreaks="1" showGridLines="0" fitToPage="1" printArea="1" hiddenColumns="1" view="pageBreakPreview" topLeftCell="A10">
      <selection activeCell="C19" sqref="C19:D19"/>
      <pageMargins left="0.75" right="0.63" top="0.57999999999999996" bottom="0.4" header="0.34" footer="0.2"/>
      <pageSetup scale="94" fitToHeight="0" orientation="portrait" r:id="rId42"/>
      <headerFooter alignWithMargins="0">
        <oddFooter>&amp;R&amp;"Book Antiqua,Bold"&amp;8 Page &amp;P of &amp;N</oddFooter>
      </headerFooter>
    </customSheetView>
    <customSheetView guid="{3836A67F-51F8-4B52-B51D-937DC398CD1F}" scale="90" showPageBreaks="1" showGridLines="0" fitToPage="1" printArea="1" hiddenColumns="1" view="pageBreakPreview" topLeftCell="A10">
      <selection activeCell="C19" sqref="C19:D19"/>
      <pageMargins left="0.75" right="0.63" top="0.57999999999999996" bottom="0.4" header="0.34" footer="0.2"/>
      <pageSetup scale="94" fitToHeight="0" orientation="portrait" r:id="rId43"/>
      <headerFooter alignWithMargins="0">
        <oddFooter>&amp;R&amp;"Book Antiqua,Bold"&amp;8 Page &amp;P of &amp;N</oddFooter>
      </headerFooter>
    </customSheetView>
    <customSheetView guid="{4B898AE2-7356-489E-882D-EC3B09CB95AA}" scale="90" showPageBreaks="1" showGridLines="0" fitToPage="1" printArea="1" hiddenColumns="1" view="pageBreakPreview" topLeftCell="A10">
      <selection activeCell="C19" sqref="C19:D19"/>
      <pageMargins left="0.75" right="0.63" top="0.57999999999999996" bottom="0.4" header="0.34" footer="0.2"/>
      <pageSetup scale="94" fitToHeight="0" orientation="portrait" r:id="rId44"/>
      <headerFooter alignWithMargins="0">
        <oddFooter>&amp;R&amp;"Book Antiqua,Bold"&amp;8 Page &amp;P of &amp;N</oddFooter>
      </headerFooter>
    </customSheetView>
    <customSheetView guid="{B9DDBA10-9BB0-4D91-9619-C113F75B2489}" scale="130" showPageBreaks="1" showGridLines="0" fitToPage="1" printArea="1" hiddenColumns="1" view="pageBreakPreview">
      <selection activeCell="A17" sqref="A17"/>
      <pageMargins left="0.75" right="0.63" top="0.57999999999999996" bottom="0.4" header="0.34" footer="0.2"/>
      <pageSetup scale="94" fitToHeight="0" orientation="portrait" r:id="rId45"/>
      <headerFooter alignWithMargins="0">
        <oddFooter>&amp;R&amp;"Book Antiqua,Bold"&amp;8 Page &amp;P of &amp;N</oddFooter>
      </headerFooter>
    </customSheetView>
    <customSheetView guid="{7D04B26C-8B6E-4ADD-BB4A-D0761F3463C8}" scale="130" showPageBreaks="1" showGridLines="0" fitToPage="1" printArea="1" hiddenColumns="1" view="pageBreakPreview">
      <selection activeCell="E17" sqref="E17"/>
      <pageMargins left="0.75" right="0.63" top="0.57999999999999996" bottom="0.4" header="0.34" footer="0.2"/>
      <pageSetup scale="94" fitToHeight="0" orientation="portrait" r:id="rId46"/>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94" fitToHeight="0" orientation="portrait" r:id="rId47"/>
  <headerFooter alignWithMargins="0">
    <oddFooter>&amp;R&amp;"Book Antiqua,Bold"&amp;8 Page &amp;P of &amp;N</oddFooter>
  </headerFooter>
  <drawing r:id="rId48"/>
  <legacyDrawing r:id="rId49"/>
  <mc:AlternateContent xmlns:mc="http://schemas.openxmlformats.org/markup-compatibility/2006">
    <mc:Choice Requires="x14">
      <controls>
        <mc:AlternateContent xmlns:mc="http://schemas.openxmlformats.org/markup-compatibility/2006">
          <mc:Choice Requires="x14">
            <control shapeId="10254" r:id="rId50"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topLeftCell="A7" zoomScaleSheetLayoutView="100" workbookViewId="0">
      <selection activeCell="A3" sqref="A3:E3"/>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0.5703125" style="29" customWidth="1"/>
    <col min="6" max="8" width="9.140625" style="24"/>
    <col min="9" max="16384" width="9.140625" style="25"/>
  </cols>
  <sheetData>
    <row r="1" spans="1:9" s="533" customFormat="1" ht="15.75" customHeight="1">
      <c r="A1" s="1167" t="str">
        <f>'Attach 3(JV)'!A1</f>
        <v>Specification No. :CC/NT/W-RT/DOM/A04/24/17323</v>
      </c>
      <c r="B1" s="1167"/>
      <c r="C1" s="1167"/>
      <c r="D1" s="1167"/>
      <c r="E1" s="531" t="str">
        <f>"Attachment-7 " &amp; 'Attach 3(JV)'!AT1</f>
        <v xml:space="preserve">Attachment-7 </v>
      </c>
      <c r="F1" s="532"/>
      <c r="G1" s="532"/>
      <c r="H1" s="532"/>
    </row>
    <row r="2" spans="1:9">
      <c r="E2" s="195"/>
    </row>
    <row r="3" spans="1:9" ht="55.5" customHeight="1">
      <c r="A3" s="817" t="str">
        <f>'Attach 3(JV)'!A3</f>
        <v>765kV Reactor Package 7RT-19-BULK for 30x80 MVAR, 765kV, 1-Ph Reactors Under  Bulk Procurement of 765kV and 400kV class Transformers and Reactors of various Capacities under Lot-4</v>
      </c>
      <c r="B3" s="818"/>
      <c r="C3" s="818"/>
      <c r="D3" s="818"/>
      <c r="E3" s="818"/>
      <c r="F3" s="26"/>
      <c r="G3" s="27"/>
      <c r="H3" s="26"/>
    </row>
    <row r="4" spans="1:9" ht="20.100000000000001" customHeight="1">
      <c r="A4" s="28"/>
      <c r="H4" s="30"/>
      <c r="I4" s="11"/>
    </row>
    <row r="5" spans="1:9" ht="20.100000000000001" customHeight="1">
      <c r="A5" s="846" t="s">
        <v>180</v>
      </c>
      <c r="B5" s="846"/>
      <c r="C5" s="846"/>
      <c r="D5" s="846"/>
      <c r="E5" s="846"/>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52" t="str">
        <f>'Attach 3(JV)'!A8</f>
        <v/>
      </c>
      <c r="B8" s="852"/>
      <c r="C8" s="852"/>
      <c r="D8" s="852"/>
      <c r="E8" s="108" t="str">
        <f>'Attach 3(JV)'!E8</f>
        <v>Contract Services</v>
      </c>
      <c r="H8" s="30"/>
      <c r="I8" s="11"/>
    </row>
    <row r="9" spans="1:9" ht="20.100000000000001" customHeight="1">
      <c r="A9" s="13" t="s">
        <v>344</v>
      </c>
      <c r="B9" s="849">
        <f>'Attach 3(JV)'!B9</f>
        <v>0</v>
      </c>
      <c r="C9" s="849"/>
      <c r="D9" s="849"/>
      <c r="E9" s="108" t="str">
        <f>'Attach 3(JV)'!E9</f>
        <v>Power Grid Corporation of India Ltd.,</v>
      </c>
      <c r="H9" s="30"/>
      <c r="I9" s="11"/>
    </row>
    <row r="10" spans="1:9" ht="20.100000000000001" customHeight="1">
      <c r="A10" s="13" t="s">
        <v>346</v>
      </c>
      <c r="B10" s="849">
        <f>'Attach 3(JV)'!B10</f>
        <v>0</v>
      </c>
      <c r="C10" s="849"/>
      <c r="D10" s="849"/>
      <c r="E10" s="108" t="str">
        <f>'Attach 3(JV)'!E10</f>
        <v>"Saudamini", Plot No. 2, Sector 29</v>
      </c>
      <c r="H10" s="30"/>
      <c r="I10" s="11"/>
    </row>
    <row r="11" spans="1:9" ht="20.100000000000001" customHeight="1">
      <c r="B11" s="849">
        <f>'Attach 3(JV)'!B11</f>
        <v>0</v>
      </c>
      <c r="C11" s="849"/>
      <c r="D11" s="849"/>
      <c r="E11" s="108" t="str">
        <f>'Attach 3(JV)'!E11</f>
        <v>Gurugram (Haryana) - 122001</v>
      </c>
    </row>
    <row r="12" spans="1:9" ht="20.100000000000001" customHeight="1">
      <c r="A12" s="32"/>
      <c r="B12" s="849">
        <f>'Attach 3(JV)'!B12</f>
        <v>0</v>
      </c>
      <c r="C12" s="849"/>
      <c r="D12" s="849"/>
      <c r="E12" s="15"/>
    </row>
    <row r="13" spans="1:9" ht="20.100000000000001" customHeight="1"/>
    <row r="14" spans="1:9" ht="20.100000000000001" customHeight="1">
      <c r="A14" s="32"/>
    </row>
    <row r="15" spans="1:9" ht="27.75" customHeight="1">
      <c r="A15" s="1208" t="s">
        <v>181</v>
      </c>
      <c r="B15" s="1208"/>
      <c r="C15" s="1208"/>
      <c r="D15" s="1208"/>
      <c r="E15" s="1208"/>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20.100000000000001" customHeight="1">
      <c r="D21" s="37"/>
    </row>
    <row r="22" spans="1:5" ht="33" customHeight="1">
      <c r="A22" s="36" t="s">
        <v>6</v>
      </c>
      <c r="B22" s="63" t="str">
        <f>'Attach 3(JV)'!B24</f>
        <v>--</v>
      </c>
      <c r="C22" s="33"/>
      <c r="D22" s="37" t="s">
        <v>4</v>
      </c>
      <c r="E22" s="211" t="str">
        <f>'Attach 3(JV)'!E24</f>
        <v/>
      </c>
    </row>
    <row r="23" spans="1:5" ht="33" customHeight="1">
      <c r="A23" s="36" t="s">
        <v>7</v>
      </c>
      <c r="B23" s="211" t="str">
        <f>'Attach 3(JV)'!B25</f>
        <v/>
      </c>
      <c r="C23" s="33"/>
      <c r="D23" s="37" t="s">
        <v>5</v>
      </c>
      <c r="E23" s="211" t="str">
        <f>'Attach 3(JV)'!E25</f>
        <v/>
      </c>
    </row>
    <row r="24" spans="1:5" ht="33" customHeight="1">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3e1tJxAW5drzJztNSJBoPmHWC3p/PI0M9jGm9hM5jU4ReGDbzgdo+GCbEMSMLfvnL1dMiviWvztPBzkTu2eh2A==" saltValue="Y7NYGuUGJSfW14/IaHHotA==" spinCount="100000" sheet="1" objects="1" scenarios="1"/>
  <customSheetViews>
    <customSheetView guid="{8BB606F7-FAA6-4F69-8439-9E3CB0E8F104}" showPageBreaks="1" showGridLines="0" fitToPage="1" printArea="1" view="pageBreakPreview">
      <selection activeCell="A3" sqref="A3:E3"/>
      <pageMargins left="0.75" right="0.63" top="0.57999999999999996" bottom="0.6" header="0.34" footer="0.35"/>
      <pageSetup scale="99"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selection activeCell="I10" sqref="I10"/>
      <pageMargins left="0.75" right="0.63" top="0.57999999999999996" bottom="0.6" header="0.34" footer="0.35"/>
      <pageSetup scale="99" orientation="portrait" r:id="rId2"/>
      <headerFooter alignWithMargins="0">
        <oddFooter>&amp;R&amp;"Book Antiqua,Bold"&amp;8 Page &amp;P of &amp;N</oddFooter>
      </headerFooter>
    </customSheetView>
    <customSheetView guid="{B8284B7F-813C-4C59-8CB2-9F34C8EAC9F3}" showPageBreaks="1" showGridLines="0" fitToPage="1" printArea="1" view="pageBreakPreview">
      <selection activeCell="I10" sqref="I10"/>
      <pageMargins left="0.75" right="0.63" top="0.57999999999999996" bottom="0.6" header="0.34" footer="0.35"/>
      <pageSetup scale="99" orientation="portrait" r:id="rId3"/>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75" right="0.63" top="0.57999999999999996" bottom="0.6" header="0.34" footer="0.35"/>
      <pageSetup scale="91" orientation="portrait" r:id="rId4"/>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75" right="0.63" top="0.57999999999999996" bottom="0.6" header="0.34" footer="0.35"/>
      <pageSetup scale="91" orientation="portrait" r:id="rId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6"/>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75" right="0.63" top="0.57999999999999996" bottom="0.6" header="0.34" footer="0.35"/>
      <pageSetup scale="91" orientation="portrait" r:id="rId7"/>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9"/>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1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14"/>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31"/>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3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33"/>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34"/>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35"/>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36"/>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3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75" right="0.63" top="0.57999999999999996" bottom="0.6" header="0.34" footer="0.35"/>
      <pageSetup scale="91" orientation="portrait" r:id="rId38"/>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75" right="0.63" top="0.57999999999999996" bottom="0.6" header="0.34" footer="0.35"/>
      <pageSetup scale="91" orientation="portrait" r:id="rId39"/>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75" right="0.63" top="0.57999999999999996" bottom="0.6" header="0.34" footer="0.35"/>
      <pageSetup scale="91" orientation="portrait" r:id="rId40"/>
      <headerFooter alignWithMargins="0">
        <oddFooter>&amp;R&amp;"Book Antiqua,Bold"&amp;8 Page &amp;P of &amp;N</oddFooter>
      </headerFooter>
    </customSheetView>
    <customSheetView guid="{9F341631-288D-49D9-8F81-65CCC818C9BA}" showPageBreaks="1" showGridLines="0" fitToPage="1" printArea="1" view="pageBreakPreview" topLeftCell="A7">
      <selection activeCell="E17" sqref="E17"/>
      <pageMargins left="0.75" right="0.63" top="0.57999999999999996" bottom="0.6" header="0.34" footer="0.35"/>
      <pageSetup scale="99" orientation="portrait" r:id="rId41"/>
      <headerFooter alignWithMargins="0">
        <oddFooter>&amp;R&amp;"Book Antiqua,Bold"&amp;8 Page &amp;P of &amp;N</oddFooter>
      </headerFooter>
    </customSheetView>
    <customSheetView guid="{3836A67F-51F8-4B52-B51D-937DC398CD1F}" showPageBreaks="1" showGridLines="0" fitToPage="1" printArea="1" view="pageBreakPreview" topLeftCell="A7">
      <selection activeCell="E17" sqref="E17"/>
      <pageMargins left="0.75" right="0.63" top="0.57999999999999996" bottom="0.6" header="0.34" footer="0.35"/>
      <pageSetup scale="99" orientation="portrait" r:id="rId42"/>
      <headerFooter alignWithMargins="0">
        <oddFooter>&amp;R&amp;"Book Antiqua,Bold"&amp;8 Page &amp;P of &amp;N</oddFooter>
      </headerFooter>
    </customSheetView>
    <customSheetView guid="{4B898AE2-7356-489E-882D-EC3B09CB95AA}" showPageBreaks="1" showGridLines="0" fitToPage="1" printArea="1" view="pageBreakPreview" topLeftCell="A7">
      <selection activeCell="E17" sqref="E17"/>
      <pageMargins left="0.75" right="0.63" top="0.57999999999999996" bottom="0.6" header="0.34" footer="0.35"/>
      <pageSetup scale="99" orientation="portrait" r:id="rId43"/>
      <headerFooter alignWithMargins="0">
        <oddFooter>&amp;R&amp;"Book Antiqua,Bold"&amp;8 Page &amp;P of &amp;N</oddFooter>
      </headerFooter>
    </customSheetView>
    <customSheetView guid="{B9DDBA10-9BB0-4D91-9619-C113F75B2489}" showPageBreaks="1" showGridLines="0" fitToPage="1" printArea="1" view="pageBreakPreview">
      <selection activeCell="I10" sqref="I10"/>
      <pageMargins left="0.75" right="0.63" top="0.57999999999999996" bottom="0.6" header="0.34" footer="0.35"/>
      <pageSetup scale="99" orientation="portrait" r:id="rId44"/>
      <headerFooter alignWithMargins="0">
        <oddFooter>&amp;R&amp;"Book Antiqua,Bold"&amp;8 Page &amp;P of &amp;N</oddFooter>
      </headerFooter>
    </customSheetView>
    <customSheetView guid="{7D04B26C-8B6E-4ADD-BB4A-D0761F3463C8}" showPageBreaks="1" showGridLines="0" fitToPage="1" printArea="1" view="pageBreakPreview">
      <selection sqref="A1:D1"/>
      <pageMargins left="0.75" right="0.63" top="0.57999999999999996" bottom="0.6" header="0.34" footer="0.35"/>
      <pageSetup scale="99" orientation="portrait" r:id="rId4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6"/>
  <headerFooter alignWithMargins="0">
    <oddFooter>&amp;R&amp;"Book Antiqua,Bold"&amp;8 Page &amp;P of &amp;N</oddFooter>
  </headerFooter>
  <drawing r:id="rId4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AJ52"/>
  <sheetViews>
    <sheetView showGridLines="0" view="pageBreakPreview" topLeftCell="I10" zoomScale="70" zoomScaleSheetLayoutView="70" workbookViewId="0">
      <selection activeCell="AC37" sqref="AC37"/>
    </sheetView>
  </sheetViews>
  <sheetFormatPr defaultColWidth="9.140625" defaultRowHeight="16.5"/>
  <cols>
    <col min="1" max="1" width="12.140625" style="29" customWidth="1"/>
    <col min="2" max="2" width="20.5703125" style="29" customWidth="1"/>
    <col min="3" max="3" width="11.42578125" style="29" customWidth="1"/>
    <col min="4" max="4" width="22.28515625" style="29" customWidth="1"/>
    <col min="5" max="34" width="14.28515625" style="24" customWidth="1"/>
    <col min="35" max="16384" width="9.140625" style="25"/>
  </cols>
  <sheetData>
    <row r="1" spans="1:34" s="78" customFormat="1" ht="21.75" customHeight="1">
      <c r="A1" s="1164" t="str">
        <f>'Attach 3(JV)'!A1</f>
        <v>Specification No. :CC/NT/W-RT/DOM/A04/24/17323</v>
      </c>
      <c r="B1" s="1164"/>
      <c r="C1" s="1164"/>
      <c r="D1" s="1164"/>
      <c r="E1" s="526"/>
      <c r="F1" s="526"/>
      <c r="G1" s="526"/>
      <c r="H1" s="526"/>
      <c r="I1" s="526"/>
      <c r="J1" s="526"/>
      <c r="K1" s="526"/>
      <c r="L1" s="526"/>
      <c r="M1" s="526"/>
      <c r="N1" s="526"/>
      <c r="O1" s="526"/>
      <c r="P1" s="526"/>
      <c r="Q1" s="526"/>
      <c r="R1" s="526"/>
      <c r="S1" s="526"/>
      <c r="T1" s="526"/>
      <c r="U1" s="526"/>
      <c r="V1" s="526"/>
      <c r="W1" s="526"/>
      <c r="X1" s="526"/>
      <c r="Y1" s="526"/>
      <c r="Z1" s="526"/>
      <c r="AA1" s="526"/>
      <c r="AB1" s="526"/>
      <c r="AC1" s="526"/>
      <c r="AD1" s="526"/>
      <c r="AE1" s="526"/>
      <c r="AF1" s="526"/>
      <c r="AG1" s="526"/>
      <c r="AH1" s="777" t="str">
        <f>"Attachment-9 " &amp; 'Attach 3(JV)'!AT1</f>
        <v xml:space="preserve">Attachment-9 </v>
      </c>
    </row>
    <row r="2" spans="1:34" ht="15" customHeight="1"/>
    <row r="3" spans="1:34" ht="79.5" customHeight="1">
      <c r="A3" s="1218" t="str">
        <f>'Attach 3(JV)'!A3</f>
        <v>765kV Reactor Package 7RT-19-BULK for 30x80 MVAR, 765kV, 1-Ph Reactors Under  Bulk Procurement of 765kV and 400kV class Transformers and Reactors of various Capacities under Lot-4</v>
      </c>
      <c r="B3" s="1219"/>
      <c r="C3" s="1219"/>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c r="AF3" s="1219"/>
      <c r="AG3" s="1219"/>
      <c r="AH3" s="1219"/>
    </row>
    <row r="4" spans="1:34" ht="15" customHeight="1">
      <c r="A4" s="28"/>
    </row>
    <row r="5" spans="1:34" ht="20.100000000000001" customHeight="1">
      <c r="A5" s="846" t="s">
        <v>368</v>
      </c>
      <c r="B5" s="846"/>
      <c r="C5" s="846"/>
      <c r="D5" s="846"/>
      <c r="E5" s="846"/>
      <c r="F5" s="846"/>
      <c r="G5" s="846"/>
      <c r="H5" s="846"/>
      <c r="I5" s="846"/>
      <c r="J5" s="846"/>
      <c r="K5" s="846"/>
      <c r="L5" s="846"/>
      <c r="M5" s="846"/>
      <c r="N5" s="846"/>
      <c r="O5" s="846"/>
      <c r="P5" s="846"/>
      <c r="Q5" s="846"/>
      <c r="R5" s="846"/>
      <c r="S5" s="846"/>
      <c r="T5" s="846"/>
      <c r="U5" s="846"/>
      <c r="V5" s="846"/>
      <c r="W5" s="846"/>
      <c r="X5" s="846"/>
      <c r="Y5" s="846"/>
      <c r="Z5" s="846"/>
      <c r="AA5" s="846"/>
      <c r="AB5" s="846"/>
      <c r="AC5" s="846"/>
      <c r="AD5" s="846"/>
      <c r="AE5" s="846"/>
      <c r="AF5" s="846"/>
      <c r="AG5" s="846"/>
      <c r="AH5" s="846"/>
    </row>
    <row r="6" spans="1:34" ht="12.75" customHeight="1">
      <c r="A6" s="32"/>
    </row>
    <row r="7" spans="1:34" ht="20.100000000000001" customHeight="1">
      <c r="A7" s="33" t="str">
        <f>'Attach 3(JV)'!A7</f>
        <v>Bidder’s Name and Address  :</v>
      </c>
      <c r="E7" s="29" t="s">
        <v>343</v>
      </c>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row>
    <row r="8" spans="1:34" ht="36" customHeight="1">
      <c r="A8" s="852" t="str">
        <f>'Attach 3(JV)'!A8</f>
        <v/>
      </c>
      <c r="B8" s="852"/>
      <c r="C8" s="852"/>
      <c r="D8" s="852"/>
      <c r="E8" s="29" t="s">
        <v>345</v>
      </c>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row>
    <row r="9" spans="1:34" ht="20.100000000000001" customHeight="1">
      <c r="A9" s="13" t="s">
        <v>344</v>
      </c>
      <c r="B9" s="849">
        <f>'Attach 3(JV)'!B9</f>
        <v>0</v>
      </c>
      <c r="C9" s="849"/>
      <c r="D9" s="849"/>
      <c r="E9" s="29" t="s">
        <v>347</v>
      </c>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row>
    <row r="10" spans="1:34" ht="20.100000000000001" customHeight="1">
      <c r="A10" s="13" t="s">
        <v>346</v>
      </c>
      <c r="B10" s="849">
        <f>'Attach 3(JV)'!B10</f>
        <v>0</v>
      </c>
      <c r="C10" s="849"/>
      <c r="D10" s="849"/>
      <c r="E10" s="29" t="s">
        <v>176</v>
      </c>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row>
    <row r="11" spans="1:34" ht="20.100000000000001" customHeight="1">
      <c r="B11" s="849">
        <f>'Attach 3(JV)'!B11</f>
        <v>0</v>
      </c>
      <c r="C11" s="849"/>
      <c r="D11" s="849"/>
      <c r="E11" s="29" t="str">
        <f>'Attach 3(JV)'!E11</f>
        <v>Gurugram (Haryana) - 122001</v>
      </c>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row>
    <row r="12" spans="1:34" ht="20.100000000000001" customHeight="1">
      <c r="A12" s="32"/>
      <c r="B12" s="849">
        <f>'Attach 3(JV)'!B12</f>
        <v>0</v>
      </c>
      <c r="C12" s="849"/>
      <c r="D12" s="849"/>
    </row>
    <row r="13" spans="1:34" ht="13.5" customHeight="1">
      <c r="A13" s="32"/>
      <c r="B13" s="103"/>
      <c r="C13" s="103"/>
      <c r="D13" s="103"/>
    </row>
    <row r="14" spans="1:34" ht="20.100000000000001" customHeight="1">
      <c r="A14" s="29" t="s">
        <v>339</v>
      </c>
    </row>
    <row r="15" spans="1:34" ht="15" customHeight="1">
      <c r="A15" s="32"/>
    </row>
    <row r="16" spans="1:34" ht="30" customHeight="1">
      <c r="A16" s="1009"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765kV Reactor Package 7RT-19-BULK for 30x80 MVAR, 765kV, 1-Ph Reactors Under  Bulk Procurement of 765kV and 400kV class Transformers and Reactors of various Capacities under Lot-4 for the period commencing from the effective date of Contract to us :</v>
      </c>
      <c r="B16" s="1009"/>
      <c r="C16" s="1009"/>
      <c r="D16" s="1009"/>
      <c r="E16" s="1009"/>
      <c r="F16" s="1009"/>
      <c r="G16" s="1009"/>
      <c r="H16" s="1009"/>
      <c r="I16" s="1009"/>
      <c r="J16" s="1009"/>
      <c r="K16" s="1009"/>
      <c r="L16" s="1009"/>
      <c r="M16" s="1009"/>
      <c r="N16" s="1009"/>
      <c r="O16" s="1009"/>
      <c r="P16" s="1009"/>
      <c r="Q16" s="1009"/>
      <c r="R16" s="1009"/>
      <c r="S16" s="1009"/>
      <c r="T16" s="1009"/>
      <c r="U16" s="1009"/>
      <c r="V16" s="1009"/>
      <c r="W16" s="1009"/>
      <c r="X16" s="1009"/>
      <c r="Y16" s="1009"/>
      <c r="Z16" s="1009"/>
      <c r="AA16" s="1009"/>
      <c r="AB16" s="1009"/>
      <c r="AC16" s="1009"/>
      <c r="AD16" s="1009"/>
      <c r="AE16" s="1009"/>
      <c r="AF16" s="1009"/>
      <c r="AG16" s="1009"/>
      <c r="AH16" s="1009"/>
    </row>
    <row r="17" spans="1:34" ht="14.25" customHeight="1">
      <c r="A17" s="32"/>
      <c r="B17" s="32"/>
      <c r="C17" s="32"/>
      <c r="D17" s="32"/>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row>
    <row r="18" spans="1:34" ht="20.25" customHeight="1">
      <c r="A18" s="1222" t="s">
        <v>342</v>
      </c>
      <c r="B18" s="1224" t="s">
        <v>380</v>
      </c>
      <c r="C18" s="1225"/>
      <c r="D18" s="1226"/>
      <c r="E18" s="1229" t="s">
        <v>979</v>
      </c>
      <c r="F18" s="1229"/>
      <c r="G18" s="1229"/>
      <c r="H18" s="1229"/>
      <c r="I18" s="1229"/>
      <c r="J18" s="1229"/>
      <c r="K18" s="1229"/>
      <c r="L18" s="1229"/>
      <c r="M18" s="1229"/>
      <c r="N18" s="1229"/>
      <c r="O18" s="1229"/>
      <c r="P18" s="1229"/>
      <c r="Q18" s="1229"/>
      <c r="R18" s="1229"/>
      <c r="S18" s="1229"/>
      <c r="T18" s="1229"/>
      <c r="U18" s="1229"/>
      <c r="V18" s="1229"/>
      <c r="W18" s="1229"/>
      <c r="X18" s="1229"/>
      <c r="Y18" s="1229"/>
      <c r="Z18" s="1229"/>
      <c r="AA18" s="1229"/>
      <c r="AB18" s="1229"/>
      <c r="AC18" s="1229"/>
      <c r="AD18" s="1229"/>
      <c r="AE18" s="1229"/>
      <c r="AF18" s="1229"/>
      <c r="AG18" s="1229"/>
      <c r="AH18" s="1229"/>
    </row>
    <row r="19" spans="1:34" ht="99.75" customHeight="1">
      <c r="A19" s="1223"/>
      <c r="B19" s="1227"/>
      <c r="C19" s="1228"/>
      <c r="D19" s="1228"/>
      <c r="E19" s="792" t="s">
        <v>1095</v>
      </c>
      <c r="F19" s="792" t="s">
        <v>1096</v>
      </c>
      <c r="G19" s="792" t="s">
        <v>1097</v>
      </c>
      <c r="H19" s="792" t="s">
        <v>1098</v>
      </c>
      <c r="I19" s="792" t="s">
        <v>1099</v>
      </c>
      <c r="J19" s="792" t="s">
        <v>1100</v>
      </c>
      <c r="K19" s="792" t="s">
        <v>1101</v>
      </c>
      <c r="L19" s="792" t="s">
        <v>1102</v>
      </c>
      <c r="M19" s="792" t="s">
        <v>1103</v>
      </c>
      <c r="N19" s="792" t="s">
        <v>1104</v>
      </c>
      <c r="O19" s="792" t="s">
        <v>1105</v>
      </c>
      <c r="P19" s="792" t="s">
        <v>1106</v>
      </c>
      <c r="Q19" s="792" t="s">
        <v>1107</v>
      </c>
      <c r="R19" s="792" t="s">
        <v>1108</v>
      </c>
      <c r="S19" s="792" t="s">
        <v>1109</v>
      </c>
      <c r="T19" s="792" t="s">
        <v>1110</v>
      </c>
      <c r="U19" s="792" t="s">
        <v>1111</v>
      </c>
      <c r="V19" s="792" t="s">
        <v>1112</v>
      </c>
      <c r="W19" s="792" t="s">
        <v>1113</v>
      </c>
      <c r="X19" s="792" t="s">
        <v>1114</v>
      </c>
      <c r="Y19" s="792" t="s">
        <v>1115</v>
      </c>
      <c r="Z19" s="792" t="s">
        <v>1116</v>
      </c>
      <c r="AA19" s="792" t="s">
        <v>1117</v>
      </c>
      <c r="AB19" s="792" t="s">
        <v>1118</v>
      </c>
      <c r="AC19" s="792" t="s">
        <v>1119</v>
      </c>
      <c r="AD19" s="792" t="s">
        <v>1120</v>
      </c>
      <c r="AE19" s="792" t="s">
        <v>1121</v>
      </c>
      <c r="AF19" s="792" t="s">
        <v>1122</v>
      </c>
      <c r="AG19" s="792" t="s">
        <v>1123</v>
      </c>
      <c r="AH19" s="792" t="s">
        <v>1124</v>
      </c>
    </row>
    <row r="20" spans="1:34" ht="20.100000000000001" customHeight="1">
      <c r="A20" s="1210">
        <v>1</v>
      </c>
      <c r="B20" s="1215" t="s">
        <v>369</v>
      </c>
      <c r="C20" s="1215"/>
      <c r="D20" s="1216"/>
      <c r="E20" s="1210"/>
      <c r="F20" s="1210"/>
      <c r="G20" s="1210"/>
      <c r="H20" s="1210"/>
      <c r="I20" s="1210"/>
      <c r="J20" s="1210"/>
      <c r="K20" s="1210"/>
      <c r="L20" s="1210"/>
      <c r="M20" s="1210"/>
      <c r="N20" s="1210"/>
      <c r="O20" s="1210"/>
      <c r="P20" s="1210"/>
      <c r="Q20" s="1210"/>
      <c r="R20" s="1210"/>
      <c r="S20" s="1210"/>
      <c r="T20" s="1210"/>
      <c r="U20" s="1210"/>
      <c r="V20" s="1210"/>
      <c r="W20" s="1210"/>
      <c r="X20" s="1210"/>
      <c r="Y20" s="1210"/>
      <c r="Z20" s="1210"/>
      <c r="AA20" s="1210"/>
      <c r="AB20" s="1210"/>
      <c r="AC20" s="1210"/>
      <c r="AD20" s="1210"/>
      <c r="AE20" s="1210"/>
      <c r="AF20" s="1210"/>
      <c r="AG20" s="1210"/>
      <c r="AH20" s="1210"/>
    </row>
    <row r="21" spans="1:34" ht="20.100000000000001" customHeight="1">
      <c r="A21" s="1210"/>
      <c r="B21" s="1213" t="s">
        <v>370</v>
      </c>
      <c r="C21" s="1213"/>
      <c r="D21" s="1214"/>
      <c r="E21" s="680"/>
      <c r="F21" s="680"/>
      <c r="G21" s="680"/>
      <c r="H21" s="680"/>
      <c r="I21" s="680"/>
      <c r="J21" s="680"/>
      <c r="K21" s="680"/>
      <c r="L21" s="680"/>
      <c r="M21" s="680"/>
      <c r="N21" s="680"/>
      <c r="O21" s="680"/>
      <c r="P21" s="680"/>
      <c r="Q21" s="680"/>
      <c r="R21" s="680"/>
      <c r="S21" s="680"/>
      <c r="T21" s="680"/>
      <c r="U21" s="680"/>
      <c r="V21" s="680"/>
      <c r="W21" s="680"/>
      <c r="X21" s="680"/>
      <c r="Y21" s="680"/>
      <c r="Z21" s="680"/>
      <c r="AA21" s="680"/>
      <c r="AB21" s="680"/>
      <c r="AC21" s="680"/>
      <c r="AD21" s="680"/>
      <c r="AE21" s="680"/>
      <c r="AF21" s="680"/>
      <c r="AG21" s="680"/>
      <c r="AH21" s="680"/>
    </row>
    <row r="22" spans="1:34" ht="20.100000000000001" customHeight="1">
      <c r="A22" s="1210"/>
      <c r="B22" s="1211" t="s">
        <v>371</v>
      </c>
      <c r="C22" s="1211"/>
      <c r="D22" s="1212"/>
      <c r="E22" s="680"/>
      <c r="F22" s="680"/>
      <c r="G22" s="680"/>
      <c r="H22" s="680"/>
      <c r="I22" s="680"/>
      <c r="J22" s="680"/>
      <c r="K22" s="680"/>
      <c r="L22" s="680"/>
      <c r="M22" s="680"/>
      <c r="N22" s="680"/>
      <c r="O22" s="680"/>
      <c r="P22" s="680"/>
      <c r="Q22" s="680"/>
      <c r="R22" s="680"/>
      <c r="S22" s="680"/>
      <c r="T22" s="680"/>
      <c r="U22" s="680"/>
      <c r="V22" s="680"/>
      <c r="W22" s="680"/>
      <c r="X22" s="680"/>
      <c r="Y22" s="680"/>
      <c r="Z22" s="680"/>
      <c r="AA22" s="680"/>
      <c r="AB22" s="680"/>
      <c r="AC22" s="680"/>
      <c r="AD22" s="680"/>
      <c r="AE22" s="680"/>
      <c r="AF22" s="680"/>
      <c r="AG22" s="680"/>
      <c r="AH22" s="680"/>
    </row>
    <row r="23" spans="1:34" ht="20.100000000000001" customHeight="1">
      <c r="A23" s="1210">
        <v>2</v>
      </c>
      <c r="B23" s="1215" t="s">
        <v>372</v>
      </c>
      <c r="C23" s="1215"/>
      <c r="D23" s="1216"/>
      <c r="E23" s="1210"/>
      <c r="F23" s="1210"/>
      <c r="G23" s="1210"/>
      <c r="H23" s="1210"/>
      <c r="I23" s="1210"/>
      <c r="J23" s="1210"/>
      <c r="K23" s="1210"/>
      <c r="L23" s="1210"/>
      <c r="M23" s="1210"/>
      <c r="N23" s="1210"/>
      <c r="O23" s="1210"/>
      <c r="P23" s="1210"/>
      <c r="Q23" s="1210"/>
      <c r="R23" s="1210"/>
      <c r="S23" s="1210"/>
      <c r="T23" s="1210"/>
      <c r="U23" s="1210"/>
      <c r="V23" s="1210"/>
      <c r="W23" s="1210"/>
      <c r="X23" s="1210"/>
      <c r="Y23" s="1210"/>
      <c r="Z23" s="1210"/>
      <c r="AA23" s="1210"/>
      <c r="AB23" s="1210"/>
      <c r="AC23" s="1210"/>
      <c r="AD23" s="1210"/>
      <c r="AE23" s="1210"/>
      <c r="AF23" s="1210"/>
      <c r="AG23" s="1210"/>
      <c r="AH23" s="1210"/>
    </row>
    <row r="24" spans="1:34" ht="20.100000000000001" customHeight="1">
      <c r="A24" s="1210"/>
      <c r="B24" s="1213" t="s">
        <v>370</v>
      </c>
      <c r="C24" s="1213"/>
      <c r="D24" s="1214"/>
      <c r="E24" s="680"/>
      <c r="F24" s="680"/>
      <c r="G24" s="680"/>
      <c r="H24" s="680"/>
      <c r="I24" s="680"/>
      <c r="J24" s="680"/>
      <c r="K24" s="680"/>
      <c r="L24" s="680"/>
      <c r="M24" s="680"/>
      <c r="N24" s="680"/>
      <c r="O24" s="680"/>
      <c r="P24" s="680"/>
      <c r="Q24" s="680"/>
      <c r="R24" s="680"/>
      <c r="S24" s="680"/>
      <c r="T24" s="680"/>
      <c r="U24" s="680"/>
      <c r="V24" s="680"/>
      <c r="W24" s="680"/>
      <c r="X24" s="680"/>
      <c r="Y24" s="680"/>
      <c r="Z24" s="680"/>
      <c r="AA24" s="680"/>
      <c r="AB24" s="680"/>
      <c r="AC24" s="680"/>
      <c r="AD24" s="680"/>
      <c r="AE24" s="680"/>
      <c r="AF24" s="680"/>
      <c r="AG24" s="680"/>
      <c r="AH24" s="680"/>
    </row>
    <row r="25" spans="1:34" ht="20.100000000000001" customHeight="1">
      <c r="A25" s="1210"/>
      <c r="B25" s="1211" t="s">
        <v>371</v>
      </c>
      <c r="C25" s="1211"/>
      <c r="D25" s="1212"/>
      <c r="E25" s="680"/>
      <c r="F25" s="680"/>
      <c r="G25" s="680"/>
      <c r="H25" s="680"/>
      <c r="I25" s="680"/>
      <c r="J25" s="680"/>
      <c r="K25" s="680"/>
      <c r="L25" s="680"/>
      <c r="M25" s="680"/>
      <c r="N25" s="680"/>
      <c r="O25" s="680"/>
      <c r="P25" s="680"/>
      <c r="Q25" s="680"/>
      <c r="R25" s="680"/>
      <c r="S25" s="680"/>
      <c r="T25" s="680"/>
      <c r="U25" s="680"/>
      <c r="V25" s="680"/>
      <c r="W25" s="680"/>
      <c r="X25" s="680"/>
      <c r="Y25" s="680"/>
      <c r="Z25" s="680"/>
      <c r="AA25" s="680"/>
      <c r="AB25" s="680"/>
      <c r="AC25" s="680"/>
      <c r="AD25" s="680"/>
      <c r="AE25" s="680"/>
      <c r="AF25" s="680"/>
      <c r="AG25" s="680"/>
      <c r="AH25" s="680"/>
    </row>
    <row r="26" spans="1:34" ht="20.100000000000001" hidden="1" customHeight="1">
      <c r="A26" s="1210">
        <v>3</v>
      </c>
      <c r="B26" s="1215" t="s">
        <v>373</v>
      </c>
      <c r="C26" s="1215"/>
      <c r="D26" s="1216"/>
      <c r="E26" s="679"/>
      <c r="F26" s="679"/>
      <c r="G26" s="679"/>
      <c r="H26" s="679"/>
      <c r="I26" s="679"/>
      <c r="J26" s="679"/>
      <c r="K26" s="679"/>
      <c r="L26" s="679"/>
      <c r="M26" s="679"/>
      <c r="N26" s="679"/>
      <c r="O26" s="679"/>
      <c r="P26" s="679"/>
      <c r="Q26" s="679"/>
      <c r="R26" s="679"/>
      <c r="S26" s="679"/>
      <c r="T26" s="679"/>
      <c r="U26" s="679"/>
      <c r="V26" s="679"/>
      <c r="W26" s="679"/>
      <c r="X26" s="679"/>
      <c r="Y26" s="679"/>
      <c r="Z26" s="679"/>
      <c r="AA26" s="679"/>
      <c r="AB26" s="679"/>
      <c r="AC26" s="679"/>
      <c r="AD26" s="679"/>
      <c r="AE26" s="679"/>
      <c r="AF26" s="679"/>
      <c r="AG26" s="679"/>
      <c r="AH26" s="679"/>
    </row>
    <row r="27" spans="1:34" ht="20.100000000000001" hidden="1" customHeight="1">
      <c r="A27" s="1210"/>
      <c r="B27" s="1213" t="s">
        <v>370</v>
      </c>
      <c r="C27" s="1213"/>
      <c r="D27" s="1214"/>
      <c r="E27" s="680"/>
      <c r="F27" s="680"/>
      <c r="G27" s="680"/>
      <c r="H27" s="680"/>
      <c r="I27" s="680"/>
      <c r="J27" s="680"/>
      <c r="K27" s="680"/>
      <c r="L27" s="680"/>
      <c r="M27" s="680"/>
      <c r="N27" s="680"/>
      <c r="O27" s="680"/>
      <c r="P27" s="680"/>
      <c r="Q27" s="680"/>
      <c r="R27" s="680"/>
      <c r="S27" s="680"/>
      <c r="T27" s="680"/>
      <c r="U27" s="680"/>
      <c r="V27" s="680"/>
      <c r="W27" s="680"/>
      <c r="X27" s="680"/>
      <c r="Y27" s="680"/>
      <c r="Z27" s="680"/>
      <c r="AA27" s="680"/>
      <c r="AB27" s="680"/>
      <c r="AC27" s="680"/>
      <c r="AD27" s="680"/>
      <c r="AE27" s="680"/>
      <c r="AF27" s="680"/>
      <c r="AG27" s="680"/>
      <c r="AH27" s="680"/>
    </row>
    <row r="28" spans="1:34" ht="20.100000000000001" hidden="1" customHeight="1">
      <c r="A28" s="1210"/>
      <c r="B28" s="1211" t="s">
        <v>371</v>
      </c>
      <c r="C28" s="1211"/>
      <c r="D28" s="1212"/>
      <c r="E28" s="680"/>
      <c r="F28" s="680"/>
      <c r="G28" s="680"/>
      <c r="H28" s="680"/>
      <c r="I28" s="680"/>
      <c r="J28" s="680"/>
      <c r="K28" s="680"/>
      <c r="L28" s="680"/>
      <c r="M28" s="680"/>
      <c r="N28" s="680"/>
      <c r="O28" s="680"/>
      <c r="P28" s="680"/>
      <c r="Q28" s="680"/>
      <c r="R28" s="680"/>
      <c r="S28" s="680"/>
      <c r="T28" s="680"/>
      <c r="U28" s="680"/>
      <c r="V28" s="680"/>
      <c r="W28" s="680"/>
      <c r="X28" s="680"/>
      <c r="Y28" s="680"/>
      <c r="Z28" s="680"/>
      <c r="AA28" s="680"/>
      <c r="AB28" s="680"/>
      <c r="AC28" s="680"/>
      <c r="AD28" s="680"/>
      <c r="AE28" s="680"/>
      <c r="AF28" s="680"/>
      <c r="AG28" s="680"/>
      <c r="AH28" s="680"/>
    </row>
    <row r="29" spans="1:34" ht="20.100000000000001" customHeight="1">
      <c r="A29" s="1210">
        <v>3</v>
      </c>
      <c r="B29" s="1215" t="s">
        <v>374</v>
      </c>
      <c r="C29" s="1215"/>
      <c r="D29" s="1216"/>
      <c r="E29" s="1210"/>
      <c r="F29" s="1210"/>
      <c r="G29" s="1210"/>
      <c r="H29" s="1210"/>
      <c r="I29" s="1210"/>
      <c r="J29" s="1210"/>
      <c r="K29" s="1210"/>
      <c r="L29" s="1210"/>
      <c r="M29" s="1210"/>
      <c r="N29" s="1210"/>
      <c r="O29" s="1210"/>
      <c r="P29" s="1210"/>
      <c r="Q29" s="1210"/>
      <c r="R29" s="1210"/>
      <c r="S29" s="1210"/>
      <c r="T29" s="1210"/>
      <c r="U29" s="1210"/>
      <c r="V29" s="1210"/>
      <c r="W29" s="1210"/>
      <c r="X29" s="1210"/>
      <c r="Y29" s="1210"/>
      <c r="Z29" s="1210"/>
      <c r="AA29" s="1210"/>
      <c r="AB29" s="1210"/>
      <c r="AC29" s="1210"/>
      <c r="AD29" s="1210"/>
      <c r="AE29" s="1210"/>
      <c r="AF29" s="1210"/>
      <c r="AG29" s="1210"/>
      <c r="AH29" s="1210"/>
    </row>
    <row r="30" spans="1:34" ht="20.100000000000001" customHeight="1">
      <c r="A30" s="1210"/>
      <c r="B30" s="1213" t="s">
        <v>370</v>
      </c>
      <c r="C30" s="1213"/>
      <c r="D30" s="1214"/>
      <c r="E30" s="680"/>
      <c r="F30" s="680"/>
      <c r="G30" s="680"/>
      <c r="H30" s="680"/>
      <c r="I30" s="680"/>
      <c r="J30" s="680"/>
      <c r="K30" s="680"/>
      <c r="L30" s="680"/>
      <c r="M30" s="680"/>
      <c r="N30" s="680"/>
      <c r="O30" s="680"/>
      <c r="P30" s="680"/>
      <c r="Q30" s="680"/>
      <c r="R30" s="680"/>
      <c r="S30" s="680"/>
      <c r="T30" s="680"/>
      <c r="U30" s="680"/>
      <c r="V30" s="680"/>
      <c r="W30" s="680"/>
      <c r="X30" s="680"/>
      <c r="Y30" s="680"/>
      <c r="Z30" s="680"/>
      <c r="AA30" s="680"/>
      <c r="AB30" s="680"/>
      <c r="AC30" s="680"/>
      <c r="AD30" s="680"/>
      <c r="AE30" s="680"/>
      <c r="AF30" s="680"/>
      <c r="AG30" s="680"/>
      <c r="AH30" s="680"/>
    </row>
    <row r="31" spans="1:34" ht="20.100000000000001" customHeight="1">
      <c r="A31" s="1210"/>
      <c r="B31" s="1211" t="s">
        <v>371</v>
      </c>
      <c r="C31" s="1211"/>
      <c r="D31" s="1212"/>
      <c r="E31" s="680"/>
      <c r="F31" s="680"/>
      <c r="G31" s="680"/>
      <c r="H31" s="680"/>
      <c r="I31" s="680"/>
      <c r="J31" s="680"/>
      <c r="K31" s="680"/>
      <c r="L31" s="680"/>
      <c r="M31" s="680"/>
      <c r="N31" s="680"/>
      <c r="O31" s="680"/>
      <c r="P31" s="680"/>
      <c r="Q31" s="680"/>
      <c r="R31" s="680"/>
      <c r="S31" s="680"/>
      <c r="T31" s="680"/>
      <c r="U31" s="680"/>
      <c r="V31" s="680"/>
      <c r="W31" s="680"/>
      <c r="X31" s="680"/>
      <c r="Y31" s="680"/>
      <c r="Z31" s="680"/>
      <c r="AA31" s="680"/>
      <c r="AB31" s="680"/>
      <c r="AC31" s="680"/>
      <c r="AD31" s="680"/>
      <c r="AE31" s="680"/>
      <c r="AF31" s="680"/>
      <c r="AG31" s="680"/>
      <c r="AH31" s="680"/>
    </row>
    <row r="32" spans="1:34" ht="20.100000000000001" customHeight="1">
      <c r="A32" s="1210">
        <v>4</v>
      </c>
      <c r="B32" s="1215" t="s">
        <v>375</v>
      </c>
      <c r="C32" s="1215"/>
      <c r="D32" s="1216"/>
      <c r="E32" s="1210"/>
      <c r="F32" s="1210"/>
      <c r="G32" s="1210"/>
      <c r="H32" s="1210"/>
      <c r="I32" s="1210"/>
      <c r="J32" s="1210"/>
      <c r="K32" s="1210"/>
      <c r="L32" s="1210"/>
      <c r="M32" s="1210"/>
      <c r="N32" s="1210"/>
      <c r="O32" s="1210"/>
      <c r="P32" s="1210"/>
      <c r="Q32" s="1210"/>
      <c r="R32" s="1210"/>
      <c r="S32" s="1210"/>
      <c r="T32" s="1210"/>
      <c r="U32" s="1210"/>
      <c r="V32" s="1210"/>
      <c r="W32" s="1210"/>
      <c r="X32" s="1210"/>
      <c r="Y32" s="1210"/>
      <c r="Z32" s="1210"/>
      <c r="AA32" s="1210"/>
      <c r="AB32" s="1210"/>
      <c r="AC32" s="1210"/>
      <c r="AD32" s="1210"/>
      <c r="AE32" s="1210"/>
      <c r="AF32" s="1210"/>
      <c r="AG32" s="1210"/>
      <c r="AH32" s="1210"/>
    </row>
    <row r="33" spans="1:36" ht="20.100000000000001" customHeight="1">
      <c r="A33" s="1210"/>
      <c r="B33" s="1213" t="s">
        <v>370</v>
      </c>
      <c r="C33" s="1213"/>
      <c r="D33" s="1214"/>
      <c r="E33" s="680"/>
      <c r="F33" s="680"/>
      <c r="G33" s="680"/>
      <c r="H33" s="680"/>
      <c r="I33" s="680"/>
      <c r="J33" s="680"/>
      <c r="K33" s="680"/>
      <c r="L33" s="680"/>
      <c r="M33" s="680"/>
      <c r="N33" s="680"/>
      <c r="O33" s="680"/>
      <c r="P33" s="680"/>
      <c r="Q33" s="680"/>
      <c r="R33" s="680"/>
      <c r="S33" s="680"/>
      <c r="T33" s="680"/>
      <c r="U33" s="680"/>
      <c r="V33" s="680"/>
      <c r="W33" s="680"/>
      <c r="X33" s="680"/>
      <c r="Y33" s="680"/>
      <c r="Z33" s="680"/>
      <c r="AA33" s="680"/>
      <c r="AB33" s="680"/>
      <c r="AC33" s="680"/>
      <c r="AD33" s="680"/>
      <c r="AE33" s="680"/>
      <c r="AF33" s="680"/>
      <c r="AG33" s="680"/>
      <c r="AH33" s="680"/>
    </row>
    <row r="34" spans="1:36" ht="20.100000000000001" customHeight="1">
      <c r="A34" s="1210"/>
      <c r="B34" s="1211" t="s">
        <v>371</v>
      </c>
      <c r="C34" s="1211"/>
      <c r="D34" s="1212"/>
      <c r="E34" s="680"/>
      <c r="F34" s="680"/>
      <c r="G34" s="680"/>
      <c r="H34" s="680"/>
      <c r="I34" s="680"/>
      <c r="J34" s="680"/>
      <c r="K34" s="680"/>
      <c r="L34" s="680"/>
      <c r="M34" s="680"/>
      <c r="N34" s="680"/>
      <c r="O34" s="680"/>
      <c r="P34" s="680"/>
      <c r="Q34" s="680"/>
      <c r="R34" s="680"/>
      <c r="S34" s="680"/>
      <c r="T34" s="680"/>
      <c r="U34" s="680"/>
      <c r="V34" s="680"/>
      <c r="W34" s="680"/>
      <c r="X34" s="680"/>
      <c r="Y34" s="680"/>
      <c r="Z34" s="680"/>
      <c r="AA34" s="680"/>
      <c r="AB34" s="680"/>
      <c r="AC34" s="680"/>
      <c r="AD34" s="680"/>
      <c r="AE34" s="680"/>
      <c r="AF34" s="680"/>
      <c r="AG34" s="680"/>
      <c r="AH34" s="680"/>
    </row>
    <row r="35" spans="1:36" ht="20.100000000000001" customHeight="1">
      <c r="A35" s="43">
        <v>5</v>
      </c>
      <c r="B35" s="1220" t="s">
        <v>376</v>
      </c>
      <c r="C35" s="1220"/>
      <c r="D35" s="1221"/>
      <c r="E35" s="680"/>
      <c r="F35" s="680"/>
      <c r="G35" s="680"/>
      <c r="H35" s="680"/>
      <c r="I35" s="680"/>
      <c r="J35" s="680"/>
      <c r="K35" s="680"/>
      <c r="L35" s="680"/>
      <c r="M35" s="680"/>
      <c r="N35" s="680"/>
      <c r="O35" s="680"/>
      <c r="P35" s="680"/>
      <c r="Q35" s="680"/>
      <c r="R35" s="680"/>
      <c r="S35" s="680"/>
      <c r="T35" s="680"/>
      <c r="U35" s="680"/>
      <c r="V35" s="680"/>
      <c r="W35" s="680"/>
      <c r="X35" s="680"/>
      <c r="Y35" s="680"/>
      <c r="Z35" s="680"/>
      <c r="AA35" s="680"/>
      <c r="AB35" s="680"/>
      <c r="AC35" s="680"/>
      <c r="AD35" s="680"/>
      <c r="AE35" s="680"/>
      <c r="AF35" s="680"/>
      <c r="AG35" s="680"/>
      <c r="AH35" s="680"/>
    </row>
    <row r="36" spans="1:36" ht="20.100000000000001" customHeight="1">
      <c r="A36" s="1210">
        <v>6</v>
      </c>
      <c r="B36" s="1215" t="s">
        <v>377</v>
      </c>
      <c r="C36" s="1215"/>
      <c r="D36" s="1216"/>
      <c r="E36" s="1210"/>
      <c r="F36" s="1210"/>
      <c r="G36" s="1210"/>
      <c r="H36" s="1210"/>
      <c r="I36" s="1210"/>
      <c r="J36" s="1210"/>
      <c r="K36" s="1210"/>
      <c r="L36" s="1210"/>
      <c r="M36" s="1210"/>
      <c r="N36" s="1210"/>
      <c r="O36" s="1210"/>
      <c r="P36" s="1210"/>
      <c r="Q36" s="1210"/>
      <c r="R36" s="1210"/>
      <c r="S36" s="1210"/>
      <c r="T36" s="1210"/>
      <c r="U36" s="1210"/>
      <c r="V36" s="1210"/>
      <c r="W36" s="1210"/>
      <c r="X36" s="1210"/>
      <c r="Y36" s="1210"/>
      <c r="Z36" s="1210"/>
      <c r="AA36" s="1210"/>
      <c r="AB36" s="1210"/>
      <c r="AC36" s="1210"/>
      <c r="AD36" s="1210"/>
      <c r="AE36" s="1210"/>
      <c r="AF36" s="1210"/>
      <c r="AG36" s="1210"/>
      <c r="AH36" s="1210"/>
    </row>
    <row r="37" spans="1:36" ht="20.100000000000001" customHeight="1">
      <c r="A37" s="1210"/>
      <c r="B37" s="1213" t="s">
        <v>370</v>
      </c>
      <c r="C37" s="1213"/>
      <c r="D37" s="1214"/>
      <c r="E37" s="680"/>
      <c r="F37" s="680"/>
      <c r="G37" s="680"/>
      <c r="H37" s="680"/>
      <c r="I37" s="680"/>
      <c r="J37" s="680"/>
      <c r="K37" s="680"/>
      <c r="L37" s="680"/>
      <c r="M37" s="680"/>
      <c r="N37" s="680"/>
      <c r="O37" s="680"/>
      <c r="P37" s="680"/>
      <c r="Q37" s="680"/>
      <c r="R37" s="680"/>
      <c r="S37" s="680"/>
      <c r="T37" s="680"/>
      <c r="U37" s="680"/>
      <c r="V37" s="680"/>
      <c r="W37" s="680"/>
      <c r="X37" s="680"/>
      <c r="Y37" s="680"/>
      <c r="Z37" s="680"/>
      <c r="AA37" s="680"/>
      <c r="AB37" s="680"/>
      <c r="AC37" s="680"/>
      <c r="AD37" s="680"/>
      <c r="AE37" s="680"/>
      <c r="AF37" s="680"/>
      <c r="AG37" s="680"/>
      <c r="AH37" s="680"/>
    </row>
    <row r="38" spans="1:36" ht="20.100000000000001" customHeight="1">
      <c r="A38" s="1210"/>
      <c r="B38" s="1211" t="s">
        <v>371</v>
      </c>
      <c r="C38" s="1211"/>
      <c r="D38" s="1212"/>
      <c r="E38" s="680"/>
      <c r="F38" s="680"/>
      <c r="G38" s="680"/>
      <c r="H38" s="680"/>
      <c r="I38" s="680"/>
      <c r="J38" s="680"/>
      <c r="K38" s="680"/>
      <c r="L38" s="680"/>
      <c r="M38" s="680"/>
      <c r="N38" s="680"/>
      <c r="O38" s="680"/>
      <c r="P38" s="680"/>
      <c r="Q38" s="680"/>
      <c r="R38" s="680"/>
      <c r="S38" s="680"/>
      <c r="T38" s="680"/>
      <c r="U38" s="680"/>
      <c r="V38" s="680"/>
      <c r="W38" s="680"/>
      <c r="X38" s="680"/>
      <c r="Y38" s="680"/>
      <c r="Z38" s="680"/>
      <c r="AA38" s="680"/>
      <c r="AB38" s="680"/>
      <c r="AC38" s="680"/>
      <c r="AD38" s="680"/>
      <c r="AE38" s="680"/>
      <c r="AF38" s="680"/>
      <c r="AG38" s="680"/>
      <c r="AH38" s="680"/>
    </row>
    <row r="39" spans="1:36" ht="20.100000000000001" customHeight="1">
      <c r="A39" s="1210">
        <v>7</v>
      </c>
      <c r="B39" s="1215" t="s">
        <v>378</v>
      </c>
      <c r="C39" s="1215"/>
      <c r="D39" s="1216"/>
      <c r="E39" s="1210"/>
      <c r="F39" s="1210"/>
      <c r="G39" s="1210"/>
      <c r="H39" s="1210"/>
      <c r="I39" s="1210"/>
      <c r="J39" s="1210"/>
      <c r="K39" s="1210"/>
      <c r="L39" s="1210"/>
      <c r="M39" s="1210"/>
      <c r="N39" s="1210"/>
      <c r="O39" s="1210"/>
      <c r="P39" s="1210"/>
      <c r="Q39" s="1210"/>
      <c r="R39" s="1210"/>
      <c r="S39" s="1210"/>
      <c r="T39" s="1210"/>
      <c r="U39" s="1210"/>
      <c r="V39" s="1210"/>
      <c r="W39" s="1210"/>
      <c r="X39" s="1210"/>
      <c r="Y39" s="1210"/>
      <c r="Z39" s="1210"/>
      <c r="AA39" s="1210"/>
      <c r="AB39" s="1210"/>
      <c r="AC39" s="1210"/>
      <c r="AD39" s="1210"/>
      <c r="AE39" s="1210"/>
      <c r="AF39" s="1210"/>
      <c r="AG39" s="1210"/>
      <c r="AH39" s="1210"/>
    </row>
    <row r="40" spans="1:36" ht="20.100000000000001" customHeight="1">
      <c r="A40" s="1210"/>
      <c r="B40" s="1213" t="s">
        <v>370</v>
      </c>
      <c r="C40" s="1213"/>
      <c r="D40" s="1214"/>
      <c r="E40" s="680"/>
      <c r="F40" s="680"/>
      <c r="G40" s="680"/>
      <c r="H40" s="680"/>
      <c r="I40" s="680"/>
      <c r="J40" s="680"/>
      <c r="K40" s="680"/>
      <c r="L40" s="680"/>
      <c r="M40" s="680"/>
      <c r="N40" s="680"/>
      <c r="O40" s="680"/>
      <c r="P40" s="680"/>
      <c r="Q40" s="680"/>
      <c r="R40" s="680"/>
      <c r="S40" s="680"/>
      <c r="T40" s="680"/>
      <c r="U40" s="680"/>
      <c r="V40" s="680"/>
      <c r="W40" s="680"/>
      <c r="X40" s="680"/>
      <c r="Y40" s="680"/>
      <c r="Z40" s="680"/>
      <c r="AA40" s="680"/>
      <c r="AB40" s="680"/>
      <c r="AC40" s="680"/>
      <c r="AD40" s="680"/>
      <c r="AE40" s="680"/>
      <c r="AF40" s="680"/>
      <c r="AG40" s="680"/>
      <c r="AH40" s="680"/>
    </row>
    <row r="41" spans="1:36" ht="20.100000000000001" customHeight="1">
      <c r="A41" s="1210"/>
      <c r="B41" s="1211" t="s">
        <v>371</v>
      </c>
      <c r="C41" s="1211"/>
      <c r="D41" s="1212"/>
      <c r="E41" s="680"/>
      <c r="F41" s="680"/>
      <c r="G41" s="680"/>
      <c r="H41" s="680"/>
      <c r="I41" s="680"/>
      <c r="J41" s="680"/>
      <c r="K41" s="680"/>
      <c r="L41" s="680"/>
      <c r="M41" s="680"/>
      <c r="N41" s="680"/>
      <c r="O41" s="680"/>
      <c r="P41" s="680"/>
      <c r="Q41" s="680"/>
      <c r="R41" s="680"/>
      <c r="S41" s="680"/>
      <c r="T41" s="680"/>
      <c r="U41" s="680"/>
      <c r="V41" s="680"/>
      <c r="W41" s="680"/>
      <c r="X41" s="680"/>
      <c r="Y41" s="680"/>
      <c r="Z41" s="680"/>
      <c r="AA41" s="680"/>
      <c r="AB41" s="680"/>
      <c r="AC41" s="680"/>
      <c r="AD41" s="680"/>
      <c r="AE41" s="680"/>
      <c r="AF41" s="680"/>
      <c r="AG41" s="680"/>
      <c r="AH41" s="680"/>
    </row>
    <row r="42" spans="1:36" ht="20.100000000000001" customHeight="1">
      <c r="A42" s="1210">
        <v>8</v>
      </c>
      <c r="B42" s="1230" t="s">
        <v>379</v>
      </c>
      <c r="C42" s="1215"/>
      <c r="D42" s="1216"/>
      <c r="E42" s="1210"/>
      <c r="F42" s="1210"/>
      <c r="G42" s="1210"/>
      <c r="H42" s="1210"/>
      <c r="I42" s="1210"/>
      <c r="J42" s="1210"/>
      <c r="K42" s="1210"/>
      <c r="L42" s="1210"/>
      <c r="M42" s="1210"/>
      <c r="N42" s="1210"/>
      <c r="O42" s="1210"/>
      <c r="P42" s="1210"/>
      <c r="Q42" s="1210"/>
      <c r="R42" s="1210"/>
      <c r="S42" s="1210"/>
      <c r="T42" s="1210"/>
      <c r="U42" s="1210"/>
      <c r="V42" s="1210"/>
      <c r="W42" s="1210"/>
      <c r="X42" s="1210"/>
      <c r="Y42" s="1210"/>
      <c r="Z42" s="1210"/>
      <c r="AA42" s="1210"/>
      <c r="AB42" s="1210"/>
      <c r="AC42" s="1210"/>
      <c r="AD42" s="1210"/>
      <c r="AE42" s="1210"/>
      <c r="AF42" s="1210"/>
      <c r="AG42" s="1210"/>
      <c r="AH42" s="1210"/>
    </row>
    <row r="43" spans="1:36" ht="20.100000000000001" customHeight="1">
      <c r="A43" s="1210"/>
      <c r="B43" s="1217" t="s">
        <v>370</v>
      </c>
      <c r="C43" s="1213"/>
      <c r="D43" s="1214"/>
      <c r="E43" s="680"/>
      <c r="F43" s="680"/>
      <c r="G43" s="680"/>
      <c r="H43" s="680"/>
      <c r="I43" s="680"/>
      <c r="J43" s="680"/>
      <c r="K43" s="680"/>
      <c r="L43" s="680"/>
      <c r="M43" s="680"/>
      <c r="N43" s="680"/>
      <c r="O43" s="680"/>
      <c r="P43" s="680"/>
      <c r="Q43" s="680"/>
      <c r="R43" s="680"/>
      <c r="S43" s="680"/>
      <c r="T43" s="680"/>
      <c r="U43" s="680"/>
      <c r="V43" s="680"/>
      <c r="W43" s="680"/>
      <c r="X43" s="680"/>
      <c r="Y43" s="680"/>
      <c r="Z43" s="680"/>
      <c r="AA43" s="680"/>
      <c r="AB43" s="680"/>
      <c r="AC43" s="680"/>
      <c r="AD43" s="680"/>
      <c r="AE43" s="680"/>
      <c r="AF43" s="680"/>
      <c r="AG43" s="680"/>
      <c r="AH43" s="680"/>
    </row>
    <row r="44" spans="1:36" ht="20.100000000000001" customHeight="1">
      <c r="A44" s="1210"/>
      <c r="B44" s="1217" t="s">
        <v>371</v>
      </c>
      <c r="C44" s="1213"/>
      <c r="D44" s="1214"/>
      <c r="E44" s="680"/>
      <c r="F44" s="680"/>
      <c r="G44" s="680"/>
      <c r="H44" s="680"/>
      <c r="I44" s="680"/>
      <c r="J44" s="680"/>
      <c r="K44" s="680"/>
      <c r="L44" s="680"/>
      <c r="M44" s="680"/>
      <c r="N44" s="680"/>
      <c r="O44" s="680"/>
      <c r="P44" s="680"/>
      <c r="Q44" s="680"/>
      <c r="R44" s="680"/>
      <c r="S44" s="680"/>
      <c r="T44" s="680"/>
      <c r="U44" s="680"/>
      <c r="V44" s="680"/>
      <c r="W44" s="680"/>
      <c r="X44" s="680"/>
      <c r="Y44" s="680"/>
      <c r="Z44" s="680"/>
      <c r="AA44" s="680"/>
      <c r="AB44" s="680"/>
      <c r="AC44" s="680"/>
      <c r="AD44" s="680"/>
      <c r="AE44" s="680"/>
      <c r="AF44" s="680"/>
      <c r="AG44" s="680"/>
      <c r="AH44" s="680"/>
    </row>
    <row r="45" spans="1:36" s="705" customFormat="1" ht="18" customHeight="1">
      <c r="A45" s="702" t="str">
        <f>IF(OR(E44&gt;18, F44&gt;18, G44&gt;19, H44&gt;19,I44&gt;20,J44&gt;20,K44&gt;21,L44&gt;21,M44&gt;22,N44&gt;22,O44&gt;23,P44&gt;23,Q44&gt;24,R44&gt;24,S44&gt;25,T44&gt;25,U44&gt;26,V44&gt;26,W44&gt;27,X44&gt;27,Y44&gt;28,Z44&gt;28,AA44&gt;29,AB44&gt;30,AC44&gt;31,AD44&gt;32,AE44&gt;33,AF44&gt;34,AG44&gt;35,AH44&gt;36),"You are exceeding the completion schedule specified in the bidding documents.","")</f>
        <v/>
      </c>
      <c r="B45" s="703"/>
      <c r="C45" s="703"/>
      <c r="D45" s="703"/>
      <c r="E45" s="703"/>
      <c r="F45" s="703"/>
      <c r="G45" s="703"/>
      <c r="H45" s="703"/>
      <c r="I45" s="703"/>
      <c r="J45" s="703"/>
      <c r="K45" s="703"/>
      <c r="L45" s="703"/>
      <c r="M45" s="703"/>
      <c r="N45" s="703"/>
      <c r="O45" s="703"/>
      <c r="P45" s="703"/>
      <c r="Q45" s="703"/>
      <c r="R45" s="703"/>
      <c r="S45" s="703"/>
      <c r="T45" s="703"/>
      <c r="U45" s="703"/>
      <c r="V45" s="703"/>
      <c r="W45" s="703"/>
      <c r="X45" s="703"/>
      <c r="Y45" s="703"/>
      <c r="Z45" s="703"/>
      <c r="AA45" s="703"/>
      <c r="AB45" s="703"/>
      <c r="AC45" s="703"/>
      <c r="AD45" s="703"/>
      <c r="AE45" s="703"/>
      <c r="AF45" s="703"/>
      <c r="AG45" s="703"/>
      <c r="AH45" s="703"/>
      <c r="AI45" s="704"/>
      <c r="AJ45" s="704"/>
    </row>
    <row r="46" spans="1:36" ht="18" customHeight="1">
      <c r="A46" s="398"/>
      <c r="B46" s="398"/>
      <c r="C46" s="398"/>
      <c r="D46" s="398"/>
    </row>
    <row r="47" spans="1:36" ht="29.25" customHeight="1">
      <c r="A47" s="36" t="s">
        <v>6</v>
      </c>
      <c r="B47" s="63" t="str">
        <f>'Attach 3(JV)'!B24</f>
        <v>--</v>
      </c>
      <c r="D47" s="37"/>
      <c r="E47" s="37" t="s">
        <v>4</v>
      </c>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row>
    <row r="48" spans="1:36" ht="22.5" customHeight="1">
      <c r="A48" s="36" t="s">
        <v>7</v>
      </c>
      <c r="B48" s="211" t="str">
        <f>'Attach 3(JV)'!B25</f>
        <v/>
      </c>
      <c r="D48" s="37"/>
      <c r="E48" s="37" t="s">
        <v>5</v>
      </c>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row>
    <row r="49" spans="1:34" ht="8.25" customHeight="1">
      <c r="D49" s="37"/>
    </row>
    <row r="50" spans="1:34" ht="12" customHeight="1">
      <c r="A50" s="38"/>
    </row>
    <row r="51" spans="1:34" ht="36.75" customHeight="1">
      <c r="A51" s="45" t="s">
        <v>383</v>
      </c>
      <c r="B51" s="799" t="s">
        <v>382</v>
      </c>
      <c r="C51" s="799"/>
      <c r="D51" s="799"/>
      <c r="E51" s="799"/>
      <c r="F51" s="799"/>
      <c r="G51" s="799"/>
      <c r="H51" s="799"/>
      <c r="I51" s="799"/>
      <c r="J51" s="799"/>
      <c r="K51" s="799"/>
      <c r="L51" s="799"/>
      <c r="M51" s="799"/>
      <c r="N51" s="799"/>
      <c r="O51" s="799"/>
      <c r="P51" s="799"/>
      <c r="Q51" s="799"/>
      <c r="R51" s="799"/>
      <c r="S51" s="799"/>
      <c r="T51" s="799"/>
      <c r="U51" s="799"/>
      <c r="V51" s="799"/>
      <c r="W51" s="799"/>
      <c r="X51" s="799"/>
      <c r="Y51" s="799"/>
      <c r="Z51" s="799"/>
      <c r="AA51" s="799"/>
      <c r="AB51" s="799"/>
      <c r="AC51" s="799"/>
      <c r="AD51" s="799"/>
      <c r="AE51" s="799"/>
      <c r="AF51" s="799"/>
      <c r="AG51" s="799"/>
      <c r="AH51" s="799"/>
    </row>
    <row r="52" spans="1:34" ht="20.100000000000001" customHeight="1"/>
  </sheetData>
  <sheetProtection algorithmName="SHA-512" hashValue="rYE+oVnwljkDnbWPJUPt8+yCwsCtArXVQa6aAbcR8KartGvPfp6wLVrt+TjZ0rvJmWlprwK5iCQC7q2W2CSoXw==" saltValue="8kUam17g9UEdLkEdWxM8Ug==" spinCount="100000" sheet="1" objects="1" scenarios="1"/>
  <customSheetViews>
    <customSheetView guid="{8BB606F7-FAA6-4F69-8439-9E3CB0E8F104}" scale="70" showPageBreaks="1" showGridLines="0" fitToPage="1" printArea="1" hiddenRows="1" view="pageBreakPreview" topLeftCell="B10">
      <selection activeCell="B29" sqref="B29:D29"/>
      <pageMargins left="0.45" right="0.38" top="0.57999999999999996" bottom="0.6" header="0.34" footer="0.35"/>
      <pageSetup scale="22" fitToHeight="0" orientation="portrait" r:id="rId1"/>
      <headerFooter alignWithMargins="0">
        <oddFooter>&amp;R&amp;"Book Antiqua,Bold"&amp;8 Page &amp;P of &amp;N</oddFooter>
      </headerFooter>
    </customSheetView>
    <customSheetView guid="{3B6A9969-E4B8-452F-AFFE-7A4A13F5C420}" scale="130" showPageBreaks="1" showGridLines="0" fitToPage="1" printArea="1" hiddenRows="1" view="pageBreakPreview" topLeftCell="A7">
      <selection activeCell="E21" sqref="E21:F21"/>
      <pageMargins left="0.45" right="0.38" top="0.57999999999999996" bottom="0.6" header="0.34" footer="0.35"/>
      <pageSetup scale="80" fitToHeight="0" orientation="portrait" r:id="rId2"/>
      <headerFooter alignWithMargins="0">
        <oddFooter>&amp;R&amp;"Book Antiqua,Bold"&amp;8 Page &amp;P of &amp;N</oddFooter>
      </headerFooter>
    </customSheetView>
    <customSheetView guid="{B8284B7F-813C-4C59-8CB2-9F34C8EAC9F3}" scale="130" showPageBreaks="1" showGridLines="0" fitToPage="1" printArea="1" hiddenRows="1" view="pageBreakPreview" topLeftCell="A7">
      <selection activeCell="E21" sqref="E21:F21"/>
      <pageMargins left="0.45" right="0.38" top="0.57999999999999996" bottom="0.6" header="0.34" footer="0.35"/>
      <pageSetup scale="80" fitToHeight="0" orientation="portrait" r:id="rId3"/>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45" right="0.38" top="0.57999999999999996" bottom="0.6" header="0.34" footer="0.35"/>
      <pageSetup scale="76" fitToHeight="0" orientation="portrait" r:id="rId4"/>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45" right="0.38" top="0.57999999999999996" bottom="0.6" header="0.34" footer="0.35"/>
      <pageSetup scale="76" fitToHeight="0" orientation="portrait" r:id="rId5"/>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6"/>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45" right="0.38" top="0.57999999999999996" bottom="0.6" header="0.34" footer="0.35"/>
      <pageSetup scale="73" fitToHeight="0" orientation="portrait" r:id="rId7"/>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8"/>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9"/>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10"/>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11"/>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12"/>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3"/>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14"/>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5"/>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6"/>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7"/>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22"/>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6"/>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7"/>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8"/>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9"/>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30"/>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31"/>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32"/>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33"/>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34"/>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35"/>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36"/>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37"/>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38"/>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45" right="0.38" top="0.57999999999999996" bottom="0.6" header="0.34" footer="0.35"/>
      <pageSetup scale="76" fitToHeight="0" orientation="portrait" r:id="rId39"/>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45" right="0.38" top="0.57999999999999996" bottom="0.6" header="0.34" footer="0.35"/>
      <pageSetup scale="77" fitToHeight="0" orientation="portrait" r:id="rId40"/>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45" right="0.38" top="0.57999999999999996" bottom="0.6" header="0.34" footer="0.35"/>
      <pageSetup scale="76" fitToHeight="0" orientation="portrait" r:id="rId41"/>
      <headerFooter alignWithMargins="0">
        <oddFooter>&amp;R&amp;"Book Antiqua,Bold"&amp;8 Page &amp;P of &amp;N</oddFooter>
      </headerFooter>
    </customSheetView>
    <customSheetView guid="{9F341631-288D-49D9-8F81-65CCC818C9BA}" scale="80" showPageBreaks="1" showGridLines="0" fitToPage="1" printArea="1" hiddenRows="1" view="pageBreakPreview" topLeftCell="A18">
      <selection activeCell="E21" sqref="E21"/>
      <pageMargins left="0.45" right="0.38" top="0.57999999999999996" bottom="0.6" header="0.34" footer="0.35"/>
      <pageSetup scale="49" fitToHeight="0" orientation="portrait" r:id="rId42"/>
      <headerFooter alignWithMargins="0">
        <oddFooter>&amp;R&amp;"Book Antiqua,Bold"&amp;8 Page &amp;P of &amp;N</oddFooter>
      </headerFooter>
    </customSheetView>
    <customSheetView guid="{3836A67F-51F8-4B52-B51D-937DC398CD1F}" scale="80" showPageBreaks="1" showGridLines="0" fitToPage="1" printArea="1" hiddenRows="1" view="pageBreakPreview" topLeftCell="A18">
      <selection activeCell="E21" sqref="E21"/>
      <pageMargins left="0.45" right="0.38" top="0.57999999999999996" bottom="0.6" header="0.34" footer="0.35"/>
      <pageSetup scale="49" fitToHeight="0" orientation="portrait" r:id="rId43"/>
      <headerFooter alignWithMargins="0">
        <oddFooter>&amp;R&amp;"Book Antiqua,Bold"&amp;8 Page &amp;P of &amp;N</oddFooter>
      </headerFooter>
    </customSheetView>
    <customSheetView guid="{4B898AE2-7356-489E-882D-EC3B09CB95AA}" scale="70" showPageBreaks="1" showGridLines="0" fitToPage="1" printArea="1" hiddenRows="1" view="pageBreakPreview" topLeftCell="A21">
      <selection activeCell="E44" sqref="E44:F44"/>
      <pageMargins left="0.45" right="0.38" top="0.57999999999999996" bottom="0.6" header="0.34" footer="0.35"/>
      <pageSetup scale="60" fitToHeight="0" orientation="portrait" r:id="rId44"/>
      <headerFooter alignWithMargins="0">
        <oddFooter>&amp;R&amp;"Book Antiqua,Bold"&amp;8 Page &amp;P of &amp;N</oddFooter>
      </headerFooter>
    </customSheetView>
    <customSheetView guid="{B9DDBA10-9BB0-4D91-9619-C113F75B2489}" scale="130" showPageBreaks="1" showGridLines="0" fitToPage="1" printArea="1" hiddenRows="1" view="pageBreakPreview" topLeftCell="A7">
      <selection activeCell="E21" sqref="E21:F21"/>
      <pageMargins left="0.45" right="0.38" top="0.57999999999999996" bottom="0.6" header="0.34" footer="0.35"/>
      <pageSetup scale="80" fitToHeight="0" orientation="portrait" r:id="rId45"/>
      <headerFooter alignWithMargins="0">
        <oddFooter>&amp;R&amp;"Book Antiqua,Bold"&amp;8 Page &amp;P of &amp;N</oddFooter>
      </headerFooter>
    </customSheetView>
    <customSheetView guid="{7D04B26C-8B6E-4ADD-BB4A-D0761F3463C8}" scale="70" showPageBreaks="1" showGridLines="0" fitToPage="1" printArea="1" hiddenRows="1" view="pageBreakPreview">
      <selection activeCell="E23" sqref="E23:AH23"/>
      <pageMargins left="0.45" right="0.38" top="0.57999999999999996" bottom="0.6" header="0.34" footer="0.35"/>
      <pageSetup scale="22" fitToHeight="0" orientation="portrait" r:id="rId46"/>
      <headerFooter alignWithMargins="0">
        <oddFooter>&amp;R&amp;"Book Antiqua,Bold"&amp;8 Page &amp;P of &amp;N</oddFooter>
      </headerFooter>
    </customSheetView>
  </customSheetViews>
  <mergeCells count="53">
    <mergeCell ref="E32:AH32"/>
    <mergeCell ref="E29:AH29"/>
    <mergeCell ref="B51:AH51"/>
    <mergeCell ref="B23:D23"/>
    <mergeCell ref="B24:D24"/>
    <mergeCell ref="B43:D43"/>
    <mergeCell ref="B42:D42"/>
    <mergeCell ref="E23:AH23"/>
    <mergeCell ref="E42:AH42"/>
    <mergeCell ref="E36:AH36"/>
    <mergeCell ref="E39:AH39"/>
    <mergeCell ref="A16:AH16"/>
    <mergeCell ref="A23:A25"/>
    <mergeCell ref="B20:D20"/>
    <mergeCell ref="A20:A22"/>
    <mergeCell ref="B22:D22"/>
    <mergeCell ref="A18:A19"/>
    <mergeCell ref="B18:D19"/>
    <mergeCell ref="B21:D21"/>
    <mergeCell ref="E18:AH18"/>
    <mergeCell ref="E20:AH20"/>
    <mergeCell ref="A36:A38"/>
    <mergeCell ref="B34:D34"/>
    <mergeCell ref="B41:D41"/>
    <mergeCell ref="B35:D35"/>
    <mergeCell ref="B25:D25"/>
    <mergeCell ref="B27:D27"/>
    <mergeCell ref="B28:D28"/>
    <mergeCell ref="B37:D37"/>
    <mergeCell ref="A1:D1"/>
    <mergeCell ref="B9:D9"/>
    <mergeCell ref="A8:D8"/>
    <mergeCell ref="B12:D12"/>
    <mergeCell ref="B10:D10"/>
    <mergeCell ref="B11:D11"/>
    <mergeCell ref="A3:AH3"/>
    <mergeCell ref="A5:AH5"/>
    <mergeCell ref="A42:A44"/>
    <mergeCell ref="A26:A28"/>
    <mergeCell ref="B38:D38"/>
    <mergeCell ref="B40:D40"/>
    <mergeCell ref="B39:D39"/>
    <mergeCell ref="B26:D26"/>
    <mergeCell ref="A29:A31"/>
    <mergeCell ref="B32:D32"/>
    <mergeCell ref="B31:D31"/>
    <mergeCell ref="B33:D33"/>
    <mergeCell ref="B36:D36"/>
    <mergeCell ref="A32:A34"/>
    <mergeCell ref="B30:D30"/>
    <mergeCell ref="B29:D29"/>
    <mergeCell ref="B44:D44"/>
    <mergeCell ref="A39:A41"/>
  </mergeCells>
  <phoneticPr fontId="7" type="noConversion"/>
  <dataValidations count="1">
    <dataValidation type="decimal" allowBlank="1" showInputMessage="1" showErrorMessage="1" error="Enter period in numeric figure only !" sqref="E21:AH21 E23:AH26 E29:AH45" xr:uid="{00000000-0002-0000-0E00-000000000000}">
      <formula1>0</formula1>
      <formula2>100</formula2>
    </dataValidation>
  </dataValidations>
  <pageMargins left="0.45" right="0.38" top="0.57999999999999996" bottom="0.6" header="0.34" footer="0.35"/>
  <pageSetup scale="22" fitToHeight="0" orientation="portrait" r:id="rId47"/>
  <headerFooter alignWithMargins="0">
    <oddFooter>&amp;R&amp;"Book Antiqua,Bold"&amp;8 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27"/>
  <sheetViews>
    <sheetView showGridLines="0" view="pageBreakPreview" topLeftCell="A7" zoomScale="115" zoomScaleSheetLayoutView="115" workbookViewId="0">
      <selection activeCell="A14" sqref="A14:F14"/>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29" style="1" customWidth="1"/>
    <col min="7" max="8" width="9.140625" style="1" customWidth="1"/>
  </cols>
  <sheetData>
    <row r="1" spans="1:10" s="530" customFormat="1" ht="22.5" customHeight="1">
      <c r="A1" s="1164" t="str">
        <f>'Attach 3(JV)'!A1</f>
        <v>Specification No. :CC/NT/W-RT/DOM/A04/24/17323</v>
      </c>
      <c r="B1" s="1164"/>
      <c r="C1" s="1164"/>
      <c r="D1" s="1164"/>
      <c r="E1" s="528"/>
      <c r="F1" s="527" t="str">
        <f>"Attachment-10 " &amp; 'Attach 3(JV)'!AT1</f>
        <v xml:space="preserve">Attachment-10 </v>
      </c>
      <c r="G1" s="529"/>
      <c r="H1" s="529"/>
    </row>
    <row r="3" spans="1:10" ht="77.25" customHeight="1">
      <c r="A3" s="1233" t="str">
        <f>'Attach 3(JV)'!A3</f>
        <v>765kV Reactor Package 7RT-19-BULK for 30x80 MVAR, 765kV, 1-Ph Reactors Under  Bulk Procurement of 765kV and 400kV class Transformers and Reactors of various Capacities under Lot-4</v>
      </c>
      <c r="B3" s="1234"/>
      <c r="C3" s="1234"/>
      <c r="D3" s="1234"/>
      <c r="E3" s="1234"/>
      <c r="F3" s="1234"/>
      <c r="G3" s="9"/>
      <c r="H3" s="3"/>
    </row>
    <row r="4" spans="1:10" ht="20.100000000000001" customHeight="1">
      <c r="A4" s="5"/>
      <c r="H4" s="10"/>
      <c r="I4" s="11"/>
    </row>
    <row r="5" spans="1:10" ht="20.100000000000001" customHeight="1">
      <c r="A5" s="1235" t="s">
        <v>381</v>
      </c>
      <c r="B5" s="1235"/>
      <c r="C5" s="1235"/>
      <c r="D5" s="1235"/>
      <c r="E5" s="1235"/>
      <c r="F5" s="1235"/>
      <c r="H5" s="10"/>
      <c r="I5" s="11"/>
    </row>
    <row r="6" spans="1:10" ht="20.100000000000001" customHeight="1">
      <c r="A6" s="6"/>
      <c r="H6" s="10"/>
      <c r="I6" s="11"/>
    </row>
    <row r="7" spans="1:10" ht="20.100000000000001" customHeight="1">
      <c r="A7" s="14" t="str">
        <f>'Attach 3(JV)'!A7</f>
        <v>Bidder’s Name and Address  :</v>
      </c>
      <c r="E7" s="15" t="str">
        <f>'Attach 3(JV)'!E7</f>
        <v>To:</v>
      </c>
      <c r="H7" s="10"/>
      <c r="I7" s="11"/>
    </row>
    <row r="8" spans="1:10" ht="36" customHeight="1">
      <c r="A8" s="1231" t="str">
        <f>'Attach 3(JV)'!A8</f>
        <v/>
      </c>
      <c r="B8" s="1231"/>
      <c r="C8" s="1231"/>
      <c r="D8" s="1231"/>
      <c r="E8" s="12" t="str">
        <f>'Attach 3(JV)'!E8</f>
        <v>Contract Services</v>
      </c>
      <c r="H8" s="10"/>
      <c r="I8" s="11"/>
    </row>
    <row r="9" spans="1:10" ht="20.100000000000001" customHeight="1">
      <c r="A9" s="13" t="s">
        <v>344</v>
      </c>
      <c r="B9" s="849">
        <f>'Attach 3(JV)'!B9</f>
        <v>0</v>
      </c>
      <c r="C9" s="849"/>
      <c r="D9" s="849"/>
      <c r="E9" s="12" t="str">
        <f>'Attach 3(JV)'!E9</f>
        <v>Power Grid Corporation of India Ltd.,</v>
      </c>
      <c r="H9" s="10"/>
      <c r="I9" s="11"/>
    </row>
    <row r="10" spans="1:10" ht="20.100000000000001" customHeight="1">
      <c r="A10" s="13" t="s">
        <v>346</v>
      </c>
      <c r="B10" s="849">
        <f>'Attach 3(JV)'!B10</f>
        <v>0</v>
      </c>
      <c r="C10" s="849"/>
      <c r="D10" s="849"/>
      <c r="E10" s="12" t="str">
        <f>'Attach 3(JV)'!E10</f>
        <v>"Saudamini", Plot No. 2, Sector 29</v>
      </c>
      <c r="H10" s="10"/>
      <c r="I10" s="296"/>
    </row>
    <row r="11" spans="1:10" ht="20.100000000000001" customHeight="1">
      <c r="B11" s="849">
        <f>'Attach 3(JV)'!B11</f>
        <v>0</v>
      </c>
      <c r="C11" s="849"/>
      <c r="D11" s="849"/>
      <c r="E11" s="12" t="str">
        <f>'Attach 3(JV)'!E11</f>
        <v>Gurugram (Haryana) - 122001</v>
      </c>
    </row>
    <row r="12" spans="1:10" ht="20.100000000000001" customHeight="1">
      <c r="A12" s="6"/>
      <c r="B12" s="849">
        <f>'Attach 3(JV)'!B12</f>
        <v>0</v>
      </c>
      <c r="C12" s="849"/>
      <c r="D12" s="849"/>
      <c r="E12" s="12"/>
    </row>
    <row r="13" spans="1:10" ht="20.100000000000001" customHeight="1">
      <c r="A13" s="6"/>
    </row>
    <row r="14" spans="1:10" ht="236.25" customHeight="1">
      <c r="A14" s="1232" t="s">
        <v>1125</v>
      </c>
      <c r="B14" s="1232"/>
      <c r="C14" s="1232"/>
      <c r="D14" s="1232"/>
      <c r="E14" s="1232"/>
      <c r="F14" s="1232"/>
      <c r="G14" s="2"/>
      <c r="H14" s="2"/>
      <c r="J14" s="539"/>
    </row>
    <row r="15" spans="1:10" ht="20.100000000000001" customHeight="1">
      <c r="A15" s="7"/>
    </row>
    <row r="16" spans="1:10" ht="20.100000000000001" customHeight="1">
      <c r="A16" s="19" t="s">
        <v>28</v>
      </c>
      <c r="B16" s="137" t="str">
        <f>'Attach 3(JV)'!B24</f>
        <v>--</v>
      </c>
      <c r="C16" s="18"/>
      <c r="E16" s="20" t="s">
        <v>4</v>
      </c>
      <c r="F16" s="217" t="str">
        <f>'Attach 3(JV)'!E24</f>
        <v/>
      </c>
    </row>
    <row r="17" spans="1:6" ht="20.100000000000001" customHeight="1">
      <c r="A17" s="19" t="s">
        <v>7</v>
      </c>
      <c r="B17" s="217" t="str">
        <f>'Attach 3(JV)'!B25</f>
        <v/>
      </c>
      <c r="C17" s="18"/>
      <c r="E17" s="20" t="s">
        <v>5</v>
      </c>
      <c r="F17" s="217" t="str">
        <f>'Attach 3(JV)'!E25</f>
        <v/>
      </c>
    </row>
    <row r="18" spans="1:6" ht="20.100000000000001" customHeight="1">
      <c r="B18" s="18"/>
      <c r="C18" s="18"/>
      <c r="D18" s="20"/>
      <c r="E18" s="18"/>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algorithmName="SHA-512" hashValue="nlfWAe3DaYEASt/AWMmKrKIVOyna28HOejs9A5s79y73HxkxzllsmBKf5KRNpDohfsiSrx7A9vdfZYuHntQcWA==" saltValue="jJ+dAN4RR47LxQ4+VeKefg==" spinCount="100000" sheet="1" objects="1" scenarios="1"/>
  <customSheetViews>
    <customSheetView guid="{8BB606F7-FAA6-4F69-8439-9E3CB0E8F104}" scale="115" showPageBreaks="1" showGridLines="0" fitToPage="1" printArea="1" view="pageBreakPreview" topLeftCell="A7">
      <selection activeCell="I14" sqref="I14"/>
      <pageMargins left="0.75" right="0.63" top="0.57999999999999996" bottom="0.6" header="0.34" footer="0.35"/>
      <pageSetup scale="80" orientation="portrait" r:id="rId1"/>
      <headerFooter alignWithMargins="0">
        <oddFooter>&amp;R&amp;"Book Antiqua,Bold"&amp;8 Page &amp;P of &amp;N</oddFooter>
      </headerFooter>
    </customSheetView>
    <customSheetView guid="{3B6A9969-E4B8-452F-AFFE-7A4A13F5C420}" scale="115" showPageBreaks="1" showGridLines="0" fitToPage="1" printArea="1" view="pageBreakPreview">
      <selection activeCell="G14" sqref="G14"/>
      <pageMargins left="0.75" right="0.63" top="0.57999999999999996" bottom="0.6" header="0.34" footer="0.35"/>
      <pageSetup scale="80" orientation="portrait" r:id="rId2"/>
      <headerFooter alignWithMargins="0">
        <oddFooter>&amp;R&amp;"Book Antiqua,Bold"&amp;8 Page &amp;P of &amp;N</oddFooter>
      </headerFooter>
    </customSheetView>
    <customSheetView guid="{B8284B7F-813C-4C59-8CB2-9F34C8EAC9F3}" scale="115" showPageBreaks="1" showGridLines="0" fitToPage="1" printArea="1" view="pageBreakPreview">
      <selection activeCell="G14" sqref="G14"/>
      <pageMargins left="0.75" right="0.63" top="0.57999999999999996" bottom="0.6" header="0.34" footer="0.35"/>
      <pageSetup scale="80" orientation="portrait" r:id="rId3"/>
      <headerFooter alignWithMargins="0">
        <oddFooter>&amp;R&amp;"Book Antiqua,Bold"&amp;8 Page &amp;P of &amp;N</oddFooter>
      </headerFooter>
    </customSheetView>
    <customSheetView guid="{176DC383-BC5B-4A2C-B484-0B54305CAC0E}" showPageBreaks="1" showGridLines="0" fitToPage="1" printArea="1" view="pageBreakPreview">
      <selection activeCell="G14" sqref="G14"/>
      <pageMargins left="0.75" right="0.63" top="0.57999999999999996" bottom="0.6" header="0.34" footer="0.35"/>
      <pageSetup scale="74" orientation="portrait" r:id="rId4"/>
      <headerFooter alignWithMargins="0">
        <oddFooter>&amp;R&amp;"Book Antiqua,Bold"&amp;8 Page &amp;P of &amp;N</oddFooter>
      </headerFooter>
    </customSheetView>
    <customSheetView guid="{F0C5A243-1ADF-42BF-85A0-B6506A13618B}" scale="115" showPageBreaks="1" showGridLines="0" fitToPage="1" printArea="1" view="pageBreakPreview" topLeftCell="A13">
      <selection activeCell="F2" sqref="F2"/>
      <pageMargins left="0.75" right="0.63" top="0.57999999999999996" bottom="0.6" header="0.34" footer="0.35"/>
      <pageSetup scale="74" orientation="portrait" r:id="rId5"/>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75" right="0.63" top="0.57999999999999996" bottom="0.6" header="0.34" footer="0.35"/>
      <pageSetup scale="74" orientation="portrait" r:id="rId6"/>
      <headerFooter alignWithMargins="0">
        <oddFooter>&amp;R&amp;"Book Antiqua,Bold"&amp;8 Page &amp;P of &amp;N</oddFooter>
      </headerFooter>
    </customSheetView>
    <customSheetView guid="{869B0F9C-77A4-468D-A350-EA35CAE357D9}" scale="115" showPageBreaks="1" showGridLines="0" fitToPage="1" printArea="1" view="pageBreakPreview" topLeftCell="A13">
      <selection activeCell="A14" sqref="A14:F14"/>
      <pageMargins left="0.75" right="0.63" top="0.57999999999999996" bottom="0.6" header="0.34" footer="0.35"/>
      <pageSetup scale="74" orientation="portrait" r:id="rId7"/>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75" right="0.63" top="0.57999999999999996" bottom="0.6" header="0.34" footer="0.35"/>
      <pageSetup scale="74" orientation="portrait" r:id="rId8"/>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75" right="0.63" top="0.57999999999999996" bottom="0.6" header="0.34" footer="0.35"/>
      <pageSetup scale="74" orientation="portrait" r:id="rId9"/>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75" right="0.63" top="0.57999999999999996" bottom="0.6" header="0.34" footer="0.35"/>
      <pageSetup scale="74" orientation="portrait" r:id="rId10"/>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12"/>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14"/>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2"/>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7"/>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30"/>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31"/>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32"/>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75" right="0.63" top="0.57999999999999996" bottom="0.6" header="0.34" footer="0.35"/>
      <pageSetup scale="74" orientation="portrait" r:id="rId33"/>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75" right="0.63" top="0.57999999999999996" bottom="0.6" header="0.34" footer="0.35"/>
      <pageSetup scale="74" orientation="portrait" r:id="rId34"/>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75" right="0.63" top="0.57999999999999996" bottom="0.6" header="0.34" footer="0.35"/>
      <pageSetup scale="74" orientation="portrait" r:id="rId35"/>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75" right="0.63" top="0.57999999999999996" bottom="0.6" header="0.34" footer="0.35"/>
      <pageSetup scale="74" orientation="portrait" r:id="rId36"/>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75" right="0.63" top="0.57999999999999996" bottom="0.6" header="0.34" footer="0.35"/>
      <pageSetup scale="74" orientation="portrait" r:id="rId37"/>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75" right="0.63" top="0.57999999999999996" bottom="0.6" header="0.34" footer="0.35"/>
      <pageSetup scale="74" orientation="portrait" r:id="rId38"/>
      <headerFooter alignWithMargins="0">
        <oddFooter>&amp;R&amp;"Book Antiqua,Bold"&amp;8 Page &amp;P of &amp;N</oddFooter>
      </headerFooter>
    </customSheetView>
    <customSheetView guid="{757C3C2F-C668-4CD7-806B-CA71CC57DCC1}" scale="115" showPageBreaks="1" showGridLines="0" fitToPage="1" printArea="1" view="pageBreakPreview" topLeftCell="A8">
      <selection activeCell="J14" sqref="J14"/>
      <pageMargins left="0.75" right="0.63" top="0.57999999999999996" bottom="0.6" header="0.34" footer="0.35"/>
      <pageSetup scale="74" orientation="portrait" r:id="rId39"/>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F2" sqref="F2"/>
      <pageMargins left="0.75" right="0.63" top="0.57999999999999996" bottom="0.6" header="0.34" footer="0.35"/>
      <pageSetup scale="74" orientation="portrait" r:id="rId40"/>
      <headerFooter alignWithMargins="0">
        <oddFooter>&amp;R&amp;"Book Antiqua,Bold"&amp;8 Page &amp;P of &amp;N</oddFooter>
      </headerFooter>
    </customSheetView>
    <customSheetView guid="{DBB6855E-D634-47BF-8EAD-2479D63E426E}" showPageBreaks="1" showGridLines="0" fitToPage="1" printArea="1" view="pageBreakPreview">
      <selection activeCell="G14" sqref="G14"/>
      <pageMargins left="0.75" right="0.63" top="0.57999999999999996" bottom="0.6" header="0.34" footer="0.35"/>
      <pageSetup scale="74" orientation="portrait" r:id="rId41"/>
      <headerFooter alignWithMargins="0">
        <oddFooter>&amp;R&amp;"Book Antiqua,Bold"&amp;8 Page &amp;P of &amp;N</oddFooter>
      </headerFooter>
    </customSheetView>
    <customSheetView guid="{9F341631-288D-49D9-8F81-65CCC818C9BA}" showPageBreaks="1" showGridLines="0" fitToPage="1" printArea="1" view="pageBreakPreview" topLeftCell="A4">
      <selection activeCell="G14" sqref="G14"/>
      <pageMargins left="0.75" right="0.63" top="0.57999999999999996" bottom="0.6" header="0.34" footer="0.35"/>
      <pageSetup scale="80" orientation="portrait" r:id="rId42"/>
      <headerFooter alignWithMargins="0">
        <oddFooter>&amp;R&amp;"Book Antiqua,Bold"&amp;8 Page &amp;P of &amp;N</oddFooter>
      </headerFooter>
    </customSheetView>
    <customSheetView guid="{3836A67F-51F8-4B52-B51D-937DC398CD1F}" showPageBreaks="1" showGridLines="0" fitToPage="1" printArea="1" view="pageBreakPreview" topLeftCell="A4">
      <selection activeCell="G14" sqref="G14"/>
      <pageMargins left="0.75" right="0.63" top="0.57999999999999996" bottom="0.6" header="0.34" footer="0.35"/>
      <pageSetup scale="80" orientation="portrait" r:id="rId43"/>
      <headerFooter alignWithMargins="0">
        <oddFooter>&amp;R&amp;"Book Antiqua,Bold"&amp;8 Page &amp;P of &amp;N</oddFooter>
      </headerFooter>
    </customSheetView>
    <customSheetView guid="{4B898AE2-7356-489E-882D-EC3B09CB95AA}" showPageBreaks="1" showGridLines="0" fitToPage="1" printArea="1" view="pageBreakPreview" topLeftCell="A4">
      <selection activeCell="G14" sqref="G14"/>
      <pageMargins left="0.75" right="0.63" top="0.57999999999999996" bottom="0.6" header="0.34" footer="0.35"/>
      <pageSetup scale="80" orientation="portrait" r:id="rId44"/>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G14" sqref="G14"/>
      <pageMargins left="0.75" right="0.63" top="0.57999999999999996" bottom="0.6" header="0.34" footer="0.35"/>
      <pageSetup scale="80" orientation="portrait" r:id="rId45"/>
      <headerFooter alignWithMargins="0">
        <oddFooter>&amp;R&amp;"Book Antiqua,Bold"&amp;8 Page &amp;P of &amp;N</oddFooter>
      </headerFooter>
    </customSheetView>
    <customSheetView guid="{7D04B26C-8B6E-4ADD-BB4A-D0761F3463C8}" scale="115" showPageBreaks="1" showGridLines="0" fitToPage="1" printArea="1" view="pageBreakPreview" topLeftCell="A7">
      <selection activeCell="I14" sqref="I14"/>
      <pageMargins left="0.75" right="0.63" top="0.57999999999999996" bottom="0.6" header="0.34" footer="0.35"/>
      <pageSetup scale="80" orientation="portrait" r:id="rId46"/>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80" orientation="portrait" r:id="rId47"/>
  <headerFooter alignWithMargins="0">
    <oddFooter>&amp;R&amp;"Book Antiqua,Bold"&amp;8 Page &amp;P of &amp;N</oddFooter>
  </headerFooter>
  <drawing r:id="rId4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zoomScaleSheetLayoutView="100" workbookViewId="0">
      <selection activeCell="A5" sqref="A5:E5"/>
    </sheetView>
  </sheetViews>
  <sheetFormatPr defaultColWidth="9.140625" defaultRowHeight="16.5"/>
  <cols>
    <col min="1" max="1" width="12.140625" style="29" customWidth="1"/>
    <col min="2" max="2" width="30.7109375" style="29" customWidth="1"/>
    <col min="3" max="3" width="24.7109375" style="29" customWidth="1"/>
    <col min="4" max="4" width="31.28515625" style="29" customWidth="1"/>
    <col min="5" max="5" width="24" style="29" customWidth="1"/>
    <col min="6" max="8" width="9.140625" style="24"/>
    <col min="9" max="16384" width="9.140625" style="25"/>
  </cols>
  <sheetData>
    <row r="1" spans="1:26" s="78" customFormat="1" ht="23.25" customHeight="1">
      <c r="A1" s="1164" t="str">
        <f>'Attach 3(JV)'!A1</f>
        <v>Specification No. :CC/NT/W-RT/DOM/A04/24/17323</v>
      </c>
      <c r="B1" s="1164"/>
      <c r="C1" s="1164"/>
      <c r="D1" s="1239" t="str">
        <f>"Attachment-11 " &amp; 'Attach 3(JV)'!AT1</f>
        <v xml:space="preserve">Attachment-11 </v>
      </c>
      <c r="E1" s="1239"/>
      <c r="F1" s="79"/>
      <c r="G1" s="79"/>
      <c r="H1" s="79"/>
    </row>
    <row r="2" spans="1:26" ht="13.5" customHeight="1">
      <c r="Z2" s="114">
        <f>'Attach 3(JV)'!Z2</f>
        <v>0</v>
      </c>
    </row>
    <row r="3" spans="1:26" ht="75.75" customHeight="1">
      <c r="A3" s="1218" t="str">
        <f>'Attach 3(QR)'!A3</f>
        <v>765kV Reactor Package 7RT-19-BULK for 30x80 MVAR, 765kV, 1-Ph Reactors Under  Bulk Procurement of 765kV and 400kV class Transformers and Reactors of various Capacities under Lot-4</v>
      </c>
      <c r="B3" s="1219"/>
      <c r="C3" s="1219"/>
      <c r="D3" s="1219"/>
      <c r="E3" s="1219"/>
      <c r="F3" s="26"/>
      <c r="G3" s="27"/>
      <c r="H3" s="26"/>
    </row>
    <row r="4" spans="1:26" ht="19.5" customHeight="1">
      <c r="A4" s="28"/>
      <c r="H4" s="30"/>
      <c r="I4" s="11"/>
    </row>
    <row r="5" spans="1:26" ht="21.75" customHeight="1">
      <c r="A5" s="846" t="s">
        <v>384</v>
      </c>
      <c r="B5" s="846"/>
      <c r="C5" s="846"/>
      <c r="D5" s="846"/>
      <c r="E5" s="846"/>
      <c r="F5" s="31"/>
      <c r="H5" s="30"/>
      <c r="I5" s="11"/>
    </row>
    <row r="6" spans="1:26" ht="19.5" customHeight="1">
      <c r="A6" s="32"/>
      <c r="H6" s="30"/>
      <c r="I6" s="11"/>
    </row>
    <row r="7" spans="1:26" ht="19.5" customHeight="1">
      <c r="A7" s="33" t="str">
        <f>'Attach 3(JV)'!A7</f>
        <v>Bidder’s Name and Address  :</v>
      </c>
      <c r="B7" s="32"/>
      <c r="C7" s="32"/>
      <c r="D7" s="15" t="str">
        <f>'Attach 3(JV)'!E7</f>
        <v>To:</v>
      </c>
      <c r="H7" s="30"/>
      <c r="I7" s="11"/>
    </row>
    <row r="8" spans="1:26" ht="36" customHeight="1">
      <c r="A8" s="852" t="str">
        <f>'Attach 3(JV)'!A8</f>
        <v/>
      </c>
      <c r="B8" s="852"/>
      <c r="C8" s="852"/>
      <c r="D8" s="12" t="str">
        <f>'Attach 3(JV)'!E8</f>
        <v>Contract Services</v>
      </c>
      <c r="H8" s="30"/>
      <c r="I8" s="11"/>
    </row>
    <row r="9" spans="1:26" ht="19.5" customHeight="1">
      <c r="A9" s="13" t="s">
        <v>344</v>
      </c>
      <c r="B9" s="849">
        <f>'Attach 3(JV)'!B9</f>
        <v>0</v>
      </c>
      <c r="C9" s="849"/>
      <c r="D9" s="12" t="str">
        <f>'Attach 3(JV)'!E9</f>
        <v>Power Grid Corporation of India Ltd.,</v>
      </c>
      <c r="H9" s="30"/>
      <c r="I9" s="11"/>
    </row>
    <row r="10" spans="1:26" ht="19.5" customHeight="1">
      <c r="A10" s="13" t="s">
        <v>346</v>
      </c>
      <c r="B10" s="849">
        <f>'Attach 3(JV)'!B10</f>
        <v>0</v>
      </c>
      <c r="C10" s="849"/>
      <c r="D10" s="12" t="str">
        <f>'Attach 3(JV)'!E10</f>
        <v>"Saudamini", Plot No. 2, Sector 29</v>
      </c>
      <c r="H10" s="30"/>
      <c r="I10" s="11"/>
    </row>
    <row r="11" spans="1:26" ht="19.5" customHeight="1">
      <c r="B11" s="849">
        <f>'Attach 3(JV)'!B11</f>
        <v>0</v>
      </c>
      <c r="C11" s="849"/>
      <c r="D11" s="12" t="str">
        <f>'Attach 3(JV)'!E11</f>
        <v>Gurugram (Haryana) - 122001</v>
      </c>
    </row>
    <row r="12" spans="1:26" ht="19.5" customHeight="1">
      <c r="A12" s="32"/>
      <c r="B12" s="849">
        <f>'Attach 3(JV)'!B12</f>
        <v>0</v>
      </c>
      <c r="C12" s="849"/>
      <c r="D12" s="12"/>
    </row>
    <row r="13" spans="1:26" ht="19.5" customHeight="1">
      <c r="A13" s="29" t="s">
        <v>339</v>
      </c>
    </row>
    <row r="14" spans="1:26" ht="9.9499999999999993" customHeight="1">
      <c r="A14" s="32"/>
    </row>
    <row r="15" spans="1:26" ht="184.5" customHeight="1">
      <c r="A15" s="1236" t="s">
        <v>501</v>
      </c>
      <c r="B15" s="1065"/>
      <c r="C15" s="1065"/>
      <c r="D15" s="1065"/>
      <c r="E15" s="1065"/>
      <c r="F15" s="34"/>
      <c r="G15" s="34"/>
      <c r="H15" s="34"/>
    </row>
    <row r="16" spans="1:26" ht="19.5" customHeight="1">
      <c r="A16" s="32"/>
      <c r="B16" s="32"/>
      <c r="C16" s="32"/>
      <c r="D16" s="32"/>
      <c r="E16" s="32"/>
      <c r="F16" s="34"/>
      <c r="G16" s="34"/>
      <c r="H16" s="34"/>
    </row>
    <row r="17" spans="1:8" s="24" customFormat="1" ht="72" customHeight="1">
      <c r="A17" s="46" t="s">
        <v>342</v>
      </c>
      <c r="B17" s="1206" t="s">
        <v>111</v>
      </c>
      <c r="C17" s="1206"/>
      <c r="D17" s="46" t="s">
        <v>112</v>
      </c>
      <c r="E17" s="46" t="s">
        <v>502</v>
      </c>
      <c r="G17" s="34"/>
      <c r="H17" s="34"/>
    </row>
    <row r="18" spans="1:8" ht="26.1" customHeight="1">
      <c r="A18" s="82">
        <v>1</v>
      </c>
      <c r="B18" s="1240"/>
      <c r="C18" s="1240"/>
      <c r="D18" s="221"/>
      <c r="E18" s="221"/>
      <c r="F18" s="34"/>
      <c r="G18" s="34"/>
      <c r="H18" s="34"/>
    </row>
    <row r="19" spans="1:8" ht="26.1" customHeight="1">
      <c r="A19" s="82">
        <v>2</v>
      </c>
      <c r="B19" s="1240"/>
      <c r="C19" s="1240"/>
      <c r="D19" s="221"/>
      <c r="E19" s="221"/>
      <c r="F19" s="34"/>
      <c r="G19" s="34"/>
      <c r="H19" s="34"/>
    </row>
    <row r="20" spans="1:8" ht="26.1" customHeight="1">
      <c r="A20" s="82">
        <v>3</v>
      </c>
      <c r="B20" s="1240"/>
      <c r="C20" s="1240"/>
      <c r="D20" s="221"/>
      <c r="E20" s="221"/>
      <c r="F20" s="34"/>
      <c r="G20" s="34"/>
      <c r="H20" s="34"/>
    </row>
    <row r="21" spans="1:8" ht="26.1" customHeight="1">
      <c r="A21" s="82">
        <v>4</v>
      </c>
      <c r="B21" s="1240"/>
      <c r="C21" s="1240"/>
      <c r="D21" s="221"/>
      <c r="E21" s="221"/>
      <c r="F21" s="34"/>
      <c r="G21" s="34"/>
      <c r="H21" s="34"/>
    </row>
    <row r="22" spans="1:8" ht="26.1" customHeight="1">
      <c r="A22" s="82">
        <v>5</v>
      </c>
      <c r="B22" s="1240"/>
      <c r="C22" s="1240"/>
      <c r="D22" s="221"/>
      <c r="E22" s="221"/>
      <c r="F22" s="34"/>
      <c r="G22" s="34"/>
      <c r="H22" s="34"/>
    </row>
    <row r="23" spans="1:8" ht="26.1" customHeight="1">
      <c r="A23" s="82">
        <v>6</v>
      </c>
      <c r="B23" s="1240"/>
      <c r="C23" s="1240"/>
      <c r="D23" s="221"/>
      <c r="E23" s="221"/>
      <c r="F23" s="34"/>
      <c r="G23" s="34"/>
      <c r="H23" s="34"/>
    </row>
    <row r="24" spans="1:8" ht="26.1" customHeight="1">
      <c r="A24" s="32"/>
      <c r="B24" s="32"/>
      <c r="C24" s="32"/>
      <c r="D24" s="32"/>
      <c r="E24" s="32"/>
      <c r="F24" s="34"/>
      <c r="G24" s="34"/>
      <c r="H24" s="34"/>
    </row>
    <row r="25" spans="1:8" ht="84.75" customHeight="1">
      <c r="A25" s="1236" t="s">
        <v>503</v>
      </c>
      <c r="B25" s="1065"/>
      <c r="C25" s="1065"/>
      <c r="D25" s="1065"/>
      <c r="E25" s="1065"/>
    </row>
    <row r="26" spans="1:8" ht="149.25" customHeight="1">
      <c r="A26" s="1236" t="s">
        <v>504</v>
      </c>
      <c r="B26" s="1065"/>
      <c r="C26" s="1065"/>
      <c r="D26" s="1065"/>
      <c r="E26" s="1065"/>
    </row>
    <row r="27" spans="1:8" ht="26.1" customHeight="1">
      <c r="A27" s="36" t="s">
        <v>6</v>
      </c>
      <c r="B27" s="63" t="str">
        <f>'Attach 3(JV)'!B24</f>
        <v>--</v>
      </c>
      <c r="D27" s="37" t="s">
        <v>4</v>
      </c>
      <c r="E27" s="211" t="str">
        <f>'Attach 3(JV)'!E24</f>
        <v/>
      </c>
    </row>
    <row r="28" spans="1:8" ht="26.1" customHeight="1">
      <c r="A28" s="36" t="s">
        <v>7</v>
      </c>
      <c r="B28" s="211" t="str">
        <f>'Attach 3(JV)'!B25</f>
        <v/>
      </c>
      <c r="D28" s="37" t="s">
        <v>5</v>
      </c>
      <c r="E28" s="211" t="str">
        <f>'Attach 3(JV)'!E25</f>
        <v/>
      </c>
    </row>
    <row r="29" spans="1:8" ht="230.25" customHeight="1">
      <c r="A29" s="847" t="s">
        <v>505</v>
      </c>
      <c r="B29" s="847"/>
      <c r="C29" s="847"/>
      <c r="D29" s="847"/>
      <c r="E29" s="847"/>
    </row>
    <row r="30" spans="1:8" ht="20.100000000000001" customHeight="1">
      <c r="A30" s="21" t="str">
        <f>A1</f>
        <v>Specification No. :CC/NT/W-RT/DOM/A04/24/17323</v>
      </c>
      <c r="B30" s="22"/>
      <c r="C30" s="22"/>
      <c r="D30" s="22"/>
      <c r="E30" s="23" t="str">
        <f>D1</f>
        <v xml:space="preserve">Attachment-11 </v>
      </c>
    </row>
    <row r="31" spans="1:8" ht="19.5" customHeight="1"/>
    <row r="32" spans="1:8" ht="48" customHeight="1">
      <c r="A32" s="1238" t="str">
        <f>A3</f>
        <v>765kV Reactor Package 7RT-19-BULK for 30x80 MVAR, 765kV, 1-Ph Reactors Under  Bulk Procurement of 765kV and 400kV class Transformers and Reactors of various Capacities under Lot-4</v>
      </c>
      <c r="B32" s="1238"/>
      <c r="C32" s="1238"/>
      <c r="D32" s="1238"/>
      <c r="E32" s="1238"/>
    </row>
    <row r="33" spans="1:5" ht="19.5" customHeight="1">
      <c r="A33" s="28"/>
    </row>
    <row r="34" spans="1:5" ht="19.5" customHeight="1">
      <c r="A34" s="1208" t="s">
        <v>384</v>
      </c>
      <c r="B34" s="1208"/>
      <c r="C34" s="1208"/>
      <c r="D34" s="1208"/>
      <c r="E34" s="1208"/>
    </row>
    <row r="35" spans="1:5" ht="19.5" customHeight="1">
      <c r="A35" s="32"/>
    </row>
    <row r="36" spans="1:5" ht="19.5" customHeight="1">
      <c r="A36" s="33" t="str">
        <f>'Attach 3(JV)'!A15</f>
        <v>Name(s) and Addresse(s) of other partner(s)</v>
      </c>
      <c r="B36" s="32"/>
      <c r="C36" s="32"/>
      <c r="D36" s="15" t="str">
        <f>D7</f>
        <v>To:</v>
      </c>
    </row>
    <row r="37" spans="1:5" ht="19.5" customHeight="1">
      <c r="A37" s="33" t="str">
        <f>'Attach 3(JV)'!B16</f>
        <v/>
      </c>
      <c r="B37" s="32"/>
      <c r="C37" s="32"/>
      <c r="D37" s="12" t="str">
        <f>D8</f>
        <v>Contract Services</v>
      </c>
    </row>
    <row r="38" spans="1:5" ht="19.5" customHeight="1">
      <c r="A38" s="13" t="s">
        <v>344</v>
      </c>
      <c r="B38" s="849" t="str">
        <f>'Attach 3(JV)'!B17:D17</f>
        <v>Ram Lal</v>
      </c>
      <c r="C38" s="849"/>
      <c r="D38" s="12" t="str">
        <f>D9</f>
        <v>Power Grid Corporation of India Ltd.,</v>
      </c>
    </row>
    <row r="39" spans="1:5" ht="19.5" customHeight="1">
      <c r="A39" s="13" t="s">
        <v>346</v>
      </c>
      <c r="B39" s="849" t="str">
        <f>'Attach 3(JV)'!B18:D18</f>
        <v>G5</v>
      </c>
      <c r="C39" s="849"/>
      <c r="D39" s="12" t="str">
        <f>D10</f>
        <v>"Saudamini", Plot No. 2, Sector 29</v>
      </c>
    </row>
    <row r="40" spans="1:5" ht="19.5" customHeight="1">
      <c r="B40" s="849" t="str">
        <f>'Attach 3(JV)'!B19:D19</f>
        <v>Gurgaon</v>
      </c>
      <c r="C40" s="849"/>
      <c r="D40" s="12" t="str">
        <f>D11</f>
        <v>Gurugram (Haryana) - 122001</v>
      </c>
    </row>
    <row r="41" spans="1:5" ht="19.5" customHeight="1">
      <c r="A41" s="32"/>
      <c r="B41" s="849" t="str">
        <f>'Attach 3(JV)'!B20:D20</f>
        <v/>
      </c>
      <c r="C41" s="849"/>
      <c r="D41" s="12"/>
    </row>
    <row r="42" spans="1:5" ht="19.5" customHeight="1">
      <c r="A42" s="29" t="s">
        <v>339</v>
      </c>
    </row>
    <row r="43" spans="1:5" ht="19.5" customHeight="1">
      <c r="A43" s="32"/>
    </row>
    <row r="44" spans="1:5" ht="33.75" customHeight="1">
      <c r="A44" s="1065" t="s">
        <v>385</v>
      </c>
      <c r="B44" s="1065"/>
      <c r="C44" s="1065"/>
      <c r="D44" s="1065"/>
      <c r="E44" s="1065"/>
    </row>
    <row r="45" spans="1:5" ht="19.5" customHeight="1">
      <c r="A45" s="32"/>
      <c r="B45" s="32"/>
      <c r="C45" s="32"/>
      <c r="D45" s="32"/>
      <c r="E45" s="32"/>
    </row>
    <row r="46" spans="1:5" ht="72" customHeight="1">
      <c r="A46" s="46" t="s">
        <v>342</v>
      </c>
      <c r="B46" s="1206" t="s">
        <v>111</v>
      </c>
      <c r="C46" s="1206"/>
      <c r="D46" s="46" t="s">
        <v>112</v>
      </c>
      <c r="E46" s="46" t="s">
        <v>113</v>
      </c>
    </row>
    <row r="47" spans="1:5" ht="25.5" customHeight="1">
      <c r="A47" s="82">
        <v>1</v>
      </c>
      <c r="B47" s="1237"/>
      <c r="C47" s="1237"/>
      <c r="D47" s="225"/>
      <c r="E47" s="225"/>
    </row>
    <row r="48" spans="1:5" ht="25.5" customHeight="1">
      <c r="A48" s="82">
        <v>2</v>
      </c>
      <c r="B48" s="1237"/>
      <c r="C48" s="1237"/>
      <c r="D48" s="225"/>
      <c r="E48" s="225"/>
    </row>
    <row r="49" spans="1:5" ht="25.5" customHeight="1">
      <c r="A49" s="82">
        <v>3</v>
      </c>
      <c r="B49" s="1237"/>
      <c r="C49" s="1237"/>
      <c r="D49" s="225"/>
      <c r="E49" s="225"/>
    </row>
    <row r="50" spans="1:5" ht="25.5" customHeight="1">
      <c r="A50" s="82">
        <v>4</v>
      </c>
      <c r="B50" s="1237"/>
      <c r="C50" s="1237"/>
      <c r="D50" s="225"/>
      <c r="E50" s="225"/>
    </row>
    <row r="51" spans="1:5" ht="25.5" customHeight="1">
      <c r="A51" s="82">
        <v>5</v>
      </c>
      <c r="B51" s="1237"/>
      <c r="C51" s="1237"/>
      <c r="D51" s="225"/>
      <c r="E51" s="225"/>
    </row>
    <row r="52" spans="1:5" ht="25.5" customHeight="1">
      <c r="A52" s="82">
        <v>6</v>
      </c>
      <c r="B52" s="1237"/>
      <c r="C52" s="1237"/>
      <c r="D52" s="225"/>
      <c r="E52" s="225"/>
    </row>
    <row r="53" spans="1:5" ht="27.95" customHeight="1">
      <c r="A53" s="32"/>
      <c r="B53" s="32"/>
      <c r="C53" s="32"/>
      <c r="D53" s="32"/>
      <c r="E53" s="32"/>
    </row>
    <row r="54" spans="1:5" ht="27.95" customHeight="1">
      <c r="A54" s="152"/>
      <c r="B54" s="152"/>
      <c r="C54" s="152"/>
      <c r="D54" s="152"/>
      <c r="E54" s="152"/>
    </row>
    <row r="55" spans="1:5" ht="27.95" customHeight="1">
      <c r="A55" s="152" t="s">
        <v>6</v>
      </c>
      <c r="B55" s="63" t="str">
        <f>B27</f>
        <v>--</v>
      </c>
      <c r="C55" s="152" t="s">
        <v>4</v>
      </c>
      <c r="D55" s="152" t="str">
        <f>E27</f>
        <v/>
      </c>
      <c r="E55" s="152"/>
    </row>
    <row r="56" spans="1:5" ht="27.95" customHeight="1">
      <c r="A56" s="152" t="s">
        <v>7</v>
      </c>
      <c r="B56" s="152" t="str">
        <f>B28</f>
        <v/>
      </c>
      <c r="C56" s="152" t="s">
        <v>5</v>
      </c>
      <c r="D56" s="152" t="str">
        <f>E28</f>
        <v/>
      </c>
      <c r="E56" s="152"/>
    </row>
    <row r="57" spans="1:5" ht="27.95" customHeight="1">
      <c r="A57" s="152"/>
      <c r="B57" s="152"/>
      <c r="C57" s="152"/>
      <c r="D57" s="152"/>
      <c r="E57" s="152"/>
    </row>
    <row r="58" spans="1:5" ht="19.5" customHeight="1">
      <c r="A58" s="21" t="str">
        <f>A30</f>
        <v>Specification No. :CC/NT/W-RT/DOM/A04/24/17323</v>
      </c>
      <c r="B58" s="22"/>
      <c r="C58" s="22"/>
      <c r="D58" s="22"/>
      <c r="E58" s="23" t="str">
        <f>E30</f>
        <v xml:space="preserve">Attachment-11 </v>
      </c>
    </row>
    <row r="59" spans="1:5" ht="19.5" customHeight="1"/>
    <row r="60" spans="1:5" ht="48" customHeight="1">
      <c r="A60" s="1238" t="str">
        <f>A32</f>
        <v>765kV Reactor Package 7RT-19-BULK for 30x80 MVAR, 765kV, 1-Ph Reactors Under  Bulk Procurement of 765kV and 400kV class Transformers and Reactors of various Capacities under Lot-4</v>
      </c>
      <c r="B60" s="1238"/>
      <c r="C60" s="1238"/>
      <c r="D60" s="1238"/>
      <c r="E60" s="1238"/>
    </row>
    <row r="61" spans="1:5" ht="19.5" customHeight="1">
      <c r="A61" s="28"/>
    </row>
    <row r="62" spans="1:5" ht="19.5" customHeight="1">
      <c r="A62" s="1208" t="s">
        <v>384</v>
      </c>
      <c r="B62" s="1208"/>
      <c r="C62" s="1208"/>
      <c r="D62" s="1208"/>
      <c r="E62" s="1208"/>
    </row>
    <row r="63" spans="1:5" ht="19.5" customHeight="1">
      <c r="A63" s="32"/>
    </row>
    <row r="64" spans="1:5" ht="19.5" customHeight="1">
      <c r="A64" s="33" t="str">
        <f>'Attach 3(JV)'!A15</f>
        <v>Name(s) and Addresse(s) of other partner(s)</v>
      </c>
      <c r="B64" s="32"/>
      <c r="C64" s="32"/>
      <c r="D64" s="15" t="str">
        <f>D7</f>
        <v>To:</v>
      </c>
    </row>
    <row r="65" spans="1:5" ht="19.5" customHeight="1">
      <c r="A65" s="33" t="str">
        <f>'Attach 3(JV)'!E16</f>
        <v/>
      </c>
      <c r="B65" s="32"/>
      <c r="C65" s="32"/>
      <c r="D65" s="12" t="str">
        <f>D8</f>
        <v>Contract Services</v>
      </c>
    </row>
    <row r="66" spans="1:5" ht="19.5" customHeight="1">
      <c r="A66" s="13" t="s">
        <v>344</v>
      </c>
      <c r="B66" s="849" t="str">
        <f>'Attach 3(JV)'!E17</f>
        <v/>
      </c>
      <c r="C66" s="849"/>
      <c r="D66" s="12" t="str">
        <f>D9</f>
        <v>Power Grid Corporation of India Ltd.,</v>
      </c>
    </row>
    <row r="67" spans="1:5" ht="19.5" customHeight="1">
      <c r="A67" s="13" t="s">
        <v>346</v>
      </c>
      <c r="B67" s="849" t="str">
        <f>'Attach 3(JV)'!E18</f>
        <v/>
      </c>
      <c r="C67" s="849"/>
      <c r="D67" s="12" t="str">
        <f>D10</f>
        <v>"Saudamini", Plot No. 2, Sector 29</v>
      </c>
    </row>
    <row r="68" spans="1:5" ht="19.5" customHeight="1">
      <c r="B68" s="849" t="str">
        <f>'Attach 3(JV)'!E19</f>
        <v/>
      </c>
      <c r="C68" s="849"/>
      <c r="D68" s="12" t="str">
        <f>D11</f>
        <v>Gurugram (Haryana) - 122001</v>
      </c>
    </row>
    <row r="69" spans="1:5" ht="19.5" customHeight="1">
      <c r="A69" s="32"/>
      <c r="B69" s="849" t="str">
        <f>'Attach 3(JV)'!E20</f>
        <v/>
      </c>
      <c r="C69" s="849"/>
      <c r="D69" s="12"/>
    </row>
    <row r="70" spans="1:5" ht="19.5" customHeight="1">
      <c r="A70" s="29" t="s">
        <v>339</v>
      </c>
    </row>
    <row r="71" spans="1:5" ht="19.5" customHeight="1">
      <c r="A71" s="32"/>
    </row>
    <row r="72" spans="1:5" ht="33.75" customHeight="1">
      <c r="A72" s="1065" t="s">
        <v>385</v>
      </c>
      <c r="B72" s="1065"/>
      <c r="C72" s="1065"/>
      <c r="D72" s="1065"/>
      <c r="E72" s="1065"/>
    </row>
    <row r="73" spans="1:5" ht="19.5" customHeight="1">
      <c r="A73" s="32"/>
      <c r="B73" s="32"/>
      <c r="C73" s="32"/>
      <c r="D73" s="32"/>
      <c r="E73" s="32"/>
    </row>
    <row r="74" spans="1:5" ht="72" customHeight="1">
      <c r="A74" s="46" t="s">
        <v>342</v>
      </c>
      <c r="B74" s="1206" t="s">
        <v>111</v>
      </c>
      <c r="C74" s="1206"/>
      <c r="D74" s="46" t="s">
        <v>112</v>
      </c>
      <c r="E74" s="46" t="s">
        <v>113</v>
      </c>
    </row>
    <row r="75" spans="1:5" ht="25.5" customHeight="1">
      <c r="A75" s="82">
        <v>1</v>
      </c>
      <c r="B75" s="1237"/>
      <c r="C75" s="1237"/>
      <c r="D75" s="225"/>
      <c r="E75" s="225"/>
    </row>
    <row r="76" spans="1:5" ht="25.5" customHeight="1">
      <c r="A76" s="82">
        <v>2</v>
      </c>
      <c r="B76" s="1237"/>
      <c r="C76" s="1237"/>
      <c r="D76" s="225"/>
      <c r="E76" s="225"/>
    </row>
    <row r="77" spans="1:5" ht="25.5" customHeight="1">
      <c r="A77" s="82">
        <v>3</v>
      </c>
      <c r="B77" s="1237"/>
      <c r="C77" s="1237"/>
      <c r="D77" s="225"/>
      <c r="E77" s="225"/>
    </row>
    <row r="78" spans="1:5" ht="25.5" customHeight="1">
      <c r="A78" s="82">
        <v>4</v>
      </c>
      <c r="B78" s="1237"/>
      <c r="C78" s="1237"/>
      <c r="D78" s="225"/>
      <c r="E78" s="225"/>
    </row>
    <row r="79" spans="1:5" ht="25.5" customHeight="1">
      <c r="A79" s="82">
        <v>5</v>
      </c>
      <c r="B79" s="1237"/>
      <c r="C79" s="1237"/>
      <c r="D79" s="225"/>
      <c r="E79" s="225"/>
    </row>
    <row r="80" spans="1:5" ht="25.5" customHeight="1">
      <c r="A80" s="82">
        <v>6</v>
      </c>
      <c r="B80" s="1237"/>
      <c r="C80" s="1237"/>
      <c r="D80" s="225"/>
      <c r="E80" s="225"/>
    </row>
    <row r="81" spans="1:5" ht="19.5" customHeight="1">
      <c r="A81" s="32"/>
      <c r="B81" s="32"/>
      <c r="C81" s="32"/>
      <c r="D81" s="32"/>
      <c r="E81" s="32"/>
    </row>
    <row r="82" spans="1:5" ht="24.75" customHeight="1">
      <c r="A82" s="152"/>
      <c r="B82" s="152"/>
      <c r="C82" s="152"/>
      <c r="D82" s="152"/>
      <c r="E82" s="152"/>
    </row>
    <row r="83" spans="1:5" ht="24.75" customHeight="1">
      <c r="A83" s="152" t="s">
        <v>6</v>
      </c>
      <c r="B83" s="63" t="str">
        <f>B55</f>
        <v>--</v>
      </c>
      <c r="C83" s="152" t="s">
        <v>4</v>
      </c>
      <c r="D83" s="152" t="str">
        <f>D55</f>
        <v/>
      </c>
      <c r="E83" s="152"/>
    </row>
    <row r="84" spans="1:5" ht="24.75" customHeight="1">
      <c r="A84" s="152" t="s">
        <v>7</v>
      </c>
      <c r="B84" s="152" t="str">
        <f>B56</f>
        <v/>
      </c>
      <c r="C84" s="152" t="s">
        <v>5</v>
      </c>
      <c r="D84" s="152" t="str">
        <f>D56</f>
        <v/>
      </c>
      <c r="E84" s="152"/>
    </row>
    <row r="85" spans="1:5" ht="24.75" customHeight="1">
      <c r="A85" s="152"/>
      <c r="B85" s="152"/>
      <c r="C85" s="152"/>
      <c r="D85" s="152"/>
      <c r="E85" s="152"/>
    </row>
    <row r="86" spans="1:5" ht="37.5" customHeight="1">
      <c r="A86" s="59"/>
      <c r="B86" s="59"/>
      <c r="C86" s="59"/>
      <c r="D86" s="59"/>
      <c r="E86" s="59"/>
    </row>
  </sheetData>
  <sheetProtection algorithmName="SHA-512" hashValue="rmrF2qRM62r73u3BTz2bp6uWLqxjXqydyNcsWwQWXOdreWHNNLdhhokaw7mfJ2RL1/YM6LmEMTbDXMrMjZWpTg==" saltValue="Fqs/doj7GF4K3feyH+Qhww==" spinCount="100000" sheet="1" objects="1" scenarios="1"/>
  <customSheetViews>
    <customSheetView guid="{8BB606F7-FAA6-4F69-8439-9E3CB0E8F104}" showPageBreaks="1" showGridLines="0" fitToPage="1" printArea="1" view="pageBreakPreview">
      <selection activeCell="B17" sqref="B17:C17"/>
      <pageMargins left="0.75" right="0.63" top="0.57999999999999996" bottom="0.6" header="0.34" footer="0.35"/>
      <pageSetup scale="82" fitToHeight="0"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topLeftCell="A4">
      <selection activeCell="D20" sqref="D20"/>
      <pageMargins left="0.75" right="0.63" top="0.57999999999999996" bottom="0.6" header="0.34" footer="0.35"/>
      <pageSetup scale="82" fitToHeight="0" orientation="portrait" r:id="rId2"/>
      <headerFooter alignWithMargins="0">
        <oddFooter>&amp;R&amp;"Book Antiqua,Bold"&amp;8 Page &amp;P of &amp;N</oddFooter>
      </headerFooter>
    </customSheetView>
    <customSheetView guid="{B8284B7F-813C-4C59-8CB2-9F34C8EAC9F3}" showPageBreaks="1" showGridLines="0" fitToPage="1" printArea="1" view="pageBreakPreview" topLeftCell="A4">
      <selection activeCell="D20" sqref="D20"/>
      <pageMargins left="0.75" right="0.63" top="0.57999999999999996" bottom="0.6" header="0.34" footer="0.35"/>
      <pageSetup scale="82" fitToHeight="0" orientation="portrait" r:id="rId3"/>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6"/>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8"/>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9"/>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10"/>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12"/>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14"/>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16"/>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7"/>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2"/>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7"/>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8"/>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9"/>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30"/>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31"/>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32"/>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36"/>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37"/>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38"/>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75" right="0.63" top="0.57999999999999996" bottom="0.6" header="0.34" footer="0.35"/>
      <pageSetup scale="78" fitToHeight="0" orientation="portrait" r:id="rId39"/>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75" right="0.63" top="0.57999999999999996" bottom="0.6" header="0.34" footer="0.35"/>
      <pageSetup scale="79" fitToHeight="0" orientation="portrait" r:id="rId40"/>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75" right="0.63" top="0.57999999999999996" bottom="0.6" header="0.34" footer="0.35"/>
      <pageSetup scale="78" fitToHeight="0" orientation="portrait" r:id="rId41"/>
      <headerFooter alignWithMargins="0">
        <oddFooter>&amp;R&amp;"Book Antiqua,Bold"&amp;8 Page &amp;P of &amp;N</oddFooter>
      </headerFooter>
    </customSheetView>
    <customSheetView guid="{9F341631-288D-49D9-8F81-65CCC818C9BA}" showPageBreaks="1" showGridLines="0" fitToPage="1" printArea="1" view="pageBreakPreview" topLeftCell="A13">
      <selection activeCell="B19" sqref="B19:C19"/>
      <pageMargins left="0.75" right="0.63" top="0.57999999999999996" bottom="0.6" header="0.34" footer="0.35"/>
      <pageSetup scale="82" fitToHeight="0" orientation="portrait" r:id="rId42"/>
      <headerFooter alignWithMargins="0">
        <oddFooter>&amp;R&amp;"Book Antiqua,Bold"&amp;8 Page &amp;P of &amp;N</oddFooter>
      </headerFooter>
    </customSheetView>
    <customSheetView guid="{3836A67F-51F8-4B52-B51D-937DC398CD1F}" showPageBreaks="1" showGridLines="0" fitToPage="1" printArea="1" view="pageBreakPreview" topLeftCell="A13">
      <selection activeCell="B19" sqref="B19:C19"/>
      <pageMargins left="0.75" right="0.63" top="0.57999999999999996" bottom="0.6" header="0.34" footer="0.35"/>
      <pageSetup scale="82" fitToHeight="0" orientation="portrait" r:id="rId43"/>
      <headerFooter alignWithMargins="0">
        <oddFooter>&amp;R&amp;"Book Antiqua,Bold"&amp;8 Page &amp;P of &amp;N</oddFooter>
      </headerFooter>
    </customSheetView>
    <customSheetView guid="{4B898AE2-7356-489E-882D-EC3B09CB95AA}" showPageBreaks="1" showGridLines="0" fitToPage="1" printArea="1" view="pageBreakPreview" topLeftCell="A13">
      <selection activeCell="B22" sqref="B22:C22"/>
      <pageMargins left="0.75" right="0.63" top="0.57999999999999996" bottom="0.6" header="0.34" footer="0.35"/>
      <pageSetup scale="82" fitToHeight="0" orientation="portrait" r:id="rId44"/>
      <headerFooter alignWithMargins="0">
        <oddFooter>&amp;R&amp;"Book Antiqua,Bold"&amp;8 Page &amp;P of &amp;N</oddFooter>
      </headerFooter>
    </customSheetView>
    <customSheetView guid="{B9DDBA10-9BB0-4D91-9619-C113F75B2489}" showPageBreaks="1" showGridLines="0" fitToPage="1" printArea="1" view="pageBreakPreview" topLeftCell="A4">
      <selection activeCell="D20" sqref="D20"/>
      <pageMargins left="0.75" right="0.63" top="0.57999999999999996" bottom="0.6" header="0.34" footer="0.35"/>
      <pageSetup scale="82" fitToHeight="0" orientation="portrait" r:id="rId45"/>
      <headerFooter alignWithMargins="0">
        <oddFooter>&amp;R&amp;"Book Antiqua,Bold"&amp;8 Page &amp;P of &amp;N</oddFooter>
      </headerFooter>
    </customSheetView>
    <customSheetView guid="{7D04B26C-8B6E-4ADD-BB4A-D0761F3463C8}" showPageBreaks="1" showGridLines="0" fitToPage="1" printArea="1" view="pageBreakPreview">
      <selection activeCell="B17" sqref="B17:C17"/>
      <pageMargins left="0.75" right="0.63" top="0.57999999999999996" bottom="0.6" header="0.34" footer="0.35"/>
      <pageSetup scale="82" fitToHeight="0" orientation="portrait" r:id="rId46"/>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A58:E81">
    <cfRule type="expression" dxfId="15" priority="2" stopIfTrue="1">
      <formula>$Z$2&lt;2</formula>
    </cfRule>
  </conditionalFormatting>
  <conditionalFormatting sqref="B30:B54 A30:A57 C30:E57 B56:B57 B82 A82:A86 C82:E86 B84:B86">
    <cfRule type="expression" dxfId="14" priority="1" stopIfTrue="1">
      <formula>$Z$2&lt;1</formula>
    </cfRule>
  </conditionalFormatting>
  <pageMargins left="0.75" right="0.63" top="0.57999999999999996" bottom="0.6" header="0.34" footer="0.35"/>
  <pageSetup scale="82" fitToHeight="0" orientation="portrait" r:id="rId47"/>
  <headerFooter alignWithMargins="0">
    <oddFooter>&amp;R&amp;"Book Antiqua,Bold"&amp;8 Page &amp;P of &amp;N</oddFooter>
  </headerFooter>
  <drawing r:id="rId4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H46"/>
  <sheetViews>
    <sheetView showGridLines="0" showZeros="0" view="pageBreakPreview" topLeftCell="A25" zoomScaleNormal="100" zoomScaleSheetLayoutView="100" workbookViewId="0">
      <selection activeCell="B22" sqref="B22"/>
    </sheetView>
  </sheetViews>
  <sheetFormatPr defaultColWidth="9.140625" defaultRowHeight="16.5"/>
  <cols>
    <col min="1" max="1" width="15.28515625" style="249" customWidth="1"/>
    <col min="2" max="2" width="26.5703125" style="249" customWidth="1"/>
    <col min="3" max="3" width="21.7109375" style="249" customWidth="1"/>
    <col min="4" max="4" width="35.140625" style="249" customWidth="1"/>
    <col min="5" max="5" width="33.5703125" style="249" customWidth="1"/>
    <col min="6" max="6" width="20" style="249" customWidth="1"/>
    <col min="7" max="7" width="14.7109375" style="249" hidden="1" customWidth="1"/>
    <col min="8" max="9" width="0" style="377" hidden="1" customWidth="1"/>
    <col min="10" max="16384" width="9.140625" style="377"/>
  </cols>
  <sheetData>
    <row r="1" spans="1:8" s="248" customFormat="1" ht="20.25" customHeight="1">
      <c r="A1" s="534" t="str">
        <f>'Attach 3(JV)'!A1</f>
        <v>Specification No. :CC/NT/W-RT/DOM/A04/24/17323</v>
      </c>
      <c r="B1" s="535"/>
      <c r="C1" s="535"/>
      <c r="D1" s="535"/>
      <c r="E1" s="535"/>
      <c r="F1" s="536" t="s">
        <v>527</v>
      </c>
      <c r="G1" s="247"/>
    </row>
    <row r="3" spans="1:8" ht="73.5" customHeight="1">
      <c r="A3" s="1218" t="str">
        <f>'Attach 3(JV)'!A3</f>
        <v>765kV Reactor Package 7RT-19-BULK for 30x80 MVAR, 765kV, 1-Ph Reactors Under  Bulk Procurement of 765kV and 400kV class Transformers and Reactors of various Capacities under Lot-4</v>
      </c>
      <c r="B3" s="1219"/>
      <c r="C3" s="1219"/>
      <c r="D3" s="1219"/>
      <c r="E3" s="1219"/>
      <c r="F3" s="1219"/>
      <c r="G3" s="378"/>
    </row>
    <row r="4" spans="1:8" ht="1.5" hidden="1" customHeight="1">
      <c r="A4" s="253"/>
      <c r="G4" s="30"/>
      <c r="H4" s="11"/>
    </row>
    <row r="5" spans="1:8" ht="20.100000000000001" customHeight="1">
      <c r="A5" s="1241" t="s">
        <v>386</v>
      </c>
      <c r="B5" s="1241"/>
      <c r="C5" s="1241"/>
      <c r="D5" s="1241"/>
      <c r="E5" s="1241"/>
      <c r="F5" s="1241"/>
      <c r="G5" s="30"/>
      <c r="H5" s="11"/>
    </row>
    <row r="6" spans="1:8" ht="20.100000000000001" customHeight="1">
      <c r="A6" s="255"/>
      <c r="G6" s="30"/>
      <c r="H6" s="11"/>
    </row>
    <row r="7" spans="1:8" ht="20.100000000000001" customHeight="1">
      <c r="A7" s="271" t="str">
        <f>'[23]Attach 3 (JV)'!A5</f>
        <v>Bidder’s Name and Address (Sole Bidder) :</v>
      </c>
      <c r="E7" s="379" t="str">
        <f>'[23]Attach 3 (JV)'!F5</f>
        <v>To:</v>
      </c>
      <c r="G7" s="30"/>
      <c r="H7" s="11"/>
    </row>
    <row r="8" spans="1:8" ht="36" customHeight="1">
      <c r="A8" s="1242" t="str">
        <f>'Attach 3(JV)'!A8</f>
        <v/>
      </c>
      <c r="B8" s="1242"/>
      <c r="C8" s="1242"/>
      <c r="D8" s="798"/>
      <c r="E8" s="380" t="str">
        <f>'[23]Attach 3 (JV)'!F6</f>
        <v>Contract Services</v>
      </c>
      <c r="G8" s="30"/>
      <c r="H8" s="11"/>
    </row>
    <row r="9" spans="1:8">
      <c r="A9" s="13" t="s">
        <v>344</v>
      </c>
      <c r="B9" s="848">
        <f>'Attach 3(JV)'!B9</f>
        <v>0</v>
      </c>
      <c r="C9" s="848"/>
      <c r="D9" s="797"/>
      <c r="E9" s="380" t="str">
        <f>'[23]Attach 3 (JV)'!F7</f>
        <v>Power Grid Corporation of India Ltd.,</v>
      </c>
      <c r="G9" s="30"/>
      <c r="H9" s="11"/>
    </row>
    <row r="10" spans="1:8">
      <c r="A10" s="13" t="s">
        <v>346</v>
      </c>
      <c r="B10" s="849">
        <f>'Attach 3(JV)'!B10</f>
        <v>0</v>
      </c>
      <c r="C10" s="849"/>
      <c r="D10" s="212"/>
      <c r="E10" s="380" t="str">
        <f>'[23]Attach 3 (JV)'!F8</f>
        <v>"Saudamini", Plot No.-2</v>
      </c>
      <c r="G10" s="30"/>
      <c r="H10" s="11"/>
    </row>
    <row r="11" spans="1:8">
      <c r="B11" s="849">
        <f>'Attach 3(JV)'!B11</f>
        <v>0</v>
      </c>
      <c r="C11" s="849"/>
      <c r="D11" s="212"/>
      <c r="E11" s="380" t="str">
        <f>'[23]Attach 3 (JV)'!F9</f>
        <v xml:space="preserve">Sector-29, </v>
      </c>
    </row>
    <row r="12" spans="1:8">
      <c r="A12" s="255"/>
      <c r="B12" s="849">
        <f>'Attach 3(JV)'!B12</f>
        <v>0</v>
      </c>
      <c r="C12" s="849"/>
      <c r="D12" s="212"/>
      <c r="E12" s="381" t="str">
        <f>'Attach 3(JV)'!E11</f>
        <v>Gurugram (Haryana) - 122001</v>
      </c>
    </row>
    <row r="13" spans="1:8" ht="9.9499999999999993" customHeight="1">
      <c r="A13" s="255"/>
      <c r="B13" s="103"/>
      <c r="C13" s="103"/>
      <c r="D13" s="103"/>
    </row>
    <row r="14" spans="1:8" ht="20.100000000000001" customHeight="1">
      <c r="A14" s="249" t="s">
        <v>339</v>
      </c>
    </row>
    <row r="15" spans="1:8" ht="45.75" customHeight="1">
      <c r="A15" s="1246" t="s">
        <v>1126</v>
      </c>
      <c r="B15" s="1246"/>
      <c r="C15" s="1246"/>
      <c r="D15" s="1246"/>
      <c r="E15" s="1246"/>
      <c r="F15" s="1246"/>
    </row>
    <row r="16" spans="1:8" ht="51.6" customHeight="1">
      <c r="A16" s="376" t="s">
        <v>342</v>
      </c>
      <c r="B16" s="376" t="s">
        <v>528</v>
      </c>
      <c r="C16" s="1431" t="s">
        <v>387</v>
      </c>
      <c r="D16" s="1432"/>
      <c r="E16" s="376" t="s">
        <v>388</v>
      </c>
      <c r="F16" s="376" t="s">
        <v>936</v>
      </c>
    </row>
    <row r="17" spans="1:7" ht="13.5" customHeight="1">
      <c r="A17" s="389">
        <v>1</v>
      </c>
      <c r="B17" s="389">
        <v>2</v>
      </c>
      <c r="C17" s="1433">
        <v>3</v>
      </c>
      <c r="D17" s="1434"/>
      <c r="E17" s="389">
        <v>4</v>
      </c>
      <c r="F17" s="389">
        <v>5</v>
      </c>
    </row>
    <row r="18" spans="1:7" ht="32.25" customHeight="1">
      <c r="A18" s="249" t="s">
        <v>529</v>
      </c>
    </row>
    <row r="19" spans="1:7" s="383" customFormat="1" ht="32.25" customHeight="1">
      <c r="A19" s="1247" t="s">
        <v>557</v>
      </c>
      <c r="B19" s="1248"/>
      <c r="C19" s="1248"/>
      <c r="D19" s="1248"/>
      <c r="E19" s="1249"/>
      <c r="F19" s="781"/>
      <c r="G19" s="382"/>
    </row>
    <row r="20" spans="1:7" s="385" customFormat="1" ht="37.5" customHeight="1">
      <c r="A20" s="782" t="s">
        <v>932</v>
      </c>
      <c r="B20" s="1243" t="s">
        <v>1024</v>
      </c>
      <c r="C20" s="1243"/>
      <c r="D20" s="1243"/>
      <c r="E20" s="1243"/>
      <c r="F20" s="1243"/>
      <c r="G20" s="384"/>
    </row>
    <row r="21" spans="1:7" ht="59.25" customHeight="1">
      <c r="A21" s="783" t="s">
        <v>389</v>
      </c>
      <c r="B21" s="783" t="s">
        <v>532</v>
      </c>
      <c r="C21" s="1435">
        <v>0.16</v>
      </c>
      <c r="D21" s="1436"/>
      <c r="E21" s="784" t="s">
        <v>993</v>
      </c>
      <c r="F21" s="785"/>
    </row>
    <row r="22" spans="1:7" ht="67.150000000000006" customHeight="1">
      <c r="A22" s="783" t="s">
        <v>390</v>
      </c>
      <c r="B22" s="783" t="s">
        <v>533</v>
      </c>
      <c r="C22" s="1435"/>
      <c r="D22" s="1436"/>
      <c r="E22" s="784" t="s">
        <v>938</v>
      </c>
      <c r="F22" s="785"/>
    </row>
    <row r="23" spans="1:7" ht="52.5" customHeight="1">
      <c r="A23" s="783" t="s">
        <v>530</v>
      </c>
      <c r="B23" s="783" t="s">
        <v>534</v>
      </c>
      <c r="C23" s="1435"/>
      <c r="D23" s="1436"/>
      <c r="E23" s="784" t="s">
        <v>830</v>
      </c>
      <c r="F23" s="785"/>
    </row>
    <row r="24" spans="1:7" ht="45.75" customHeight="1">
      <c r="A24" s="783" t="s">
        <v>531</v>
      </c>
      <c r="B24" s="783" t="s">
        <v>535</v>
      </c>
      <c r="C24" s="1435"/>
      <c r="D24" s="1436"/>
      <c r="E24" s="784" t="s">
        <v>536</v>
      </c>
      <c r="F24" s="785"/>
    </row>
    <row r="25" spans="1:7" ht="145.5" customHeight="1">
      <c r="A25" s="786" t="s">
        <v>841</v>
      </c>
      <c r="B25" s="786" t="s">
        <v>934</v>
      </c>
      <c r="C25" s="1435"/>
      <c r="D25" s="1436"/>
      <c r="E25" s="784" t="s">
        <v>939</v>
      </c>
      <c r="F25" s="785"/>
    </row>
    <row r="26" spans="1:7" ht="35.25" customHeight="1">
      <c r="A26" s="1244" t="str">
        <f>IF(OR((SUM(C21:C25)&gt;0.85),SUM(C21:C25)&lt;0.85),"ERROR -Sum of all the coefficients including labour is not equal to 0.85","")</f>
        <v>ERROR -Sum of all the coefficients including labour is not equal to 0.85</v>
      </c>
      <c r="B26" s="1244"/>
      <c r="C26" s="1244"/>
      <c r="D26" s="1244"/>
      <c r="E26" s="1244"/>
      <c r="F26" s="1245"/>
    </row>
    <row r="27" spans="1:7" ht="24.75" customHeight="1">
      <c r="A27" s="1253" t="s">
        <v>713</v>
      </c>
      <c r="B27" s="1253"/>
      <c r="C27" s="1253"/>
      <c r="D27" s="1253"/>
      <c r="E27" s="1253"/>
      <c r="F27" s="1254"/>
    </row>
    <row r="28" spans="1:7" ht="20.100000000000001" customHeight="1">
      <c r="A28" s="782" t="s">
        <v>845</v>
      </c>
      <c r="B28" s="1243" t="s">
        <v>1025</v>
      </c>
      <c r="C28" s="1243"/>
      <c r="D28" s="1243"/>
      <c r="E28" s="1243"/>
      <c r="F28" s="1243"/>
    </row>
    <row r="29" spans="1:7" ht="82.5">
      <c r="A29" s="783" t="s">
        <v>413</v>
      </c>
      <c r="B29" s="783" t="s">
        <v>537</v>
      </c>
      <c r="C29" s="1437">
        <v>0.85</v>
      </c>
      <c r="D29" s="1438"/>
      <c r="E29" s="787" t="s">
        <v>551</v>
      </c>
      <c r="F29" s="785"/>
    </row>
    <row r="30" spans="1:7">
      <c r="A30" s="1416" t="s">
        <v>393</v>
      </c>
      <c r="B30" s="1417" t="s">
        <v>1128</v>
      </c>
      <c r="C30" s="1418"/>
      <c r="D30" s="1418"/>
      <c r="E30" s="1418"/>
      <c r="F30" s="1418"/>
      <c r="G30" s="1419"/>
    </row>
    <row r="31" spans="1:7">
      <c r="A31" s="1420" t="s">
        <v>413</v>
      </c>
      <c r="B31" s="1421" t="s">
        <v>1129</v>
      </c>
      <c r="C31" s="1421"/>
      <c r="D31" s="1421"/>
      <c r="E31" s="1422"/>
      <c r="F31" s="1423"/>
      <c r="G31" s="1423"/>
    </row>
    <row r="32" spans="1:7">
      <c r="A32" s="1424" t="s">
        <v>389</v>
      </c>
      <c r="B32" s="1425"/>
      <c r="C32" s="1422" t="s">
        <v>1130</v>
      </c>
      <c r="D32" s="1425"/>
      <c r="E32" s="1423" t="s">
        <v>1131</v>
      </c>
      <c r="F32" s="785"/>
      <c r="G32" s="1426"/>
    </row>
    <row r="33" spans="1:8">
      <c r="A33" s="1424" t="s">
        <v>390</v>
      </c>
      <c r="B33" s="1425"/>
      <c r="C33" s="1422" t="s">
        <v>1132</v>
      </c>
      <c r="D33" s="1425"/>
      <c r="E33" s="1423" t="s">
        <v>1131</v>
      </c>
      <c r="F33" s="785"/>
      <c r="G33" s="1426"/>
    </row>
    <row r="34" spans="1:8">
      <c r="A34" s="1424" t="s">
        <v>530</v>
      </c>
      <c r="B34" s="1425"/>
      <c r="C34" s="1422" t="s">
        <v>1133</v>
      </c>
      <c r="D34" s="1425"/>
      <c r="E34" s="1423" t="s">
        <v>1131</v>
      </c>
      <c r="F34" s="785"/>
      <c r="G34" s="1426"/>
    </row>
    <row r="35" spans="1:8">
      <c r="A35" s="1424" t="s">
        <v>531</v>
      </c>
      <c r="B35" s="1425"/>
      <c r="C35" s="1422" t="s">
        <v>1134</v>
      </c>
      <c r="D35" s="1425"/>
      <c r="E35" s="1423" t="s">
        <v>1131</v>
      </c>
      <c r="F35" s="785"/>
      <c r="G35" s="1426"/>
    </row>
    <row r="36" spans="1:8" ht="132">
      <c r="A36" s="1424" t="s">
        <v>415</v>
      </c>
      <c r="B36" s="1422" t="s">
        <v>1135</v>
      </c>
      <c r="C36" s="1422" t="s">
        <v>1136</v>
      </c>
      <c r="D36" s="1425"/>
      <c r="E36" s="1427" t="s">
        <v>1137</v>
      </c>
      <c r="F36" s="785"/>
      <c r="G36" s="1426"/>
    </row>
    <row r="37" spans="1:8" ht="16.5" customHeight="1">
      <c r="A37" s="1428" t="str">
        <f>IF(SUM(D31:D36)&gt;0.85,"ERROR -Sum of all the coefficients including labour is not equal to 0.85","")</f>
        <v/>
      </c>
      <c r="B37" s="1429"/>
      <c r="C37" s="1429"/>
      <c r="D37" s="1429"/>
      <c r="E37" s="1429"/>
      <c r="F37" s="1429"/>
      <c r="G37" s="1441"/>
    </row>
    <row r="38" spans="1:8" ht="32.25" customHeight="1">
      <c r="A38" s="1428" t="s">
        <v>1138</v>
      </c>
      <c r="B38" s="1429"/>
      <c r="C38" s="1429"/>
      <c r="D38" s="1429"/>
      <c r="E38" s="1429"/>
      <c r="F38" s="1429"/>
      <c r="G38" s="1430"/>
    </row>
    <row r="39" spans="1:8" s="383" customFormat="1" ht="20.100000000000001" customHeight="1">
      <c r="A39" s="788" t="s">
        <v>559</v>
      </c>
      <c r="B39" s="1247" t="s">
        <v>558</v>
      </c>
      <c r="C39" s="1248"/>
      <c r="D39" s="1248"/>
      <c r="E39" s="1248"/>
      <c r="F39" s="1249"/>
      <c r="G39" s="382"/>
    </row>
    <row r="40" spans="1:8" s="387" customFormat="1" ht="30" customHeight="1">
      <c r="A40" s="789" t="s">
        <v>391</v>
      </c>
      <c r="B40" s="1250" t="s">
        <v>571</v>
      </c>
      <c r="C40" s="1251"/>
      <c r="D40" s="1251"/>
      <c r="E40" s="1251"/>
      <c r="F40" s="1252"/>
      <c r="G40" s="386"/>
    </row>
    <row r="41" spans="1:8" ht="165">
      <c r="A41" s="783" t="s">
        <v>389</v>
      </c>
      <c r="B41" s="783" t="s">
        <v>934</v>
      </c>
      <c r="C41" s="1439">
        <v>0.8</v>
      </c>
      <c r="D41" s="1440"/>
      <c r="E41" s="787" t="s">
        <v>851</v>
      </c>
      <c r="F41" s="785"/>
    </row>
    <row r="42" spans="1:8" s="390" customFormat="1" ht="205.5" customHeight="1">
      <c r="A42" s="1058" t="s">
        <v>549</v>
      </c>
      <c r="B42" s="1059"/>
      <c r="C42" s="1059"/>
      <c r="D42" s="1059"/>
      <c r="E42" s="1059"/>
      <c r="F42" s="1060"/>
      <c r="G42" s="29"/>
    </row>
    <row r="43" spans="1:8" ht="20.100000000000001" customHeight="1">
      <c r="A43" s="391"/>
      <c r="B43" s="391"/>
      <c r="C43" s="391"/>
      <c r="D43" s="391"/>
    </row>
    <row r="44" spans="1:8" s="249" customFormat="1">
      <c r="A44" s="271" t="s">
        <v>6</v>
      </c>
      <c r="B44" s="388" t="str">
        <f>'Attach 3(JV)'!B24</f>
        <v>--</v>
      </c>
      <c r="E44" s="271" t="s">
        <v>4</v>
      </c>
      <c r="F44" s="271" t="str">
        <f>'Attach 3(JV)'!E24</f>
        <v/>
      </c>
      <c r="H44" s="377"/>
    </row>
    <row r="45" spans="1:8" s="249" customFormat="1">
      <c r="A45" s="271" t="s">
        <v>7</v>
      </c>
      <c r="B45" s="271" t="str">
        <f>'Attach 3(JV)'!B25</f>
        <v/>
      </c>
      <c r="E45" s="271" t="s">
        <v>153</v>
      </c>
      <c r="F45" s="256" t="str">
        <f>'Attach 3(JV)'!E25</f>
        <v/>
      </c>
      <c r="H45" s="377"/>
    </row>
    <row r="46" spans="1:8" s="249" customFormat="1">
      <c r="A46" s="256"/>
      <c r="B46" s="256"/>
      <c r="C46" s="271"/>
      <c r="D46" s="271"/>
      <c r="E46" s="270"/>
      <c r="F46" s="256"/>
      <c r="H46" s="377"/>
    </row>
  </sheetData>
  <sheetProtection algorithmName="SHA-512" hashValue="4N8EnOjdslUbCR8PoDSWgQscFBdBFXyG2Em6u5WmLeQs2R8ZxrAL5koSE7Q49d6BYJobfYpxEfpueHjebkJrww==" saltValue="f6622le4/OdQ+QTmg9Q6dA==" spinCount="100000" sheet="1" objects="1" scenarios="1"/>
  <customSheetViews>
    <customSheetView guid="{8BB606F7-FAA6-4F69-8439-9E3CB0E8F104}" showPageBreaks="1" showGridLines="0" zeroValues="0" fitToPage="1" printArea="1" hiddenRows="1" hiddenColumns="1" view="pageBreakPreview">
      <selection activeCell="B31" sqref="B31:E31"/>
      <pageMargins left="0.7" right="0.25" top="0.47" bottom="0.48" header="0.28000000000000003" footer="0.23"/>
      <pageSetup scale="82" fitToHeight="0" orientation="portrait" r:id="rId1"/>
      <headerFooter alignWithMargins="0">
        <oddFooter>&amp;R&amp;"Book Antiqua,Bold"&amp;8 Page &amp;P of &amp;N</oddFooter>
      </headerFooter>
    </customSheetView>
    <customSheetView guid="{3B6A9969-E4B8-452F-AFFE-7A4A13F5C420}" scale="130" showPageBreaks="1" showGridLines="0" zeroValues="0" fitToPage="1" printArea="1" hiddenRows="1" hiddenColumns="1" view="pageBreakPreview" topLeftCell="A7">
      <selection activeCell="C21" sqref="C21"/>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B8284B7F-813C-4C59-8CB2-9F34C8EAC9F3}" scale="130" showPageBreaks="1" showGridLines="0" zeroValues="0" fitToPage="1" printArea="1" hiddenRows="1" hiddenColumns="1" view="pageBreakPreview" topLeftCell="A7">
      <selection activeCell="C21" sqref="C21"/>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16"/>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17"/>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7" right="0.25" top="0.47" bottom="0.48" header="0.28000000000000003" footer="0.23"/>
      <pageSetup scale="82" fitToHeight="0" orientation="portrait" r:id="rId18"/>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7" right="0.25" top="0.47" bottom="0.48" header="0.28000000000000003" footer="0.23"/>
      <pageSetup scale="82" fitToHeight="0" orientation="portrait" r:id="rId19"/>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7" right="0.25" top="0.47" bottom="0.48" header="0.28000000000000003" footer="0.23"/>
      <pageSetup scale="82" fitToHeight="0" orientation="portrait" r:id="rId20"/>
      <headerFooter alignWithMargins="0">
        <oddFooter>&amp;R&amp;"Book Antiqua,Bold"&amp;8 Page &amp;P of &amp;N</oddFooter>
      </headerFooter>
    </customSheetView>
    <customSheetView guid="{9F341631-288D-49D9-8F81-65CCC818C9BA}" scale="85" showPageBreaks="1" showGridLines="0" zeroValues="0" fitToPage="1" printArea="1" hiddenRows="1" hiddenColumns="1" view="pageBreakPreview" topLeftCell="A11">
      <selection activeCell="C22" sqref="C22"/>
      <pageMargins left="0.7" right="0.25" top="0.47" bottom="0.48" header="0.28000000000000003" footer="0.23"/>
      <pageSetup scale="82" fitToHeight="0" orientation="portrait" r:id="rId21"/>
      <headerFooter alignWithMargins="0">
        <oddFooter>&amp;R&amp;"Book Antiqua,Bold"&amp;8 Page &amp;P of &amp;N</oddFooter>
      </headerFooter>
    </customSheetView>
    <customSheetView guid="{3836A67F-51F8-4B52-B51D-937DC398CD1F}" scale="85" showPageBreaks="1" showGridLines="0" zeroValues="0" fitToPage="1" printArea="1" hiddenRows="1" hiddenColumns="1" view="pageBreakPreview" topLeftCell="A11">
      <selection activeCell="C22" sqref="C22"/>
      <pageMargins left="0.7" right="0.25" top="0.47" bottom="0.48" header="0.28000000000000003" footer="0.23"/>
      <pageSetup scale="82" fitToHeight="0" orientation="portrait" r:id="rId22"/>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E21" sqref="E21"/>
      <pageMargins left="0.7" right="0.25" top="0.47" bottom="0.48" header="0.28000000000000003" footer="0.23"/>
      <pageSetup scale="82" fitToHeight="0" orientation="portrait" r:id="rId23"/>
      <headerFooter alignWithMargins="0">
        <oddFooter>&amp;R&amp;"Book Antiqua,Bold"&amp;8 Page &amp;P of &amp;N</oddFooter>
      </headerFooter>
    </customSheetView>
    <customSheetView guid="{B9DDBA10-9BB0-4D91-9619-C113F75B2489}" scale="130" showPageBreaks="1" showGridLines="0" zeroValues="0" fitToPage="1" printArea="1" hiddenRows="1" hiddenColumns="1" view="pageBreakPreview" topLeftCell="A7">
      <selection activeCell="C21" sqref="C21"/>
      <pageMargins left="0.7" right="0.25" top="0.47" bottom="0.48" header="0.28000000000000003" footer="0.23"/>
      <pageSetup scale="82" fitToHeight="0" orientation="portrait" r:id="rId24"/>
      <headerFooter alignWithMargins="0">
        <oddFooter>&amp;R&amp;"Book Antiqua,Bold"&amp;8 Page &amp;P of &amp;N</oddFooter>
      </headerFooter>
    </customSheetView>
    <customSheetView guid="{7D04B26C-8B6E-4ADD-BB4A-D0761F3463C8}" showPageBreaks="1" showGridLines="0" zeroValues="0" fitToPage="1" printArea="1" hiddenRows="1" hiddenColumns="1" view="pageBreakPreview">
      <selection activeCell="B31" sqref="B31:E31"/>
      <pageMargins left="0.7" right="0.25" top="0.47" bottom="0.48" header="0.28000000000000003" footer="0.23"/>
      <pageSetup scale="82" fitToHeight="0" orientation="portrait" r:id="rId25"/>
      <headerFooter alignWithMargins="0">
        <oddFooter>&amp;R&amp;"Book Antiqua,Bold"&amp;8 Page &amp;P of &amp;N</oddFooter>
      </headerFooter>
    </customSheetView>
  </customSheetViews>
  <mergeCells count="28">
    <mergeCell ref="A42:F42"/>
    <mergeCell ref="B39:F39"/>
    <mergeCell ref="B40:F40"/>
    <mergeCell ref="B20:F20"/>
    <mergeCell ref="A27:F27"/>
    <mergeCell ref="B30:G30"/>
    <mergeCell ref="A38:G38"/>
    <mergeCell ref="C21:D21"/>
    <mergeCell ref="C22:D22"/>
    <mergeCell ref="C23:D23"/>
    <mergeCell ref="C24:D24"/>
    <mergeCell ref="C25:D25"/>
    <mergeCell ref="C29:D29"/>
    <mergeCell ref="C41:D41"/>
    <mergeCell ref="A37:F37"/>
    <mergeCell ref="B11:C11"/>
    <mergeCell ref="B28:F28"/>
    <mergeCell ref="A26:F26"/>
    <mergeCell ref="B12:C12"/>
    <mergeCell ref="A15:F15"/>
    <mergeCell ref="A19:E19"/>
    <mergeCell ref="C16:D16"/>
    <mergeCell ref="C17:D17"/>
    <mergeCell ref="A3:F3"/>
    <mergeCell ref="A5:F5"/>
    <mergeCell ref="A8:C8"/>
    <mergeCell ref="B9:C9"/>
    <mergeCell ref="B10:C10"/>
  </mergeCells>
  <dataValidations count="4">
    <dataValidation type="list" allowBlank="1" showInputMessage="1" showErrorMessage="1" sqref="C21" xr:uid="{00000000-0002-0000-1100-000000000000}">
      <formula1>"0.16,0.17,0.18,0.19,0.20"</formula1>
    </dataValidation>
    <dataValidation type="list" allowBlank="1" showInputMessage="1" showErrorMessage="1" sqref="C25" xr:uid="{00000000-0002-0000-1100-000001000000}">
      <formula1>"0.22,0.23,0.24,0.25,0.26"</formula1>
    </dataValidation>
    <dataValidation type="list" allowBlank="1" showInputMessage="1" showErrorMessage="1" sqref="C23:C24" xr:uid="{00000000-0002-0000-1100-000002000000}">
      <formula1>"0.10,0.11,0.12"</formula1>
    </dataValidation>
    <dataValidation type="list" allowBlank="1" showInputMessage="1" showErrorMessage="1" sqref="C22" xr:uid="{00000000-0002-0000-1100-000003000000}">
      <formula1>"0.19,0.20,0.21,0.22,0.23"</formula1>
    </dataValidation>
  </dataValidations>
  <pageMargins left="0.7" right="0.25" top="0.47" bottom="0.48" header="0.28000000000000003" footer="0.23"/>
  <pageSetup scale="70" fitToHeight="0" orientation="portrait" r:id="rId26"/>
  <headerFooter alignWithMargins="0">
    <oddFooter>&amp;R&amp;"Book Antiqua,Bold"&amp;8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view="pageBreakPreview" topLeftCell="B1" zoomScale="115" zoomScaleNormal="100" zoomScaleSheetLayoutView="85" workbookViewId="0">
      <selection activeCell="C8" sqref="C8:E8"/>
    </sheetView>
  </sheetViews>
  <sheetFormatPr defaultColWidth="9.140625" defaultRowHeight="13.5"/>
  <cols>
    <col min="1" max="1" width="9.85546875" style="92" customWidth="1"/>
    <col min="2" max="2" width="12.7109375" style="92" customWidth="1"/>
    <col min="3" max="3" width="44.140625" style="92" customWidth="1"/>
    <col min="4" max="4" width="60.5703125" style="92" customWidth="1"/>
    <col min="5" max="5" width="12.85546875" style="92" customWidth="1"/>
    <col min="6" max="6" width="9.85546875" style="90" customWidth="1"/>
    <col min="7" max="9" width="9.140625" style="90"/>
    <col min="10" max="16384" width="9.140625" style="87"/>
  </cols>
  <sheetData>
    <row r="1" spans="1:12" ht="18" customHeight="1">
      <c r="A1" s="813" t="s">
        <v>937</v>
      </c>
      <c r="B1" s="816" t="s">
        <v>128</v>
      </c>
      <c r="C1" s="816"/>
      <c r="D1" s="816"/>
      <c r="E1" s="816"/>
      <c r="F1" s="802" t="str">
        <f>": Reactor Package -" &amp; Basic!B2 &amp; " :"</f>
        <v>: Reactor Package -7RT-19-Bulk :</v>
      </c>
      <c r="G1" s="790" t="s">
        <v>995</v>
      </c>
      <c r="H1" s="85"/>
      <c r="I1" s="85"/>
      <c r="J1" s="86"/>
      <c r="L1" s="87" t="s">
        <v>467</v>
      </c>
    </row>
    <row r="2" spans="1:12" ht="62.25" customHeight="1">
      <c r="A2" s="814"/>
      <c r="B2" s="817" t="str">
        <f>Basic!B1</f>
        <v>765kV Reactor Package 7RT-19-BULK for 30x80 MVAR, 765kV, 1-Ph Reactors Under  Bulk Procurement of 765kV and 400kV class Transformers and Reactors of various Capacities under Lot-4</v>
      </c>
      <c r="C2" s="818"/>
      <c r="D2" s="818"/>
      <c r="E2" s="819"/>
      <c r="F2" s="803"/>
      <c r="G2" s="85"/>
      <c r="H2" s="85"/>
      <c r="I2" s="85"/>
      <c r="J2" s="86"/>
    </row>
    <row r="3" spans="1:12" ht="21" customHeight="1">
      <c r="A3" s="814"/>
      <c r="B3" s="809" t="str">
        <f>"Specification No.: " &amp; Basic!B3</f>
        <v>Specification No.: CC/NT/W-RT/DOM/A04/24/17323</v>
      </c>
      <c r="C3" s="809"/>
      <c r="D3" s="809"/>
      <c r="E3" s="809"/>
      <c r="F3" s="803"/>
      <c r="G3" s="85"/>
      <c r="H3" s="85"/>
      <c r="I3" s="85"/>
      <c r="J3" s="86"/>
    </row>
    <row r="4" spans="1:12" s="97" customFormat="1" ht="18" customHeight="1">
      <c r="A4" s="814"/>
      <c r="B4" s="231">
        <v>1</v>
      </c>
      <c r="C4" s="806" t="s">
        <v>129</v>
      </c>
      <c r="D4" s="806"/>
      <c r="E4" s="806"/>
      <c r="F4" s="803"/>
      <c r="G4" s="95"/>
      <c r="H4" s="95"/>
      <c r="I4" s="94"/>
      <c r="J4" s="96"/>
    </row>
    <row r="5" spans="1:12" s="97" customFormat="1" ht="31.5" customHeight="1">
      <c r="A5" s="814"/>
      <c r="B5" s="232">
        <v>2</v>
      </c>
      <c r="C5" s="806" t="s">
        <v>1005</v>
      </c>
      <c r="D5" s="806"/>
      <c r="E5" s="806"/>
      <c r="F5" s="803"/>
      <c r="G5" s="94"/>
      <c r="H5" s="94"/>
      <c r="I5" s="94"/>
      <c r="J5" s="96"/>
    </row>
    <row r="6" spans="1:12" s="97" customFormat="1" ht="23.25" customHeight="1">
      <c r="A6" s="814"/>
      <c r="B6" s="232">
        <v>3</v>
      </c>
      <c r="C6" s="808" t="s">
        <v>992</v>
      </c>
      <c r="D6" s="808"/>
      <c r="E6" s="808"/>
      <c r="F6" s="803"/>
      <c r="G6" s="94"/>
      <c r="H6" s="94"/>
      <c r="I6" s="94"/>
      <c r="J6" s="96"/>
    </row>
    <row r="7" spans="1:12" s="97" customFormat="1" ht="25.15" customHeight="1">
      <c r="A7" s="814"/>
      <c r="B7" s="232">
        <v>4</v>
      </c>
      <c r="C7" s="806" t="s">
        <v>160</v>
      </c>
      <c r="D7" s="806"/>
      <c r="E7" s="806"/>
      <c r="F7" s="803"/>
      <c r="G7" s="94"/>
      <c r="H7" s="94"/>
      <c r="I7" s="94"/>
      <c r="J7" s="96"/>
    </row>
    <row r="8" spans="1:12" s="97" customFormat="1" ht="37.5" customHeight="1">
      <c r="A8" s="814"/>
      <c r="B8" s="232">
        <v>5</v>
      </c>
      <c r="C8" s="806" t="s">
        <v>475</v>
      </c>
      <c r="D8" s="806"/>
      <c r="E8" s="806"/>
      <c r="F8" s="803"/>
      <c r="G8" s="94"/>
      <c r="H8" s="94"/>
      <c r="I8" s="94"/>
      <c r="J8" s="96"/>
    </row>
    <row r="9" spans="1:12" s="97" customFormat="1" ht="22.5" customHeight="1">
      <c r="A9" s="814"/>
      <c r="B9" s="233">
        <v>6</v>
      </c>
      <c r="C9" s="807" t="s">
        <v>466</v>
      </c>
      <c r="D9" s="807"/>
      <c r="E9" s="807"/>
      <c r="F9" s="803"/>
      <c r="G9" s="94"/>
      <c r="H9" s="94"/>
      <c r="I9" s="94"/>
      <c r="J9" s="96"/>
    </row>
    <row r="10" spans="1:12" s="97" customFormat="1" ht="29.25" customHeight="1">
      <c r="A10" s="814"/>
      <c r="B10" s="233">
        <v>7</v>
      </c>
      <c r="C10" s="807" t="s">
        <v>500</v>
      </c>
      <c r="D10" s="807"/>
      <c r="E10" s="807"/>
      <c r="F10" s="803"/>
      <c r="G10" s="94"/>
      <c r="H10" s="94"/>
      <c r="I10" s="94"/>
      <c r="J10" s="230"/>
    </row>
    <row r="11" spans="1:12" s="97" customFormat="1" ht="25.15" customHeight="1">
      <c r="A11" s="814"/>
      <c r="B11" s="512">
        <v>8</v>
      </c>
      <c r="C11" s="807" t="s">
        <v>688</v>
      </c>
      <c r="D11" s="807"/>
      <c r="E11" s="807"/>
      <c r="F11" s="803"/>
      <c r="G11" s="94"/>
      <c r="H11" s="94"/>
      <c r="I11" s="94"/>
      <c r="J11" s="230"/>
    </row>
    <row r="12" spans="1:12" s="97" customFormat="1" ht="38.25" customHeight="1">
      <c r="A12" s="814"/>
      <c r="B12" s="512">
        <v>9</v>
      </c>
      <c r="C12" s="808" t="s">
        <v>689</v>
      </c>
      <c r="D12" s="808"/>
      <c r="E12" s="812"/>
      <c r="F12" s="803"/>
      <c r="G12" s="94"/>
      <c r="H12" s="94"/>
      <c r="I12" s="94"/>
      <c r="J12" s="230"/>
    </row>
    <row r="13" spans="1:12" s="97" customFormat="1" ht="54" customHeight="1">
      <c r="A13" s="814"/>
      <c r="B13" s="512">
        <v>10</v>
      </c>
      <c r="C13" s="808" t="s">
        <v>690</v>
      </c>
      <c r="D13" s="808"/>
      <c r="E13" s="812"/>
      <c r="F13" s="803"/>
      <c r="G13" s="94"/>
      <c r="H13" s="94"/>
      <c r="I13" s="94"/>
      <c r="J13" s="230"/>
    </row>
    <row r="14" spans="1:12" s="97" customFormat="1" ht="21.75" customHeight="1">
      <c r="A14" s="814"/>
      <c r="B14" s="512">
        <v>11</v>
      </c>
      <c r="C14" s="808" t="s">
        <v>1006</v>
      </c>
      <c r="D14" s="808"/>
      <c r="E14" s="812"/>
      <c r="F14" s="803"/>
      <c r="G14" s="94"/>
      <c r="H14" s="94"/>
      <c r="I14" s="94"/>
      <c r="J14" s="230"/>
    </row>
    <row r="15" spans="1:12" s="97" customFormat="1" ht="35.25" customHeight="1">
      <c r="A15" s="814"/>
      <c r="B15" s="512">
        <v>12</v>
      </c>
      <c r="C15" s="808" t="s">
        <v>1018</v>
      </c>
      <c r="D15" s="808"/>
      <c r="E15" s="812"/>
      <c r="F15" s="803"/>
      <c r="G15" s="94"/>
      <c r="H15" s="94"/>
      <c r="I15" s="94"/>
      <c r="J15" s="230"/>
    </row>
    <row r="16" spans="1:12" s="97" customFormat="1" ht="33" customHeight="1">
      <c r="A16" s="814"/>
      <c r="B16" s="512">
        <v>13</v>
      </c>
      <c r="C16" s="808" t="s">
        <v>1019</v>
      </c>
      <c r="D16" s="808"/>
      <c r="E16" s="812"/>
      <c r="F16" s="803"/>
      <c r="G16" s="94"/>
      <c r="H16" s="94"/>
      <c r="I16" s="94"/>
      <c r="J16" s="230"/>
    </row>
    <row r="17" spans="1:10" s="97" customFormat="1" ht="20.25" customHeight="1">
      <c r="A17" s="814"/>
      <c r="B17" s="512">
        <v>14</v>
      </c>
      <c r="C17" s="808" t="s">
        <v>1020</v>
      </c>
      <c r="D17" s="808"/>
      <c r="E17" s="812"/>
      <c r="F17" s="803"/>
      <c r="G17" s="94"/>
      <c r="H17" s="94"/>
      <c r="I17" s="94"/>
      <c r="J17" s="230"/>
    </row>
    <row r="18" spans="1:10" s="97" customFormat="1" ht="20.25" customHeight="1">
      <c r="A18" s="814"/>
      <c r="B18" s="512">
        <v>15</v>
      </c>
      <c r="C18" s="808" t="s">
        <v>1021</v>
      </c>
      <c r="D18" s="808"/>
      <c r="E18" s="812"/>
      <c r="F18" s="803"/>
      <c r="G18" s="94"/>
      <c r="H18" s="94"/>
      <c r="I18" s="94"/>
      <c r="J18" s="230"/>
    </row>
    <row r="19" spans="1:10" s="97" customFormat="1" ht="20.25" customHeight="1">
      <c r="A19" s="814"/>
      <c r="B19" s="512">
        <v>16</v>
      </c>
      <c r="C19" s="808" t="s">
        <v>1022</v>
      </c>
      <c r="D19" s="808"/>
      <c r="E19" s="812"/>
      <c r="F19" s="803"/>
      <c r="G19" s="94"/>
      <c r="H19" s="94"/>
      <c r="I19" s="94"/>
      <c r="J19" s="230"/>
    </row>
    <row r="20" spans="1:10" s="97" customFormat="1" ht="20.25" customHeight="1">
      <c r="A20" s="814"/>
      <c r="B20" s="512">
        <v>17</v>
      </c>
      <c r="C20" s="808" t="s">
        <v>1023</v>
      </c>
      <c r="D20" s="808"/>
      <c r="E20" s="812"/>
      <c r="F20" s="803"/>
      <c r="G20" s="94"/>
      <c r="H20" s="94"/>
      <c r="I20" s="94"/>
      <c r="J20" s="230"/>
    </row>
    <row r="21" spans="1:10" s="97" customFormat="1" ht="20.25" hidden="1" customHeight="1">
      <c r="A21" s="814"/>
      <c r="B21" s="512"/>
      <c r="C21" s="808"/>
      <c r="D21" s="808"/>
      <c r="E21" s="812"/>
      <c r="F21" s="803"/>
      <c r="G21" s="94"/>
      <c r="H21" s="94"/>
      <c r="I21" s="94"/>
      <c r="J21" s="230"/>
    </row>
    <row r="22" spans="1:10" s="97" customFormat="1" ht="37.5" customHeight="1">
      <c r="A22" s="814"/>
      <c r="B22" s="234" t="s">
        <v>383</v>
      </c>
      <c r="C22" s="810" t="s">
        <v>847</v>
      </c>
      <c r="D22" s="810"/>
      <c r="E22" s="811"/>
      <c r="F22" s="803"/>
      <c r="G22" s="94"/>
      <c r="H22" s="94"/>
      <c r="I22" s="94"/>
      <c r="J22" s="96"/>
    </row>
    <row r="23" spans="1:10" ht="17.25" customHeight="1">
      <c r="A23" s="814"/>
      <c r="B23" s="235"/>
      <c r="C23" s="235"/>
      <c r="D23" s="235"/>
      <c r="E23" s="235"/>
      <c r="F23" s="803"/>
      <c r="G23" s="85"/>
      <c r="H23" s="85"/>
      <c r="I23" s="85"/>
      <c r="J23" s="86"/>
    </row>
    <row r="24" spans="1:10" ht="30" customHeight="1">
      <c r="A24" s="814"/>
      <c r="B24" s="805"/>
      <c r="C24" s="805"/>
      <c r="D24" s="805"/>
      <c r="E24" s="805"/>
      <c r="F24" s="803"/>
      <c r="G24" s="85"/>
      <c r="H24" s="85"/>
      <c r="I24" s="85"/>
      <c r="J24" s="86"/>
    </row>
    <row r="25" spans="1:10" ht="21.75" customHeight="1">
      <c r="A25" s="814"/>
      <c r="B25" s="89"/>
      <c r="C25" s="89"/>
      <c r="D25" s="89"/>
      <c r="E25" s="89"/>
      <c r="F25" s="803"/>
      <c r="G25" s="85"/>
      <c r="H25" s="85"/>
      <c r="I25" s="85"/>
      <c r="J25" s="86"/>
    </row>
    <row r="26" spans="1:10" ht="24" customHeight="1">
      <c r="A26" s="814"/>
      <c r="B26" s="820"/>
      <c r="C26" s="821"/>
      <c r="D26" s="821"/>
      <c r="E26" s="822"/>
      <c r="F26" s="803"/>
    </row>
    <row r="27" spans="1:10" ht="15.95" customHeight="1">
      <c r="A27" s="814"/>
      <c r="B27" s="823"/>
      <c r="C27" s="824"/>
      <c r="D27" s="824"/>
      <c r="E27" s="825"/>
      <c r="F27" s="803"/>
      <c r="G27" s="85"/>
      <c r="H27" s="85"/>
      <c r="I27" s="85"/>
      <c r="J27" s="86"/>
    </row>
    <row r="28" spans="1:10" ht="17.25" customHeight="1">
      <c r="A28" s="814"/>
      <c r="B28" s="823"/>
      <c r="C28" s="824"/>
      <c r="D28" s="824"/>
      <c r="E28" s="825"/>
      <c r="F28" s="803"/>
      <c r="G28" s="91"/>
      <c r="H28" s="91"/>
      <c r="I28" s="91"/>
      <c r="J28" s="91"/>
    </row>
    <row r="29" spans="1:10" ht="24" customHeight="1">
      <c r="A29" s="815"/>
      <c r="B29" s="826"/>
      <c r="C29" s="827"/>
      <c r="D29" s="827"/>
      <c r="E29" s="828"/>
      <c r="F29" s="804"/>
      <c r="G29" s="91"/>
      <c r="H29" s="91"/>
      <c r="I29" s="91"/>
      <c r="J29" s="91"/>
    </row>
    <row r="30" spans="1:10" ht="15.75">
      <c r="A30" s="88"/>
      <c r="B30" s="88"/>
      <c r="C30" s="88"/>
      <c r="D30" s="88"/>
      <c r="E30" s="88"/>
      <c r="F30" s="85"/>
      <c r="G30" s="85"/>
      <c r="H30" s="85"/>
      <c r="I30" s="85"/>
      <c r="J30" s="86"/>
    </row>
    <row r="31" spans="1:10" ht="15.75">
      <c r="A31" s="88"/>
      <c r="B31" s="88"/>
      <c r="C31" s="88"/>
      <c r="D31" s="88"/>
      <c r="E31" s="88"/>
      <c r="F31" s="85"/>
      <c r="G31" s="85"/>
      <c r="H31" s="85"/>
      <c r="I31" s="85"/>
      <c r="J31" s="86"/>
    </row>
  </sheetData>
  <sheetProtection algorithmName="SHA-512" hashValue="yod7mrsnmB7wYchuRenKfj0N+ak94zXcquGC8kQknFsMzsMqB5kBHMYUcucnW/PvoLclbT6TaFWEHClv16Cq0A==" saltValue="hhkztvnzFj8BZxqmEGiAvQ==" spinCount="100000" sheet="1" objects="1" scenarios="1"/>
  <customSheetViews>
    <customSheetView guid="{8BB606F7-FAA6-4F69-8439-9E3CB0E8F104}" scale="115" showPageBreaks="1" showGridLines="0" printArea="1" hiddenRows="1" view="pageBreakPreview" topLeftCell="B5">
      <selection activeCell="C15" sqref="C15:E15"/>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3B6A9969-E4B8-452F-AFFE-7A4A13F5C420}" scale="115" showPageBreaks="1" showGridLines="0" printArea="1" hiddenRows="1" view="pageBreakPreview" topLeftCell="B1">
      <selection activeCell="J3" sqref="J3"/>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B8284B7F-813C-4C59-8CB2-9F34C8EAC9F3}" scale="115" showPageBreaks="1" showGridLines="0" printArea="1" hiddenRows="1" view="pageBreakPreview" topLeftCell="B1">
      <selection activeCell="J3" sqref="J3"/>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176DC383-BC5B-4A2C-B484-0B54305CAC0E}"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F0C5A243-1ADF-42BF-85A0-B6506A13618B}" scale="115" showPageBreaks="1" showGridLines="0" printArea="1" view="pageBreakPreview" topLeftCell="B1">
      <selection sqref="A1:A28"/>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869B0F9C-77A4-468D-A350-EA35CAE357D9}"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9"/>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10"/>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11"/>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30"/>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31"/>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32"/>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33"/>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37"/>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8"/>
      <headerFooter alignWithMargins="0"/>
    </customSheetView>
    <customSheetView guid="{757C3C2F-C668-4CD7-806B-CA71CC57DCC1}"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9"/>
      <headerFooter alignWithMargins="0"/>
    </customSheetView>
    <customSheetView guid="{9CD72AD0-8BDA-437F-A784-A667464C809C}"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0"/>
      <headerFooter alignWithMargins="0"/>
    </customSheetView>
    <customSheetView guid="{DBB6855E-D634-47BF-8EAD-2479D63E426E}"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1"/>
      <headerFooter alignWithMargins="0"/>
    </customSheetView>
    <customSheetView guid="{9F341631-288D-49D9-8F81-65CCC818C9BA}"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2"/>
      <headerFooter alignWithMargins="0"/>
    </customSheetView>
    <customSheetView guid="{3836A67F-51F8-4B52-B51D-937DC398CD1F}" scale="115" showPageBreaks="1" showGridLines="0" printArea="1" hiddenRows="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43"/>
      <headerFooter alignWithMargins="0"/>
    </customSheetView>
    <customSheetView guid="{4B898AE2-7356-489E-882D-EC3B09CB95AA}" scale="85" showPageBreaks="1" showGridLines="0" printArea="1" hiddenRows="1" view="pageBreakPreview">
      <selection activeCell="G19" sqref="G19"/>
      <pageMargins left="0.15748031496063" right="0.23622047244094499" top="0.78" bottom="0.98425196850393704" header="0.35433070866141703" footer="0.511811023622047"/>
      <printOptions horizontalCentered="1"/>
      <pageSetup paperSize="9" scale="95" orientation="landscape" r:id="rId44"/>
      <headerFooter alignWithMargins="0"/>
    </customSheetView>
    <customSheetView guid="{B9DDBA10-9BB0-4D91-9619-C113F75B2489}" scale="115" showPageBreaks="1" showGridLines="0" printArea="1" hiddenRows="1" view="pageBreakPreview" topLeftCell="B1">
      <selection activeCell="J3" sqref="J3"/>
      <pageMargins left="0.15748031496063" right="0.23622047244094499" top="0.78" bottom="0.98425196850393704" header="0.35433070866141703" footer="0.511811023622047"/>
      <printOptions horizontalCentered="1"/>
      <pageSetup paperSize="9" scale="95" orientation="landscape" r:id="rId45"/>
      <headerFooter alignWithMargins="0"/>
    </customSheetView>
    <customSheetView guid="{7D04B26C-8B6E-4ADD-BB4A-D0761F3463C8}" scale="115" showPageBreaks="1" showGridLines="0" printArea="1" hiddenRows="1" view="pageBreakPreview" topLeftCell="B1">
      <selection activeCell="C20" sqref="C20:E20"/>
      <pageMargins left="0.15748031496063" right="0.23622047244094499" top="0.78" bottom="0.98425196850393704" header="0.35433070866141703" footer="0.511811023622047"/>
      <printOptions horizontalCentered="1"/>
      <pageSetup paperSize="9" scale="95" orientation="landscape" r:id="rId46"/>
      <headerFooter alignWithMargins="0"/>
    </customSheetView>
  </customSheetViews>
  <mergeCells count="26">
    <mergeCell ref="A1:A29"/>
    <mergeCell ref="B1:E1"/>
    <mergeCell ref="B2:E2"/>
    <mergeCell ref="C11:E11"/>
    <mergeCell ref="C12:E12"/>
    <mergeCell ref="C13:E13"/>
    <mergeCell ref="C16:E16"/>
    <mergeCell ref="C15:E15"/>
    <mergeCell ref="C21:E21"/>
    <mergeCell ref="B26:E29"/>
    <mergeCell ref="C18:E18"/>
    <mergeCell ref="F1:F29"/>
    <mergeCell ref="B24:E24"/>
    <mergeCell ref="C7:E7"/>
    <mergeCell ref="C8:E8"/>
    <mergeCell ref="C10:E10"/>
    <mergeCell ref="C6:E6"/>
    <mergeCell ref="B3:E3"/>
    <mergeCell ref="C4:E4"/>
    <mergeCell ref="C5:E5"/>
    <mergeCell ref="C22:E22"/>
    <mergeCell ref="C9:E9"/>
    <mergeCell ref="C14:E14"/>
    <mergeCell ref="C17:E17"/>
    <mergeCell ref="C19:E19"/>
    <mergeCell ref="C20:E20"/>
  </mergeCells>
  <phoneticPr fontId="29" type="noConversion"/>
  <printOptions horizontalCentered="1"/>
  <pageMargins left="0.15748031496063" right="0.23622047244094499" top="0.78" bottom="0.98425196850393704" header="0.35433070866141703" footer="0.511811023622047"/>
  <pageSetup paperSize="9" scale="95" orientation="landscape" r:id="rId47"/>
  <headerFooter alignWithMargins="0"/>
  <drawing r:id="rId4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120" zoomScaleSheetLayoutView="120" workbookViewId="0">
      <selection activeCell="D6" sqref="D6"/>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39.28515625" style="29" customWidth="1"/>
    <col min="6" max="8" width="9.140625" style="24"/>
    <col min="9" max="16384" width="9.140625" style="25"/>
  </cols>
  <sheetData>
    <row r="1" spans="1:9" s="78" customFormat="1" ht="15">
      <c r="A1" s="537" t="str">
        <f>'Attach 3(JV)'!A1</f>
        <v>Specification No. :CC/NT/W-RT/DOM/A04/24/17323</v>
      </c>
      <c r="B1" s="526"/>
      <c r="C1" s="526"/>
      <c r="D1" s="526"/>
      <c r="E1" s="538" t="str">
        <f>"Attachment-13 " &amp; 'Attach 3(JV)'!AT1</f>
        <v xml:space="preserve">Attachment-13 </v>
      </c>
      <c r="F1" s="79"/>
      <c r="G1" s="79"/>
      <c r="H1" s="79"/>
    </row>
    <row r="3" spans="1:9" ht="75" customHeight="1">
      <c r="A3" s="1218" t="str">
        <f>'Attach 3(JV)'!A3</f>
        <v>765kV Reactor Package 7RT-19-BULK for 30x80 MVAR, 765kV, 1-Ph Reactors Under  Bulk Procurement of 765kV and 400kV class Transformers and Reactors of various Capacities under Lot-4</v>
      </c>
      <c r="B3" s="1219"/>
      <c r="C3" s="1219"/>
      <c r="D3" s="1219"/>
      <c r="E3" s="1219"/>
      <c r="F3" s="26"/>
      <c r="G3" s="27"/>
      <c r="H3" s="26"/>
    </row>
    <row r="4" spans="1:9" ht="20.100000000000001" customHeight="1">
      <c r="A4" s="28"/>
      <c r="H4" s="30"/>
      <c r="I4" s="11"/>
    </row>
    <row r="5" spans="1:9" ht="20.100000000000001" customHeight="1">
      <c r="A5" s="846" t="s">
        <v>0</v>
      </c>
      <c r="B5" s="846"/>
      <c r="C5" s="846"/>
      <c r="D5" s="846"/>
      <c r="E5" s="846"/>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52" t="str">
        <f>'Attach 3(JV)'!A8</f>
        <v/>
      </c>
      <c r="B8" s="852"/>
      <c r="C8" s="852"/>
      <c r="D8" s="852"/>
      <c r="E8" s="12" t="str">
        <f>'Attach 3(JV)'!E8</f>
        <v>Contract Services</v>
      </c>
      <c r="H8" s="30"/>
      <c r="I8" s="11"/>
    </row>
    <row r="9" spans="1:9" ht="20.100000000000001" customHeight="1">
      <c r="A9" s="13" t="s">
        <v>344</v>
      </c>
      <c r="B9" s="849">
        <f>'Attach 3(JV)'!B9</f>
        <v>0</v>
      </c>
      <c r="C9" s="849"/>
      <c r="D9" s="849"/>
      <c r="E9" s="12" t="str">
        <f>'Attach 3(JV)'!E9</f>
        <v>Power Grid Corporation of India Ltd.,</v>
      </c>
      <c r="H9" s="30"/>
      <c r="I9" s="11"/>
    </row>
    <row r="10" spans="1:9" ht="20.100000000000001" customHeight="1">
      <c r="A10" s="13" t="s">
        <v>346</v>
      </c>
      <c r="B10" s="849">
        <f>'Attach 3(JV)'!B10</f>
        <v>0</v>
      </c>
      <c r="C10" s="849"/>
      <c r="D10" s="849"/>
      <c r="E10" s="12" t="str">
        <f>'Attach 3(JV)'!E10</f>
        <v>"Saudamini", Plot No. 2, Sector 29</v>
      </c>
      <c r="H10" s="30"/>
      <c r="I10" s="11"/>
    </row>
    <row r="11" spans="1:9" ht="20.100000000000001" customHeight="1">
      <c r="B11" s="849">
        <f>'Attach 3(JV)'!B11</f>
        <v>0</v>
      </c>
      <c r="C11" s="849"/>
      <c r="D11" s="849"/>
      <c r="E11" s="12" t="str">
        <f>'Attach 3(JV)'!E11</f>
        <v>Gurugram (Haryana) - 122001</v>
      </c>
      <c r="G11" s="53" t="s">
        <v>467</v>
      </c>
    </row>
    <row r="12" spans="1:9" ht="20.100000000000001" customHeight="1">
      <c r="A12" s="32"/>
      <c r="B12" s="849">
        <f>'Attach 3(JV)'!B12</f>
        <v>0</v>
      </c>
      <c r="C12" s="849"/>
      <c r="D12" s="849"/>
      <c r="E12" s="12"/>
    </row>
    <row r="13" spans="1:9" ht="20.100000000000001" customHeight="1">
      <c r="A13" s="32"/>
      <c r="B13" s="103"/>
      <c r="C13" s="103"/>
      <c r="D13" s="103"/>
      <c r="E13" s="25"/>
    </row>
    <row r="14" spans="1:9" ht="20.100000000000001" customHeight="1">
      <c r="A14" s="29" t="s">
        <v>339</v>
      </c>
    </row>
    <row r="15" spans="1:9" ht="20.100000000000001" customHeight="1">
      <c r="A15" s="32"/>
    </row>
    <row r="16" spans="1:9" ht="45" customHeight="1">
      <c r="A16" s="1065" t="s">
        <v>1</v>
      </c>
      <c r="B16" s="1065"/>
      <c r="C16" s="1065"/>
      <c r="D16" s="1065"/>
      <c r="E16" s="1065"/>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3" t="str">
        <f>'Attach 3(JV)'!B24</f>
        <v>--</v>
      </c>
      <c r="C24" s="40"/>
      <c r="D24" s="37" t="s">
        <v>4</v>
      </c>
      <c r="E24" s="211" t="str">
        <f>'Attach 3(JV)'!E24</f>
        <v/>
      </c>
    </row>
    <row r="25" spans="1:5" ht="33" customHeight="1">
      <c r="A25" s="36" t="s">
        <v>7</v>
      </c>
      <c r="B25" s="211" t="str">
        <f>'Attach 3(JV)'!B25</f>
        <v/>
      </c>
      <c r="C25" s="40"/>
      <c r="D25" s="37" t="s">
        <v>5</v>
      </c>
      <c r="E25" s="211"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s8mpEJj7K9axnzJMQbRRgzk4JgzogFlMoAexx9NRkALYWtjYSANAp8i+V6gRw83VyxD+mML8o6KaHPllWaVP3A==" saltValue="Spv8+bawOdCwSEraqaPvPA==" spinCount="100000" sheet="1" objects="1" scenarios="1"/>
  <customSheetViews>
    <customSheetView guid="{8BB606F7-FAA6-4F69-8439-9E3CB0E8F104}" scale="160" showPageBreaks="1" showGridLines="0" fitToPage="1" printArea="1" view="pageBreakPreview" topLeftCell="A3">
      <selection activeCell="D6" sqref="D6"/>
      <pageMargins left="0.75" right="0.63" top="0.57999999999999996" bottom="0.6" header="0.34" footer="0.35"/>
      <pageSetup scale="86" orientation="portrait" r:id="rId1"/>
      <headerFooter alignWithMargins="0">
        <oddFooter>&amp;R&amp;"Book Antiqua,Bold"&amp;8 Page &amp;P of &amp;N</oddFooter>
      </headerFooter>
    </customSheetView>
    <customSheetView guid="{3B6A9969-E4B8-452F-AFFE-7A4A13F5C420}" scale="160" showPageBreaks="1" showGridLines="0" fitToPage="1" printArea="1" view="pageBreakPreview">
      <selection activeCell="F4" sqref="F4"/>
      <pageMargins left="0.75" right="0.63" top="0.57999999999999996" bottom="0.6" header="0.34" footer="0.35"/>
      <pageSetup scale="86" orientation="portrait" r:id="rId2"/>
      <headerFooter alignWithMargins="0">
        <oddFooter>&amp;R&amp;"Book Antiqua,Bold"&amp;8 Page &amp;P of &amp;N</oddFooter>
      </headerFooter>
    </customSheetView>
    <customSheetView guid="{B8284B7F-813C-4C59-8CB2-9F34C8EAC9F3}" scale="160" showPageBreaks="1" showGridLines="0" fitToPage="1" printArea="1" view="pageBreakPreview">
      <selection activeCell="F4" sqref="F4"/>
      <pageMargins left="0.75" right="0.63" top="0.57999999999999996" bottom="0.6" header="0.34" footer="0.35"/>
      <pageSetup scale="86" orientation="portrait" r:id="rId3"/>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75" right="0.63" top="0.57999999999999996" bottom="0.6" header="0.34" footer="0.35"/>
      <pageSetup scale="86" orientation="portrait" r:id="rId4"/>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75" right="0.63" top="0.57999999999999996" bottom="0.6" header="0.34" footer="0.35"/>
      <pageSetup scale="86" orientation="portrait" r:id="rId5"/>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6"/>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75" right="0.63" top="0.57999999999999996" bottom="0.6" header="0.34" footer="0.35"/>
      <pageSetup scale="86" orientation="portrait" r:id="rId7"/>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9"/>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12"/>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22"/>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7"/>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30"/>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31"/>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32"/>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33"/>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34"/>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35"/>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36"/>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37"/>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38"/>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75" right="0.63" top="0.57999999999999996" bottom="0.6" header="0.34" footer="0.35"/>
      <pageSetup scale="86" orientation="portrait" r:id="rId39"/>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75" right="0.63" top="0.57999999999999996" bottom="0.6" header="0.34" footer="0.35"/>
      <pageSetup scale="86" orientation="portrait" r:id="rId40"/>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75" right="0.63" top="0.57999999999999996" bottom="0.6" header="0.34" footer="0.35"/>
      <pageSetup scale="86" orientation="portrait" r:id="rId41"/>
      <headerFooter alignWithMargins="0">
        <oddFooter>&amp;R&amp;"Book Antiqua,Bold"&amp;8 Page &amp;P of &amp;N</oddFooter>
      </headerFooter>
    </customSheetView>
    <customSheetView guid="{9F341631-288D-49D9-8F81-65CCC818C9BA}" scale="90" showPageBreaks="1" showGridLines="0" fitToPage="1" printArea="1" view="pageBreakPreview">
      <selection activeCell="C2" sqref="C2"/>
      <pageMargins left="0.75" right="0.63" top="0.57999999999999996" bottom="0.6" header="0.34" footer="0.35"/>
      <pageSetup scale="86" orientation="portrait" r:id="rId42"/>
      <headerFooter alignWithMargins="0">
        <oddFooter>&amp;R&amp;"Book Antiqua,Bold"&amp;8 Page &amp;P of &amp;N</oddFooter>
      </headerFooter>
    </customSheetView>
    <customSheetView guid="{3836A67F-51F8-4B52-B51D-937DC398CD1F}" scale="90" showPageBreaks="1" showGridLines="0" fitToPage="1" printArea="1" view="pageBreakPreview">
      <selection activeCell="C2" sqref="C2"/>
      <pageMargins left="0.75" right="0.63" top="0.57999999999999996" bottom="0.6" header="0.34" footer="0.35"/>
      <pageSetup scale="86" orientation="portrait" r:id="rId43"/>
      <headerFooter alignWithMargins="0">
        <oddFooter>&amp;R&amp;"Book Antiqua,Bold"&amp;8 Page &amp;P of &amp;N</oddFooter>
      </headerFooter>
    </customSheetView>
    <customSheetView guid="{4B898AE2-7356-489E-882D-EC3B09CB95AA}" scale="90" showPageBreaks="1" showGridLines="0" fitToPage="1" printArea="1" view="pageBreakPreview">
      <selection activeCell="C2" sqref="C2"/>
      <pageMargins left="0.75" right="0.63" top="0.57999999999999996" bottom="0.6" header="0.34" footer="0.35"/>
      <pageSetup scale="86" orientation="portrait" r:id="rId44"/>
      <headerFooter alignWithMargins="0">
        <oddFooter>&amp;R&amp;"Book Antiqua,Bold"&amp;8 Page &amp;P of &amp;N</oddFooter>
      </headerFooter>
    </customSheetView>
    <customSheetView guid="{B9DDBA10-9BB0-4D91-9619-C113F75B2489}" scale="160" showPageBreaks="1" showGridLines="0" fitToPage="1" printArea="1" view="pageBreakPreview">
      <selection activeCell="F4" sqref="F4"/>
      <pageMargins left="0.75" right="0.63" top="0.57999999999999996" bottom="0.6" header="0.34" footer="0.35"/>
      <pageSetup scale="86" orientation="portrait" r:id="rId45"/>
      <headerFooter alignWithMargins="0">
        <oddFooter>&amp;R&amp;"Book Antiqua,Bold"&amp;8 Page &amp;P of &amp;N</oddFooter>
      </headerFooter>
    </customSheetView>
    <customSheetView guid="{7D04B26C-8B6E-4ADD-BB4A-D0761F3463C8}" scale="160" showPageBreaks="1" showGridLines="0" fitToPage="1" printArea="1" view="pageBreakPreview">
      <pageMargins left="0.75" right="0.63" top="0.57999999999999996" bottom="0.6" header="0.34" footer="0.35"/>
      <pageSetup scale="86" orientation="portrait" r:id="rId46"/>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7"/>
  <headerFooter alignWithMargins="0">
    <oddFooter>&amp;R&amp;"Book Antiqua,Bold"&amp;8 Page &amp;P of &amp;N</oddFooter>
  </headerFooter>
  <drawing r:id="rId4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topLeftCell="A5" zoomScaleSheetLayoutView="100" workbookViewId="0">
      <selection activeCell="A16" sqref="A16:E16"/>
    </sheetView>
  </sheetViews>
  <sheetFormatPr defaultColWidth="9.140625" defaultRowHeight="16.5"/>
  <cols>
    <col min="1" max="1" width="12.140625" style="29" customWidth="1"/>
    <col min="2" max="2" width="20.5703125" style="29" customWidth="1"/>
    <col min="3" max="3" width="11.42578125" style="29" customWidth="1"/>
    <col min="4" max="4" width="32.5703125" style="29" customWidth="1"/>
    <col min="5" max="5" width="39.28515625" style="29" customWidth="1"/>
    <col min="6" max="8" width="9.140625" style="24"/>
    <col min="9" max="16384" width="9.140625" style="25"/>
  </cols>
  <sheetData>
    <row r="1" spans="1:9" s="78" customFormat="1" ht="15">
      <c r="A1" s="1164" t="str">
        <f>'Attach 3(JV)'!A1</f>
        <v>Specification No. :CC/NT/W-RT/DOM/A04/24/17323</v>
      </c>
      <c r="B1" s="1164"/>
      <c r="C1" s="1164"/>
      <c r="D1" s="1164"/>
      <c r="E1" s="525" t="str">
        <f>"Attachment-14 " &amp; 'Attach 3(JV)'!AT1</f>
        <v xml:space="preserve">Attachment-14 </v>
      </c>
      <c r="F1" s="79"/>
      <c r="G1" s="79"/>
      <c r="H1" s="79"/>
    </row>
    <row r="3" spans="1:9" ht="83.25" customHeight="1">
      <c r="A3" s="1218" t="str">
        <f>'Attach 3(JV)'!A3</f>
        <v>765kV Reactor Package 7RT-19-BULK for 30x80 MVAR, 765kV, 1-Ph Reactors Under  Bulk Procurement of 765kV and 400kV class Transformers and Reactors of various Capacities under Lot-4</v>
      </c>
      <c r="B3" s="1219"/>
      <c r="C3" s="1219"/>
      <c r="D3" s="1219"/>
      <c r="E3" s="1219"/>
      <c r="F3" s="26"/>
      <c r="G3" s="27"/>
      <c r="H3" s="26"/>
    </row>
    <row r="4" spans="1:9" ht="20.100000000000001" customHeight="1">
      <c r="A4" s="28"/>
      <c r="H4" s="30"/>
      <c r="I4" s="11"/>
    </row>
    <row r="5" spans="1:9" ht="20.100000000000001" customHeight="1">
      <c r="A5" s="846" t="s">
        <v>407</v>
      </c>
      <c r="B5" s="846"/>
      <c r="C5" s="846"/>
      <c r="D5" s="846"/>
      <c r="E5" s="846"/>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52" t="str">
        <f>'Attach 3(JV)'!A8</f>
        <v/>
      </c>
      <c r="B8" s="852"/>
      <c r="C8" s="852"/>
      <c r="D8" s="852"/>
      <c r="E8" s="12" t="str">
        <f>'Attach 3(JV)'!E8</f>
        <v>Contract Services</v>
      </c>
      <c r="H8" s="30"/>
      <c r="I8" s="11"/>
    </row>
    <row r="9" spans="1:9" ht="20.100000000000001" customHeight="1">
      <c r="A9" s="13" t="s">
        <v>344</v>
      </c>
      <c r="B9" s="849">
        <f>'Attach 3(JV)'!B9</f>
        <v>0</v>
      </c>
      <c r="C9" s="849"/>
      <c r="D9" s="849"/>
      <c r="E9" s="12" t="str">
        <f>'Attach 3(JV)'!E9</f>
        <v>Power Grid Corporation of India Ltd.,</v>
      </c>
      <c r="H9" s="30"/>
      <c r="I9" s="11"/>
    </row>
    <row r="10" spans="1:9" ht="20.100000000000001" customHeight="1">
      <c r="A10" s="13" t="s">
        <v>346</v>
      </c>
      <c r="B10" s="849">
        <f>'Attach 3(JV)'!B10</f>
        <v>0</v>
      </c>
      <c r="C10" s="849"/>
      <c r="D10" s="849"/>
      <c r="E10" s="12" t="str">
        <f>'Attach 3(JV)'!E10</f>
        <v>"Saudamini", Plot No. 2, Sector 29</v>
      </c>
      <c r="H10" s="30"/>
      <c r="I10" s="11"/>
    </row>
    <row r="11" spans="1:9" ht="20.100000000000001" customHeight="1">
      <c r="B11" s="849">
        <f>'Attach 3(JV)'!B11</f>
        <v>0</v>
      </c>
      <c r="C11" s="849"/>
      <c r="D11" s="849"/>
      <c r="E11" s="12" t="str">
        <f>'Attach 3(JV)'!E11</f>
        <v>Gurugram (Haryana) - 122001</v>
      </c>
    </row>
    <row r="12" spans="1:9" ht="20.100000000000001" customHeight="1">
      <c r="A12" s="32"/>
      <c r="B12" s="849">
        <f>'Attach 3(JV)'!B12</f>
        <v>0</v>
      </c>
      <c r="C12" s="849"/>
      <c r="D12" s="849"/>
      <c r="E12" s="12"/>
    </row>
    <row r="13" spans="1:9" ht="20.100000000000001" customHeight="1">
      <c r="A13" s="32"/>
      <c r="B13" s="103"/>
      <c r="C13" s="103"/>
      <c r="D13" s="103"/>
      <c r="E13" s="25"/>
    </row>
    <row r="14" spans="1:9" ht="20.100000000000001" customHeight="1">
      <c r="A14" s="29" t="s">
        <v>339</v>
      </c>
    </row>
    <row r="15" spans="1:9" ht="20.100000000000001" customHeight="1">
      <c r="A15" s="32"/>
    </row>
    <row r="16" spans="1:9" ht="45" customHeight="1">
      <c r="A16" s="1255" t="s">
        <v>465</v>
      </c>
      <c r="B16" s="1255"/>
      <c r="C16" s="1255"/>
      <c r="D16" s="1255"/>
      <c r="E16" s="1255"/>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3" t="str">
        <f>'Attach 3(JV)'!B24</f>
        <v>--</v>
      </c>
      <c r="C24" s="40"/>
      <c r="D24" s="37" t="s">
        <v>4</v>
      </c>
      <c r="E24" s="211" t="str">
        <f>'Attach 3(JV)'!E24</f>
        <v/>
      </c>
    </row>
    <row r="25" spans="1:5" ht="33" customHeight="1">
      <c r="A25" s="36" t="s">
        <v>7</v>
      </c>
      <c r="B25" s="211" t="str">
        <f>'Attach 3(JV)'!B25</f>
        <v/>
      </c>
      <c r="C25" s="40"/>
      <c r="D25" s="37" t="s">
        <v>5</v>
      </c>
      <c r="E25" s="211"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Hxspn652yQ+o2NeYR9a4xjZt+CawWUsjkSn1OSo+ofUCWj+7FDKJY2Oe45y6M789ClUMDRDkBx6kR6bb1s3KBw==" saltValue="CaRTYGQQHFbTBbNBre3XhA==" spinCount="100000" sheet="1" objects="1" scenarios="1"/>
  <customSheetViews>
    <customSheetView guid="{8BB606F7-FAA6-4F69-8439-9E3CB0E8F104}" showPageBreaks="1" showGridLines="0" fitToPage="1" printArea="1" view="pageBreakPreview">
      <selection activeCell="K3" sqref="K3"/>
      <pageMargins left="0.75" right="0.63" top="0.57999999999999996" bottom="0.6" header="0.34" footer="0.35"/>
      <pageSetup scale="87"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selection activeCell="I8" sqref="I8"/>
      <pageMargins left="0.75" right="0.63" top="0.57999999999999996" bottom="0.6" header="0.34" footer="0.35"/>
      <pageSetup scale="87" orientation="portrait" r:id="rId2"/>
      <headerFooter alignWithMargins="0">
        <oddFooter>&amp;R&amp;"Book Antiqua,Bold"&amp;8 Page &amp;P of &amp;N</oddFooter>
      </headerFooter>
    </customSheetView>
    <customSheetView guid="{B8284B7F-813C-4C59-8CB2-9F34C8EAC9F3}" showPageBreaks="1" showGridLines="0" fitToPage="1" printArea="1" view="pageBreakPreview">
      <selection activeCell="I8" sqref="I8"/>
      <pageMargins left="0.75" right="0.63" top="0.57999999999999996" bottom="0.6" header="0.34" footer="0.35"/>
      <pageSetup scale="87" orientation="portrait" r:id="rId3"/>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75" right="0.63" top="0.57999999999999996" bottom="0.6" header="0.34" footer="0.35"/>
      <pageSetup scale="87" orientation="portrait" r:id="rId4"/>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75" right="0.63" top="0.57999999999999996" bottom="0.6" header="0.34" footer="0.35"/>
      <pageSetup scale="87" orientation="portrait" r:id="rId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6"/>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75" right="0.63" top="0.57999999999999996" bottom="0.6" header="0.34" footer="0.35"/>
      <pageSetup scale="87" orientation="portrait" r:id="rId7"/>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9"/>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12"/>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4"/>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21"/>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22"/>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23"/>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24"/>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2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26"/>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7"/>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28"/>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29"/>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3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31"/>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32"/>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33"/>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75" right="0.63" top="0.57999999999999996" bottom="0.6" header="0.34" footer="0.35"/>
      <pageSetup scale="87" orientation="portrait" r:id="rId34"/>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75" right="0.63" top="0.57999999999999996" bottom="0.6" header="0.34" footer="0.35"/>
      <pageSetup scale="86" orientation="portrait" r:id="rId35"/>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75" right="0.63" top="0.57999999999999996" bottom="0.6" header="0.34" footer="0.35"/>
      <pageSetup scale="87" orientation="portrait" r:id="rId36"/>
      <headerFooter alignWithMargins="0">
        <oddFooter>&amp;R&amp;"Book Antiqua,Bold"&amp;8 Page &amp;P of &amp;N</oddFooter>
      </headerFooter>
    </customSheetView>
    <customSheetView guid="{9F341631-288D-49D9-8F81-65CCC818C9BA}" showPageBreaks="1" showGridLines="0" fitToPage="1" printArea="1" view="pageBreakPreview">
      <selection activeCell="J17" sqref="J17"/>
      <pageMargins left="0.75" right="0.63" top="0.57999999999999996" bottom="0.6" header="0.34" footer="0.35"/>
      <pageSetup scale="87" orientation="portrait" r:id="rId37"/>
      <headerFooter alignWithMargins="0">
        <oddFooter>&amp;R&amp;"Book Antiqua,Bold"&amp;8 Page &amp;P of &amp;N</oddFooter>
      </headerFooter>
    </customSheetView>
    <customSheetView guid="{3836A67F-51F8-4B52-B51D-937DC398CD1F}" showPageBreaks="1" showGridLines="0" fitToPage="1" printArea="1" view="pageBreakPreview">
      <selection activeCell="J17" sqref="J17"/>
      <pageMargins left="0.75" right="0.63" top="0.57999999999999996" bottom="0.6" header="0.34" footer="0.35"/>
      <pageSetup scale="87" orientation="portrait" r:id="rId38"/>
      <headerFooter alignWithMargins="0">
        <oddFooter>&amp;R&amp;"Book Antiqua,Bold"&amp;8 Page &amp;P of &amp;N</oddFooter>
      </headerFooter>
    </customSheetView>
    <customSheetView guid="{4B898AE2-7356-489E-882D-EC3B09CB95AA}" showPageBreaks="1" showGridLines="0" fitToPage="1" printArea="1" view="pageBreakPreview">
      <selection activeCell="J17" sqref="J17"/>
      <pageMargins left="0.75" right="0.63" top="0.57999999999999996" bottom="0.6" header="0.34" footer="0.35"/>
      <pageSetup scale="87" orientation="portrait" r:id="rId39"/>
      <headerFooter alignWithMargins="0">
        <oddFooter>&amp;R&amp;"Book Antiqua,Bold"&amp;8 Page &amp;P of &amp;N</oddFooter>
      </headerFooter>
    </customSheetView>
    <customSheetView guid="{B9DDBA10-9BB0-4D91-9619-C113F75B2489}" showPageBreaks="1" showGridLines="0" fitToPage="1" printArea="1" view="pageBreakPreview">
      <selection activeCell="I8" sqref="I8"/>
      <pageMargins left="0.75" right="0.63" top="0.57999999999999996" bottom="0.6" header="0.34" footer="0.35"/>
      <pageSetup scale="87" orientation="portrait" r:id="rId40"/>
      <headerFooter alignWithMargins="0">
        <oddFooter>&amp;R&amp;"Book Antiqua,Bold"&amp;8 Page &amp;P of &amp;N</oddFooter>
      </headerFooter>
    </customSheetView>
    <customSheetView guid="{7D04B26C-8B6E-4ADD-BB4A-D0761F3463C8}" showPageBreaks="1" showGridLines="0" fitToPage="1" printArea="1" view="pageBreakPreview">
      <selection activeCell="K3" sqref="K3"/>
      <pageMargins left="0.75" right="0.63" top="0.57999999999999996" bottom="0.6" header="0.34" footer="0.35"/>
      <pageSetup scale="87" orientation="portrait" r:id="rId41"/>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42"/>
  <headerFooter alignWithMargins="0">
    <oddFooter>&amp;R&amp;"Book Antiqua,Bold"&amp;8 Page &amp;P of &amp;N</oddFooter>
  </headerFooter>
  <drawing r:id="rId4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zoomScale="145" zoomScaleNormal="100" zoomScaleSheetLayoutView="145" workbookViewId="0">
      <selection activeCell="F20" sqref="F20"/>
    </sheetView>
  </sheetViews>
  <sheetFormatPr defaultColWidth="9.140625" defaultRowHeight="13.5"/>
  <cols>
    <col min="1" max="1" width="10" style="25" customWidth="1"/>
    <col min="2" max="2" width="10.7109375" style="25" customWidth="1"/>
    <col min="3" max="3" width="10.85546875" style="25" customWidth="1"/>
    <col min="4" max="4" width="16.85546875" style="25" customWidth="1"/>
    <col min="5" max="5" width="20" style="25" customWidth="1"/>
    <col min="6" max="8" width="10.7109375" style="25" customWidth="1"/>
    <col min="9" max="9" width="8.140625" style="25" customWidth="1"/>
    <col min="10" max="16384" width="9.140625" style="25"/>
  </cols>
  <sheetData>
    <row r="1" spans="1:9" s="239" customFormat="1" ht="32.1" customHeight="1">
      <c r="A1" s="1265" t="s">
        <v>476</v>
      </c>
      <c r="B1" s="1266"/>
      <c r="C1" s="1266"/>
      <c r="D1" s="1266"/>
      <c r="E1" s="1266"/>
      <c r="F1" s="1266"/>
      <c r="G1" s="1266"/>
      <c r="H1" s="1266"/>
      <c r="I1" s="1267"/>
    </row>
    <row r="2" spans="1:9" s="239" customFormat="1" ht="32.1" customHeight="1">
      <c r="A2" s="236" t="s">
        <v>477</v>
      </c>
      <c r="B2" s="1268" t="s">
        <v>478</v>
      </c>
      <c r="C2" s="1268"/>
      <c r="D2" s="1268"/>
      <c r="E2" s="1268"/>
      <c r="F2" s="1268"/>
      <c r="G2" s="1268"/>
      <c r="H2" s="1268"/>
      <c r="I2" s="1269"/>
    </row>
    <row r="3" spans="1:9" s="239" customFormat="1" ht="32.1" customHeight="1">
      <c r="A3" s="236" t="s">
        <v>479</v>
      </c>
      <c r="B3" s="1268" t="s">
        <v>480</v>
      </c>
      <c r="C3" s="1268"/>
      <c r="D3" s="1268"/>
      <c r="E3" s="1268"/>
      <c r="F3" s="1268"/>
      <c r="G3" s="1268"/>
      <c r="H3" s="1268"/>
      <c r="I3" s="1269"/>
    </row>
    <row r="4" spans="1:9" s="239" customFormat="1" ht="32.1" customHeight="1">
      <c r="A4" s="236" t="s">
        <v>481</v>
      </c>
      <c r="B4" s="1268" t="s">
        <v>482</v>
      </c>
      <c r="C4" s="1268"/>
      <c r="D4" s="1268"/>
      <c r="E4" s="1268"/>
      <c r="F4" s="1268"/>
      <c r="G4" s="1268"/>
      <c r="H4" s="1268"/>
      <c r="I4" s="1269"/>
    </row>
    <row r="5" spans="1:9" s="239" customFormat="1" ht="32.1" customHeight="1">
      <c r="A5" s="236" t="s">
        <v>483</v>
      </c>
      <c r="B5" s="1268" t="s">
        <v>484</v>
      </c>
      <c r="C5" s="1268"/>
      <c r="D5" s="1268"/>
      <c r="E5" s="1268"/>
      <c r="F5" s="1268"/>
      <c r="G5" s="1268"/>
      <c r="H5" s="1268"/>
      <c r="I5" s="1269"/>
    </row>
    <row r="6" spans="1:9" s="239" customFormat="1" ht="32.1" customHeight="1">
      <c r="A6" s="237" t="s">
        <v>485</v>
      </c>
      <c r="B6" s="1270" t="s">
        <v>538</v>
      </c>
      <c r="C6" s="1270"/>
      <c r="D6" s="1270"/>
      <c r="E6" s="1270"/>
      <c r="F6" s="1270"/>
      <c r="G6" s="1270"/>
      <c r="H6" s="1270"/>
      <c r="I6" s="1271"/>
    </row>
    <row r="7" spans="1:9" s="239" customFormat="1" ht="32.1" customHeight="1">
      <c r="A7" s="238"/>
      <c r="C7" s="238"/>
      <c r="D7" s="238"/>
      <c r="E7" s="238"/>
      <c r="F7" s="238"/>
      <c r="G7" s="238"/>
      <c r="H7" s="238"/>
      <c r="I7" s="238"/>
    </row>
    <row r="24" spans="1:10" ht="6.75" customHeight="1"/>
    <row r="28" spans="1:10">
      <c r="A28" s="60"/>
      <c r="B28" s="60"/>
      <c r="C28" s="60"/>
      <c r="D28" s="60"/>
      <c r="E28" s="60"/>
      <c r="F28" s="60"/>
      <c r="G28" s="60"/>
      <c r="H28" s="60"/>
      <c r="I28" s="60"/>
      <c r="J28" s="60"/>
    </row>
    <row r="29" spans="1:10">
      <c r="A29" s="60"/>
      <c r="B29" s="60"/>
      <c r="C29" s="60"/>
      <c r="D29" s="60"/>
      <c r="E29" s="60"/>
      <c r="F29" s="60"/>
      <c r="G29" s="60"/>
      <c r="H29" s="60"/>
      <c r="I29" s="60"/>
      <c r="J29" s="60"/>
    </row>
    <row r="30" spans="1:10">
      <c r="A30" s="60"/>
      <c r="B30" s="60"/>
      <c r="C30" s="60"/>
      <c r="D30" s="60"/>
      <c r="E30" s="60"/>
      <c r="F30" s="60"/>
      <c r="G30" s="60"/>
      <c r="H30" s="60"/>
      <c r="I30" s="60"/>
      <c r="J30" s="60"/>
    </row>
    <row r="31" spans="1:10" ht="18.75">
      <c r="A31" s="1276" t="s">
        <v>396</v>
      </c>
      <c r="B31" s="1276"/>
      <c r="C31" s="1276"/>
      <c r="D31" s="1276"/>
      <c r="E31" s="1276"/>
      <c r="F31" s="1276"/>
      <c r="G31" s="1276"/>
      <c r="H31" s="1276"/>
      <c r="I31" s="1276"/>
      <c r="J31" s="60"/>
    </row>
    <row r="32" spans="1:10" ht="15.75">
      <c r="A32" s="1275" t="s">
        <v>397</v>
      </c>
      <c r="B32" s="1275"/>
      <c r="C32" s="1275"/>
      <c r="D32" s="1275"/>
      <c r="E32" s="1275"/>
      <c r="F32" s="1275"/>
      <c r="G32" s="1275"/>
      <c r="H32" s="1275"/>
      <c r="I32" s="1275"/>
      <c r="J32" s="60"/>
    </row>
    <row r="33" spans="1:10" ht="18.75">
      <c r="A33" s="1272" t="s">
        <v>398</v>
      </c>
      <c r="B33" s="1272"/>
      <c r="C33" s="1272"/>
      <c r="D33" s="1272"/>
      <c r="E33" s="1272"/>
      <c r="F33" s="1272"/>
      <c r="G33" s="1272"/>
      <c r="H33" s="1272"/>
      <c r="I33" s="1272"/>
      <c r="J33" s="60"/>
    </row>
    <row r="34" spans="1:10" ht="36" customHeight="1">
      <c r="A34" s="1277" t="s">
        <v>554</v>
      </c>
      <c r="B34" s="1277"/>
      <c r="C34" s="1277"/>
      <c r="D34" s="1277"/>
      <c r="E34" s="1277"/>
      <c r="F34" s="1277"/>
      <c r="G34" s="1277"/>
      <c r="H34" s="1277"/>
      <c r="I34" s="1277"/>
      <c r="J34" s="60"/>
    </row>
    <row r="35" spans="1:10" ht="18.75">
      <c r="A35" s="1272" t="s">
        <v>399</v>
      </c>
      <c r="B35" s="1272"/>
      <c r="C35" s="1272"/>
      <c r="D35" s="1272"/>
      <c r="E35" s="1272"/>
      <c r="F35" s="1272"/>
      <c r="G35" s="1272"/>
      <c r="H35" s="1272"/>
      <c r="I35" s="1272"/>
      <c r="J35" s="60"/>
    </row>
    <row r="36" spans="1:10" ht="15.75">
      <c r="A36" s="1275" t="s">
        <v>400</v>
      </c>
      <c r="B36" s="1275"/>
      <c r="C36" s="1275"/>
      <c r="D36" s="1275"/>
      <c r="E36" s="1275"/>
      <c r="F36" s="1275"/>
      <c r="G36" s="1275"/>
      <c r="H36" s="1275"/>
      <c r="I36" s="1275"/>
      <c r="J36" s="60"/>
    </row>
    <row r="37" spans="1:10" ht="15.75">
      <c r="A37" s="1275">
        <f>'Attach 3(JV)'!B9</f>
        <v>0</v>
      </c>
      <c r="B37" s="1275"/>
      <c r="C37" s="1275"/>
      <c r="D37" s="1275"/>
      <c r="E37" s="1275"/>
      <c r="F37" s="1275"/>
      <c r="G37" s="1275"/>
      <c r="H37" s="1275"/>
      <c r="I37" s="1275"/>
      <c r="J37" s="60"/>
    </row>
    <row r="38" spans="1:10" ht="58.5" customHeight="1">
      <c r="A38" s="1274" t="str">
        <f>" having its Registered Office at " &amp; 'Attach 3(JV)'!B10 &amp; " " &amp;'Attach 3(JV)'!B11 &amp; " " &amp;'Attach 3(JV)'!B12</f>
        <v xml:space="preserve"> having its Registered Office at 0 0 0</v>
      </c>
      <c r="B38" s="1274"/>
      <c r="C38" s="1274"/>
      <c r="D38" s="1274"/>
      <c r="E38" s="1274"/>
      <c r="F38" s="1274"/>
      <c r="G38" s="1274"/>
      <c r="H38" s="1274"/>
      <c r="I38" s="1274"/>
      <c r="J38" s="60"/>
    </row>
    <row r="39" spans="1:10" ht="15.75">
      <c r="A39" s="1275" t="str">
        <f>IF('Names of Bidder'!D6 = "Sole Bidder", " ", " and ")</f>
        <v xml:space="preserve"> </v>
      </c>
      <c r="B39" s="1275"/>
      <c r="C39" s="1275"/>
      <c r="D39" s="1275"/>
      <c r="E39" s="1275"/>
      <c r="F39" s="1275"/>
      <c r="G39" s="1275"/>
      <c r="H39" s="1275"/>
      <c r="I39" s="1275"/>
      <c r="J39" s="60"/>
    </row>
    <row r="40" spans="1:10" ht="17.25" customHeight="1">
      <c r="A40" s="1274" t="str">
        <f>IF('Names of Bidder'!D6= "Sole Bidder", "", IF('Names of Bidder'!D7=1,'Names of Bidder'!D23,IF('Names of Bidder'!D7="2 or More",'Names of Bidder'!D23&amp;" &amp; "&amp;'Names of Bidder'!D28,"")))</f>
        <v/>
      </c>
      <c r="B40" s="1274"/>
      <c r="C40" s="1274"/>
      <c r="D40" s="1274"/>
      <c r="E40" s="1274"/>
      <c r="F40" s="1274"/>
      <c r="G40" s="1274"/>
      <c r="H40" s="1274"/>
      <c r="I40" s="1274"/>
      <c r="J40" s="60"/>
    </row>
    <row r="41" spans="1:10" ht="39" customHeight="1">
      <c r="A41" s="1274"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274"/>
      <c r="C41" s="1274"/>
      <c r="D41" s="1274"/>
      <c r="E41" s="1274"/>
      <c r="F41" s="1274"/>
      <c r="G41" s="1274"/>
      <c r="H41" s="1274"/>
      <c r="I41" s="1274"/>
      <c r="J41" s="60"/>
    </row>
    <row r="42" spans="1:10" ht="15.75">
      <c r="A42" s="1275" t="s">
        <v>401</v>
      </c>
      <c r="B42" s="1275"/>
      <c r="C42" s="1275"/>
      <c r="D42" s="1275"/>
      <c r="E42" s="1275"/>
      <c r="F42" s="1275"/>
      <c r="G42" s="1275"/>
      <c r="H42" s="1275"/>
      <c r="I42" s="1275"/>
      <c r="J42" s="60"/>
    </row>
    <row r="43" spans="1:10" ht="18.75">
      <c r="A43" s="1272" t="s">
        <v>402</v>
      </c>
      <c r="B43" s="1272"/>
      <c r="C43" s="1272"/>
      <c r="D43" s="1272"/>
      <c r="E43" s="1272"/>
      <c r="F43" s="1272"/>
      <c r="G43" s="1272"/>
      <c r="H43" s="1272"/>
      <c r="I43" s="1272"/>
      <c r="J43" s="60"/>
    </row>
    <row r="44" spans="1:10" ht="18.75">
      <c r="A44" s="1272" t="s">
        <v>403</v>
      </c>
      <c r="B44" s="1272"/>
      <c r="C44" s="1272"/>
      <c r="D44" s="1272"/>
      <c r="E44" s="1272"/>
      <c r="F44" s="1272"/>
      <c r="G44" s="1272"/>
      <c r="H44" s="1272"/>
      <c r="I44" s="1272"/>
      <c r="J44" s="60"/>
    </row>
    <row r="45" spans="1:10" ht="102" customHeight="1">
      <c r="A45" s="1273" t="str">
        <f>"POWERGRID intends to award, under laid-down organisational procedures, contract(s) for " &amp; Basic!B1</f>
        <v>POWERGRID intends to award, under laid-down organisational procedures, contract(s) for 765kV Reactor Package 7RT-19-BULK for 30x80 MVAR, 765kV, 1-Ph Reactors Under  Bulk Procurement of 765kV and 400kV class Transformers and Reactors of various Capacities under Lot-4</v>
      </c>
      <c r="B45" s="1273"/>
      <c r="C45" s="1273"/>
      <c r="D45" s="1273"/>
      <c r="E45" s="1273"/>
      <c r="F45" s="1273"/>
      <c r="G45" s="1273"/>
      <c r="H45" s="1273"/>
      <c r="I45" s="1273"/>
      <c r="J45" s="60"/>
    </row>
    <row r="46" spans="1:10" ht="16.5" customHeight="1">
      <c r="A46" s="196"/>
      <c r="B46" s="198"/>
      <c r="C46" s="198"/>
      <c r="D46" s="198"/>
      <c r="E46" s="198"/>
      <c r="F46" s="196"/>
      <c r="G46" s="198"/>
      <c r="H46" s="198"/>
      <c r="I46" s="198"/>
      <c r="J46" s="60"/>
    </row>
    <row r="47" spans="1:10" ht="21" customHeight="1">
      <c r="A47" s="1166" t="s">
        <v>404</v>
      </c>
      <c r="B47" s="1166"/>
      <c r="C47" s="1166"/>
      <c r="D47" s="1166"/>
      <c r="E47" s="1260" t="s">
        <v>404</v>
      </c>
      <c r="F47" s="1260"/>
      <c r="G47" s="1260"/>
      <c r="H47" s="1260"/>
      <c r="I47" s="1260"/>
      <c r="J47" s="60"/>
    </row>
    <row r="48" spans="1:10" ht="32.25" customHeight="1">
      <c r="A48" s="1261" t="s">
        <v>486</v>
      </c>
      <c r="B48" s="1261"/>
      <c r="C48" s="1261"/>
      <c r="D48" s="1261"/>
      <c r="E48" s="1262" t="s">
        <v>406</v>
      </c>
      <c r="F48" s="1262"/>
      <c r="G48" s="1262"/>
      <c r="H48" s="1262"/>
      <c r="I48" s="1262"/>
      <c r="J48" s="60"/>
    </row>
    <row r="49" spans="1:10" ht="18.75" customHeight="1">
      <c r="A49" s="199" t="s">
        <v>407</v>
      </c>
      <c r="B49" s="199"/>
      <c r="C49" s="199"/>
      <c r="D49" s="199"/>
      <c r="E49" s="199"/>
      <c r="F49" s="199"/>
      <c r="G49" s="199"/>
      <c r="H49" s="199"/>
      <c r="I49" s="200" t="s">
        <v>408</v>
      </c>
      <c r="J49" s="60"/>
    </row>
    <row r="50" spans="1:10" ht="115.5" customHeight="1">
      <c r="A50" s="1256" t="str">
        <f>Basic!B1&amp;" and Specification Number " &amp;  Basic!B3 &amp; ". POWERGRID values full compliance with all relevant laws of the land, rules, regulations, economic use of resources, and of fairness/transparency in its relations with its Bidders/ Contractors."</f>
        <v>765kV Reactor Package 7RT-19-BULK for 30x80 MVAR, 765kV, 1-Ph Reactors Under  Bulk Procurement of 765kV and 400kV class Transformers and Reactors of various Capacities under Lot-4 and Specification Number CC/NT/W-RT/DOM/A04/24/17323. POWERGRID values full compliance with all relevant laws of the land, rules, regulations, economic use of resources, and of fairness/transparency in its relations with its Bidders/ Contractors.</v>
      </c>
      <c r="B50" s="1256"/>
      <c r="C50" s="1256"/>
      <c r="D50" s="1256"/>
      <c r="E50" s="1256"/>
      <c r="F50" s="1256"/>
      <c r="G50" s="1256"/>
      <c r="H50" s="1256"/>
      <c r="I50" s="1256"/>
    </row>
    <row r="51" spans="1:10" ht="8.1" customHeight="1">
      <c r="A51" s="201"/>
      <c r="B51" s="126"/>
      <c r="C51" s="126"/>
      <c r="D51" s="126"/>
      <c r="E51" s="126"/>
      <c r="F51" s="126"/>
      <c r="G51" s="126"/>
      <c r="H51" s="126"/>
      <c r="I51" s="126"/>
    </row>
    <row r="52" spans="1:10" ht="35.25" customHeight="1">
      <c r="A52" s="1256" t="s">
        <v>409</v>
      </c>
      <c r="B52" s="1256"/>
      <c r="C52" s="1256"/>
      <c r="D52" s="1256"/>
      <c r="E52" s="1256"/>
      <c r="F52" s="1256"/>
      <c r="G52" s="1256"/>
      <c r="H52" s="1256"/>
      <c r="I52" s="1256"/>
    </row>
    <row r="53" spans="1:10" ht="8.1" customHeight="1">
      <c r="A53" s="202"/>
      <c r="B53" s="126"/>
      <c r="C53" s="126"/>
      <c r="D53" s="126"/>
      <c r="E53" s="126"/>
      <c r="F53" s="126"/>
      <c r="G53" s="126"/>
      <c r="H53" s="126"/>
      <c r="I53" s="126"/>
    </row>
    <row r="54" spans="1:10" ht="15.75">
      <c r="A54" s="1278" t="s">
        <v>524</v>
      </c>
      <c r="B54" s="1278"/>
      <c r="C54" s="1278"/>
      <c r="D54" s="1278"/>
      <c r="E54" s="1278"/>
      <c r="F54" s="1278"/>
      <c r="G54" s="1278"/>
      <c r="H54" s="1278"/>
      <c r="I54" s="1278"/>
    </row>
    <row r="55" spans="1:10" ht="8.1" customHeight="1">
      <c r="A55" s="202"/>
      <c r="B55" s="126"/>
      <c r="C55" s="126"/>
      <c r="D55" s="126"/>
      <c r="E55" s="126"/>
      <c r="F55" s="126"/>
      <c r="G55" s="126"/>
      <c r="H55" s="126"/>
      <c r="I55" s="126"/>
    </row>
    <row r="56" spans="1:10" ht="16.5">
      <c r="A56" s="1264" t="s">
        <v>410</v>
      </c>
      <c r="B56" s="1264"/>
      <c r="C56" s="1264"/>
      <c r="D56" s="1264"/>
      <c r="E56" s="1264"/>
      <c r="F56" s="1264"/>
      <c r="G56" s="1264"/>
      <c r="H56" s="1264"/>
      <c r="I56" s="1264"/>
    </row>
    <row r="57" spans="1:10" ht="8.1" customHeight="1">
      <c r="A57" s="203"/>
      <c r="B57" s="126"/>
      <c r="C57" s="126"/>
      <c r="D57" s="126"/>
      <c r="E57" s="126"/>
      <c r="F57" s="126"/>
      <c r="G57" s="126"/>
      <c r="H57" s="126"/>
      <c r="I57" s="126"/>
    </row>
    <row r="58" spans="1:10" ht="37.5" customHeight="1">
      <c r="A58" s="204" t="s">
        <v>411</v>
      </c>
      <c r="B58" s="1166" t="s">
        <v>412</v>
      </c>
      <c r="C58" s="1166"/>
      <c r="D58" s="1166"/>
      <c r="E58" s="1166"/>
      <c r="F58" s="1166"/>
      <c r="G58" s="1166"/>
      <c r="H58" s="1166"/>
      <c r="I58" s="1166"/>
    </row>
    <row r="59" spans="1:10" ht="8.1" customHeight="1">
      <c r="A59" s="202"/>
      <c r="B59" s="126"/>
      <c r="C59" s="126"/>
      <c r="D59" s="126"/>
      <c r="E59" s="126"/>
      <c r="F59" s="126"/>
      <c r="G59" s="126"/>
      <c r="H59" s="126"/>
      <c r="I59" s="126"/>
    </row>
    <row r="60" spans="1:10" ht="67.5" customHeight="1">
      <c r="A60" s="126"/>
      <c r="B60" s="204" t="s">
        <v>413</v>
      </c>
      <c r="C60" s="1166" t="s">
        <v>414</v>
      </c>
      <c r="D60" s="1166"/>
      <c r="E60" s="1166"/>
      <c r="F60" s="1166"/>
      <c r="G60" s="1166"/>
      <c r="H60" s="1166"/>
      <c r="I60" s="1166"/>
    </row>
    <row r="61" spans="1:10" ht="8.1" customHeight="1">
      <c r="A61" s="126"/>
      <c r="B61" s="204"/>
      <c r="C61" s="196"/>
      <c r="D61" s="196"/>
      <c r="E61" s="196"/>
      <c r="F61" s="196"/>
      <c r="G61" s="196"/>
      <c r="H61" s="196"/>
      <c r="I61" s="196"/>
    </row>
    <row r="62" spans="1:10" ht="83.25" customHeight="1">
      <c r="A62" s="126"/>
      <c r="B62" s="204" t="s">
        <v>415</v>
      </c>
      <c r="C62" s="1166" t="s">
        <v>795</v>
      </c>
      <c r="D62" s="1166"/>
      <c r="E62" s="1166"/>
      <c r="F62" s="1166"/>
      <c r="G62" s="1166"/>
      <c r="H62" s="1166"/>
      <c r="I62" s="1166"/>
    </row>
    <row r="63" spans="1:10" ht="8.1" customHeight="1">
      <c r="A63" s="126"/>
      <c r="B63" s="204"/>
      <c r="C63" s="196"/>
      <c r="D63" s="196"/>
      <c r="E63" s="196"/>
      <c r="F63" s="196"/>
      <c r="G63" s="196"/>
      <c r="H63" s="196"/>
      <c r="I63" s="196"/>
    </row>
    <row r="64" spans="1:10" ht="50.25" customHeight="1">
      <c r="A64" s="126"/>
      <c r="B64" s="204" t="s">
        <v>416</v>
      </c>
      <c r="C64" s="1166" t="s">
        <v>796</v>
      </c>
      <c r="D64" s="1166"/>
      <c r="E64" s="1166"/>
      <c r="F64" s="1166"/>
      <c r="G64" s="1166"/>
      <c r="H64" s="1166"/>
      <c r="I64" s="1166"/>
    </row>
    <row r="65" spans="1:10" ht="8.1" customHeight="1">
      <c r="A65" s="126"/>
      <c r="B65" s="204"/>
      <c r="C65" s="196"/>
      <c r="D65" s="196"/>
      <c r="E65" s="196"/>
      <c r="F65" s="196"/>
      <c r="G65" s="196"/>
      <c r="H65" s="196"/>
      <c r="I65" s="196"/>
    </row>
    <row r="66" spans="1:10" ht="69" customHeight="1">
      <c r="A66" s="204" t="s">
        <v>417</v>
      </c>
      <c r="B66" s="1166" t="s">
        <v>797</v>
      </c>
      <c r="C66" s="1166"/>
      <c r="D66" s="1166"/>
      <c r="E66" s="1166"/>
      <c r="F66" s="1166"/>
      <c r="G66" s="1166"/>
      <c r="H66" s="1166"/>
      <c r="I66" s="1166"/>
    </row>
    <row r="67" spans="1:10" ht="8.1" customHeight="1">
      <c r="A67" s="126"/>
      <c r="B67" s="204"/>
      <c r="C67" s="196"/>
      <c r="D67" s="196"/>
      <c r="E67" s="196"/>
      <c r="F67" s="196"/>
      <c r="G67" s="196"/>
      <c r="H67" s="196"/>
      <c r="I67" s="196"/>
    </row>
    <row r="68" spans="1:10" ht="16.5">
      <c r="A68" s="1264" t="s">
        <v>418</v>
      </c>
      <c r="B68" s="1264"/>
      <c r="C68" s="1264"/>
      <c r="D68" s="1264"/>
      <c r="E68" s="1264"/>
      <c r="F68" s="1264"/>
      <c r="G68" s="1264"/>
      <c r="H68" s="1264"/>
      <c r="I68" s="1264"/>
    </row>
    <row r="69" spans="1:10" ht="8.1" customHeight="1">
      <c r="A69" s="126"/>
      <c r="B69" s="204"/>
      <c r="C69" s="196"/>
      <c r="D69" s="196"/>
      <c r="E69" s="196"/>
      <c r="F69" s="196"/>
      <c r="G69" s="196"/>
      <c r="H69" s="196"/>
      <c r="I69" s="196"/>
    </row>
    <row r="70" spans="1:10" ht="49.5" customHeight="1">
      <c r="A70" s="204" t="s">
        <v>411</v>
      </c>
      <c r="B70" s="1166" t="s">
        <v>798</v>
      </c>
      <c r="C70" s="1166"/>
      <c r="D70" s="1166"/>
      <c r="E70" s="1166"/>
      <c r="F70" s="1166"/>
      <c r="G70" s="1166"/>
      <c r="H70" s="1166"/>
      <c r="I70" s="1166"/>
    </row>
    <row r="71" spans="1:10" ht="24" customHeight="1">
      <c r="A71" s="196"/>
      <c r="B71" s="199"/>
      <c r="C71" s="199"/>
      <c r="D71" s="199"/>
      <c r="E71" s="199"/>
      <c r="F71" s="196"/>
      <c r="G71" s="199"/>
      <c r="H71" s="199"/>
      <c r="I71" s="199"/>
      <c r="J71" s="60"/>
    </row>
    <row r="72" spans="1:10" ht="21" customHeight="1">
      <c r="A72" s="1166" t="s">
        <v>404</v>
      </c>
      <c r="B72" s="1166"/>
      <c r="C72" s="1166"/>
      <c r="D72" s="1166"/>
      <c r="E72" s="1260" t="s">
        <v>404</v>
      </c>
      <c r="F72" s="1260"/>
      <c r="G72" s="1260"/>
      <c r="H72" s="1260"/>
      <c r="I72" s="1260"/>
      <c r="J72" s="60"/>
    </row>
    <row r="73" spans="1:10" ht="33" customHeight="1">
      <c r="A73" s="1261" t="s">
        <v>405</v>
      </c>
      <c r="B73" s="1261"/>
      <c r="C73" s="1261"/>
      <c r="D73" s="1261"/>
      <c r="E73" s="1262" t="s">
        <v>406</v>
      </c>
      <c r="F73" s="1262"/>
      <c r="G73" s="1262"/>
      <c r="H73" s="1262"/>
      <c r="I73" s="1262"/>
      <c r="J73" s="60"/>
    </row>
    <row r="74" spans="1:10" ht="15.75">
      <c r="A74" s="199" t="s">
        <v>407</v>
      </c>
      <c r="B74" s="199"/>
      <c r="C74" s="199"/>
      <c r="D74" s="199"/>
      <c r="E74" s="199"/>
      <c r="F74" s="199"/>
      <c r="G74" s="199"/>
      <c r="H74" s="199"/>
      <c r="I74" s="200" t="s">
        <v>419</v>
      </c>
      <c r="J74" s="60"/>
    </row>
    <row r="75" spans="1:10" ht="96.75" customHeight="1">
      <c r="A75" s="126"/>
      <c r="B75" s="204" t="s">
        <v>420</v>
      </c>
      <c r="C75" s="1166" t="s">
        <v>799</v>
      </c>
      <c r="D75" s="1166"/>
      <c r="E75" s="1166"/>
      <c r="F75" s="1166"/>
      <c r="G75" s="1166"/>
      <c r="H75" s="1166"/>
      <c r="I75" s="1166"/>
    </row>
    <row r="76" spans="1:10" ht="9.9499999999999993" customHeight="1">
      <c r="A76" s="126"/>
      <c r="B76" s="104"/>
      <c r="C76" s="202"/>
      <c r="D76" s="202"/>
      <c r="E76" s="202"/>
      <c r="F76" s="202"/>
      <c r="G76" s="202"/>
      <c r="H76" s="202"/>
      <c r="I76" s="202"/>
    </row>
    <row r="77" spans="1:10" ht="99" customHeight="1">
      <c r="A77" s="126"/>
      <c r="B77" s="204" t="s">
        <v>415</v>
      </c>
      <c r="C77" s="1166" t="s">
        <v>800</v>
      </c>
      <c r="D77" s="1166"/>
      <c r="E77" s="1166"/>
      <c r="F77" s="1166"/>
      <c r="G77" s="1166"/>
      <c r="H77" s="1166"/>
      <c r="I77" s="1166"/>
    </row>
    <row r="78" spans="1:10" ht="9.9499999999999993" customHeight="1">
      <c r="A78" s="126"/>
      <c r="B78" s="204"/>
      <c r="C78" s="205"/>
      <c r="D78" s="205"/>
      <c r="E78" s="205"/>
      <c r="F78" s="205"/>
      <c r="G78" s="205"/>
      <c r="H78" s="205"/>
      <c r="I78" s="205"/>
    </row>
    <row r="79" spans="1:10" ht="53.25" customHeight="1">
      <c r="A79" s="126"/>
      <c r="B79" s="204" t="s">
        <v>416</v>
      </c>
      <c r="C79" s="1166" t="s">
        <v>801</v>
      </c>
      <c r="D79" s="1166"/>
      <c r="E79" s="1166"/>
      <c r="F79" s="1166"/>
      <c r="G79" s="1166"/>
      <c r="H79" s="1166"/>
      <c r="I79" s="1166"/>
    </row>
    <row r="80" spans="1:10" ht="9.9499999999999993" customHeight="1">
      <c r="A80" s="126"/>
      <c r="B80" s="204"/>
      <c r="C80" s="205"/>
      <c r="D80" s="205"/>
      <c r="E80" s="205"/>
      <c r="F80" s="205"/>
      <c r="G80" s="205"/>
      <c r="H80" s="205"/>
      <c r="I80" s="205"/>
    </row>
    <row r="81" spans="1:10" ht="9.9499999999999993" customHeight="1">
      <c r="A81" s="126"/>
      <c r="B81" s="204"/>
      <c r="C81" s="205"/>
      <c r="D81" s="205"/>
      <c r="E81" s="205"/>
      <c r="F81" s="205"/>
      <c r="G81" s="205"/>
      <c r="H81" s="205"/>
      <c r="I81" s="205"/>
    </row>
    <row r="82" spans="1:10" ht="85.5" customHeight="1">
      <c r="A82" s="126"/>
      <c r="B82" s="204" t="s">
        <v>421</v>
      </c>
      <c r="C82" s="1166" t="s">
        <v>422</v>
      </c>
      <c r="D82" s="1166"/>
      <c r="E82" s="1166"/>
      <c r="F82" s="1166"/>
      <c r="G82" s="1166"/>
      <c r="H82" s="1166"/>
      <c r="I82" s="1166"/>
    </row>
    <row r="83" spans="1:10" ht="9.9499999999999993" customHeight="1">
      <c r="A83" s="126"/>
      <c r="B83" s="204"/>
      <c r="C83" s="205"/>
      <c r="D83" s="205"/>
      <c r="E83" s="205"/>
      <c r="F83" s="205"/>
      <c r="G83" s="205"/>
      <c r="H83" s="205"/>
      <c r="I83" s="205"/>
    </row>
    <row r="84" spans="1:10" ht="66" customHeight="1">
      <c r="A84" s="126"/>
      <c r="B84" s="204" t="s">
        <v>423</v>
      </c>
      <c r="C84" s="1166" t="s">
        <v>802</v>
      </c>
      <c r="D84" s="1166"/>
      <c r="E84" s="1166"/>
      <c r="F84" s="1166"/>
      <c r="G84" s="1166"/>
      <c r="H84" s="1166"/>
      <c r="I84" s="1166"/>
    </row>
    <row r="85" spans="1:10" ht="9.9499999999999993" customHeight="1">
      <c r="A85" s="126"/>
      <c r="B85" s="204"/>
      <c r="C85" s="205"/>
      <c r="D85" s="205"/>
      <c r="E85" s="205"/>
      <c r="F85" s="205"/>
      <c r="G85" s="205"/>
      <c r="H85" s="205"/>
      <c r="I85" s="205"/>
    </row>
    <row r="86" spans="1:10" ht="63.75" customHeight="1">
      <c r="A86" s="126"/>
      <c r="B86" s="204" t="s">
        <v>424</v>
      </c>
      <c r="C86" s="1166" t="s">
        <v>425</v>
      </c>
      <c r="D86" s="1166"/>
      <c r="E86" s="1166"/>
      <c r="F86" s="1166"/>
      <c r="G86" s="1166"/>
      <c r="H86" s="1166"/>
      <c r="I86" s="1166"/>
    </row>
    <row r="87" spans="1:10" ht="8.1" customHeight="1">
      <c r="A87" s="126"/>
      <c r="B87" s="205"/>
      <c r="C87" s="205"/>
      <c r="D87" s="205"/>
      <c r="E87" s="205"/>
      <c r="F87" s="205"/>
      <c r="G87" s="205"/>
      <c r="H87" s="205"/>
      <c r="I87" s="205"/>
    </row>
    <row r="88" spans="1:10" ht="51" customHeight="1">
      <c r="A88" s="126"/>
      <c r="B88" s="204" t="s">
        <v>822</v>
      </c>
      <c r="C88" s="1166" t="s">
        <v>803</v>
      </c>
      <c r="D88" s="1166"/>
      <c r="E88" s="1166"/>
      <c r="F88" s="1166"/>
      <c r="G88" s="1166"/>
      <c r="H88" s="1166"/>
      <c r="I88" s="1166"/>
    </row>
    <row r="89" spans="1:10" ht="8.1" customHeight="1">
      <c r="A89" s="126"/>
      <c r="B89" s="205"/>
      <c r="C89" s="205"/>
      <c r="D89" s="205"/>
      <c r="E89" s="205"/>
      <c r="F89" s="205"/>
      <c r="G89" s="205"/>
      <c r="H89" s="205"/>
      <c r="I89" s="205"/>
    </row>
    <row r="90" spans="1:10" ht="37.5" customHeight="1">
      <c r="A90" s="204" t="s">
        <v>417</v>
      </c>
      <c r="B90" s="1166" t="s">
        <v>426</v>
      </c>
      <c r="C90" s="1166"/>
      <c r="D90" s="1166"/>
      <c r="E90" s="1166"/>
      <c r="F90" s="1166"/>
      <c r="G90" s="1166"/>
      <c r="H90" s="1166"/>
      <c r="I90" s="1166"/>
    </row>
    <row r="91" spans="1:10" ht="39.75" customHeight="1">
      <c r="A91" s="196"/>
      <c r="B91" s="199"/>
      <c r="C91" s="199"/>
      <c r="D91" s="199"/>
      <c r="E91" s="199"/>
      <c r="F91" s="196"/>
      <c r="G91" s="199"/>
      <c r="H91" s="199"/>
      <c r="I91" s="199"/>
      <c r="J91" s="60"/>
    </row>
    <row r="92" spans="1:10" ht="21" customHeight="1">
      <c r="A92" s="1166" t="s">
        <v>404</v>
      </c>
      <c r="B92" s="1166"/>
      <c r="C92" s="1166"/>
      <c r="D92" s="1166"/>
      <c r="E92" s="1260" t="s">
        <v>404</v>
      </c>
      <c r="F92" s="1260"/>
      <c r="G92" s="1260"/>
      <c r="H92" s="1260"/>
      <c r="I92" s="1260"/>
      <c r="J92" s="60"/>
    </row>
    <row r="93" spans="1:10" ht="33" customHeight="1">
      <c r="A93" s="1261" t="s">
        <v>405</v>
      </c>
      <c r="B93" s="1261"/>
      <c r="C93" s="1261"/>
      <c r="D93" s="1261"/>
      <c r="E93" s="1262" t="s">
        <v>406</v>
      </c>
      <c r="F93" s="1262"/>
      <c r="G93" s="1262"/>
      <c r="H93" s="1262"/>
      <c r="I93" s="1262"/>
      <c r="J93" s="60"/>
    </row>
    <row r="94" spans="1:10" ht="15.75">
      <c r="A94" s="199" t="s">
        <v>407</v>
      </c>
      <c r="B94" s="199"/>
      <c r="C94" s="199"/>
      <c r="D94" s="199"/>
      <c r="E94" s="199"/>
      <c r="F94" s="199"/>
      <c r="G94" s="199"/>
      <c r="H94" s="199"/>
      <c r="I94" s="200" t="s">
        <v>427</v>
      </c>
      <c r="J94" s="60"/>
    </row>
    <row r="95" spans="1:10" ht="15.75">
      <c r="A95" s="199"/>
      <c r="B95" s="199"/>
      <c r="C95" s="199"/>
      <c r="D95" s="199"/>
      <c r="E95" s="199"/>
      <c r="F95" s="199"/>
      <c r="G95" s="199"/>
      <c r="H95" s="199"/>
      <c r="I95" s="200"/>
      <c r="J95" s="60"/>
    </row>
    <row r="96" spans="1:10" ht="16.5">
      <c r="A96" s="1264" t="s">
        <v>428</v>
      </c>
      <c r="B96" s="1264"/>
      <c r="C96" s="1264"/>
      <c r="D96" s="1264"/>
      <c r="E96" s="1264"/>
      <c r="F96" s="1264"/>
      <c r="G96" s="1264"/>
      <c r="H96" s="1264"/>
      <c r="I96" s="1264"/>
    </row>
    <row r="97" spans="1:9" ht="10.5" customHeight="1">
      <c r="A97" s="126"/>
      <c r="B97" s="205"/>
      <c r="C97" s="205"/>
      <c r="D97" s="205"/>
      <c r="E97" s="205"/>
      <c r="F97" s="205"/>
      <c r="G97" s="205"/>
      <c r="H97" s="205"/>
      <c r="I97" s="205"/>
    </row>
    <row r="98" spans="1:9" ht="80.25" customHeight="1">
      <c r="A98" s="204" t="s">
        <v>411</v>
      </c>
      <c r="B98" s="1166" t="s">
        <v>804</v>
      </c>
      <c r="C98" s="1166"/>
      <c r="D98" s="1166"/>
      <c r="E98" s="1166"/>
      <c r="F98" s="1166"/>
      <c r="G98" s="1166"/>
      <c r="H98" s="1166"/>
      <c r="I98" s="1166"/>
    </row>
    <row r="99" spans="1:9" ht="8.1" customHeight="1">
      <c r="A99" s="126"/>
      <c r="B99" s="205"/>
      <c r="C99" s="205"/>
      <c r="D99" s="205"/>
      <c r="E99" s="205"/>
      <c r="F99" s="205"/>
      <c r="G99" s="205"/>
      <c r="H99" s="205"/>
      <c r="I99" s="205"/>
    </row>
    <row r="100" spans="1:9" ht="141.75" customHeight="1">
      <c r="A100" s="204" t="s">
        <v>417</v>
      </c>
      <c r="B100" s="1166" t="s">
        <v>805</v>
      </c>
      <c r="C100" s="1166"/>
      <c r="D100" s="1166"/>
      <c r="E100" s="1166"/>
      <c r="F100" s="1166"/>
      <c r="G100" s="1166"/>
      <c r="H100" s="1166"/>
      <c r="I100" s="1166"/>
    </row>
    <row r="101" spans="1:9" ht="8.1" customHeight="1">
      <c r="A101" s="126"/>
      <c r="B101" s="205"/>
      <c r="C101" s="205"/>
      <c r="D101" s="205"/>
      <c r="E101" s="205"/>
      <c r="F101" s="205"/>
      <c r="G101" s="205"/>
      <c r="H101" s="205"/>
      <c r="I101" s="205"/>
    </row>
    <row r="102" spans="1:9" ht="51.75" customHeight="1">
      <c r="A102" s="204" t="s">
        <v>429</v>
      </c>
      <c r="B102" s="1166" t="s">
        <v>806</v>
      </c>
      <c r="C102" s="1166"/>
      <c r="D102" s="1166"/>
      <c r="E102" s="1166"/>
      <c r="F102" s="1166"/>
      <c r="G102" s="1166"/>
      <c r="H102" s="1166"/>
      <c r="I102" s="1166"/>
    </row>
    <row r="103" spans="1:9" ht="15" customHeight="1">
      <c r="A103" s="202"/>
      <c r="B103" s="126"/>
      <c r="C103" s="126"/>
      <c r="D103" s="126"/>
      <c r="E103" s="126"/>
      <c r="F103" s="126"/>
      <c r="G103" s="126"/>
      <c r="H103" s="126"/>
      <c r="I103" s="126"/>
    </row>
    <row r="104" spans="1:9" ht="16.5">
      <c r="A104" s="1264" t="s">
        <v>430</v>
      </c>
      <c r="B104" s="1264"/>
      <c r="C104" s="1264"/>
      <c r="D104" s="1264"/>
      <c r="E104" s="1264"/>
      <c r="F104" s="1264"/>
      <c r="G104" s="1264"/>
      <c r="H104" s="1264"/>
      <c r="I104" s="1264"/>
    </row>
    <row r="105" spans="1:9" ht="8.1" customHeight="1">
      <c r="A105" s="126"/>
      <c r="B105" s="205"/>
      <c r="C105" s="205"/>
      <c r="D105" s="205"/>
      <c r="E105" s="205"/>
      <c r="F105" s="205"/>
      <c r="G105" s="205"/>
      <c r="H105" s="205"/>
      <c r="I105" s="205"/>
    </row>
    <row r="106" spans="1:9" ht="42.75" customHeight="1">
      <c r="A106" s="204" t="s">
        <v>411</v>
      </c>
      <c r="B106" s="1256" t="s">
        <v>807</v>
      </c>
      <c r="C106" s="1256"/>
      <c r="D106" s="1256"/>
      <c r="E106" s="1256"/>
      <c r="F106" s="1256"/>
      <c r="G106" s="1256"/>
      <c r="H106" s="1256"/>
      <c r="I106" s="1256"/>
    </row>
    <row r="107" spans="1:9" ht="8.1" customHeight="1">
      <c r="A107" s="126"/>
      <c r="B107" s="205"/>
      <c r="C107" s="205"/>
      <c r="D107" s="205"/>
      <c r="E107" s="205"/>
      <c r="F107" s="205"/>
      <c r="G107" s="205"/>
      <c r="H107" s="205"/>
      <c r="I107" s="205"/>
    </row>
    <row r="108" spans="1:9" ht="70.5" customHeight="1">
      <c r="A108" s="204" t="s">
        <v>417</v>
      </c>
      <c r="B108" s="1256" t="s">
        <v>808</v>
      </c>
      <c r="C108" s="1256"/>
      <c r="D108" s="1256"/>
      <c r="E108" s="1256"/>
      <c r="F108" s="1256"/>
      <c r="G108" s="1256"/>
      <c r="H108" s="1256"/>
      <c r="I108" s="1256"/>
    </row>
    <row r="109" spans="1:9" ht="8.1" customHeight="1">
      <c r="A109" s="126"/>
      <c r="B109" s="205"/>
      <c r="C109" s="205"/>
      <c r="D109" s="205"/>
      <c r="E109" s="205"/>
      <c r="F109" s="205"/>
      <c r="G109" s="205"/>
      <c r="H109" s="205"/>
      <c r="I109" s="205"/>
    </row>
    <row r="110" spans="1:9" ht="16.5">
      <c r="A110" s="1264" t="s">
        <v>431</v>
      </c>
      <c r="B110" s="1264"/>
      <c r="C110" s="1264"/>
      <c r="D110" s="1264"/>
      <c r="E110" s="1264"/>
      <c r="F110" s="1264"/>
      <c r="G110" s="1264"/>
      <c r="H110" s="1264"/>
      <c r="I110" s="1264"/>
    </row>
    <row r="111" spans="1:9" ht="15" customHeight="1">
      <c r="A111" s="203"/>
      <c r="B111" s="126"/>
      <c r="C111" s="126"/>
      <c r="D111" s="126"/>
      <c r="E111" s="126"/>
      <c r="F111" s="126"/>
      <c r="G111" s="126"/>
      <c r="H111" s="126"/>
      <c r="I111" s="126"/>
    </row>
    <row r="112" spans="1:9" ht="58.5" customHeight="1">
      <c r="A112" s="204" t="s">
        <v>411</v>
      </c>
      <c r="B112" s="1256" t="s">
        <v>809</v>
      </c>
      <c r="C112" s="1256"/>
      <c r="D112" s="1256"/>
      <c r="E112" s="1256"/>
      <c r="F112" s="1256"/>
      <c r="G112" s="1256"/>
      <c r="H112" s="1256"/>
      <c r="I112" s="1256"/>
    </row>
    <row r="113" spans="1:10" ht="43.5" customHeight="1">
      <c r="A113" s="204"/>
      <c r="B113" s="197"/>
      <c r="C113" s="197"/>
      <c r="D113" s="197"/>
      <c r="E113" s="197"/>
      <c r="F113" s="197"/>
      <c r="G113" s="197"/>
      <c r="H113" s="197"/>
      <c r="I113" s="197"/>
    </row>
    <row r="114" spans="1:10" ht="26.25" customHeight="1">
      <c r="A114" s="126"/>
      <c r="B114" s="126"/>
      <c r="C114" s="126"/>
      <c r="D114" s="126"/>
      <c r="E114" s="126"/>
      <c r="F114" s="126"/>
      <c r="G114" s="126"/>
      <c r="H114" s="126"/>
      <c r="I114" s="126"/>
      <c r="J114" s="60"/>
    </row>
    <row r="115" spans="1:10" ht="21" customHeight="1">
      <c r="A115" s="1166" t="s">
        <v>404</v>
      </c>
      <c r="B115" s="1166"/>
      <c r="C115" s="1166"/>
      <c r="D115" s="1166"/>
      <c r="E115" s="1260" t="s">
        <v>404</v>
      </c>
      <c r="F115" s="1260"/>
      <c r="G115" s="1260"/>
      <c r="H115" s="1260"/>
      <c r="I115" s="1260"/>
      <c r="J115" s="60"/>
    </row>
    <row r="116" spans="1:10" ht="33" customHeight="1">
      <c r="A116" s="1261" t="s">
        <v>405</v>
      </c>
      <c r="B116" s="1261"/>
      <c r="C116" s="1261"/>
      <c r="D116" s="1261"/>
      <c r="E116" s="1262" t="s">
        <v>406</v>
      </c>
      <c r="F116" s="1262"/>
      <c r="G116" s="1262"/>
      <c r="H116" s="1262"/>
      <c r="I116" s="1262"/>
      <c r="J116" s="60"/>
    </row>
    <row r="117" spans="1:10" ht="15.75">
      <c r="A117" s="199" t="s">
        <v>407</v>
      </c>
      <c r="B117" s="199"/>
      <c r="C117" s="199"/>
      <c r="D117" s="199"/>
      <c r="E117" s="199"/>
      <c r="F117" s="199"/>
      <c r="G117" s="199"/>
      <c r="H117" s="199"/>
      <c r="I117" s="200" t="s">
        <v>432</v>
      </c>
      <c r="J117" s="60"/>
    </row>
    <row r="118" spans="1:10" ht="15.95" customHeight="1">
      <c r="A118" s="202"/>
      <c r="B118" s="126"/>
      <c r="C118" s="126"/>
      <c r="D118" s="126"/>
      <c r="E118" s="126"/>
      <c r="F118" s="126"/>
      <c r="G118" s="126"/>
      <c r="H118" s="126"/>
      <c r="I118" s="126"/>
    </row>
    <row r="119" spans="1:10" ht="50.25" customHeight="1">
      <c r="A119" s="204" t="s">
        <v>417</v>
      </c>
      <c r="B119" s="1256" t="s">
        <v>810</v>
      </c>
      <c r="C119" s="1256"/>
      <c r="D119" s="1256"/>
      <c r="E119" s="1256"/>
      <c r="F119" s="1256"/>
      <c r="G119" s="1256"/>
      <c r="H119" s="1256"/>
      <c r="I119" s="1256"/>
    </row>
    <row r="120" spans="1:10" ht="12" customHeight="1">
      <c r="A120" s="202"/>
      <c r="B120" s="126"/>
      <c r="C120" s="126"/>
      <c r="D120" s="126"/>
      <c r="E120" s="126"/>
      <c r="F120" s="126"/>
      <c r="G120" s="126"/>
      <c r="H120" s="126"/>
      <c r="I120" s="126"/>
    </row>
    <row r="121" spans="1:10" ht="16.5">
      <c r="A121" s="1264" t="s">
        <v>433</v>
      </c>
      <c r="B121" s="1264"/>
      <c r="C121" s="1264"/>
      <c r="D121" s="1264"/>
      <c r="E121" s="1264"/>
      <c r="F121" s="1264"/>
      <c r="G121" s="1264"/>
      <c r="H121" s="1264"/>
      <c r="I121" s="1264"/>
    </row>
    <row r="122" spans="1:10" ht="15.95" customHeight="1">
      <c r="A122" s="202"/>
      <c r="B122" s="126"/>
      <c r="C122" s="126"/>
      <c r="D122" s="126"/>
      <c r="E122" s="126"/>
      <c r="F122" s="126"/>
      <c r="G122" s="126"/>
      <c r="H122" s="126"/>
      <c r="I122" s="126"/>
    </row>
    <row r="123" spans="1:10" ht="31.5" customHeight="1">
      <c r="A123" s="204" t="s">
        <v>411</v>
      </c>
      <c r="B123" s="1256" t="s">
        <v>434</v>
      </c>
      <c r="C123" s="1256"/>
      <c r="D123" s="1256"/>
      <c r="E123" s="1256"/>
      <c r="F123" s="1256"/>
      <c r="G123" s="1256"/>
      <c r="H123" s="1256"/>
      <c r="I123" s="1256"/>
    </row>
    <row r="124" spans="1:10" ht="8.1" customHeight="1">
      <c r="A124" s="126"/>
      <c r="B124" s="205"/>
      <c r="C124" s="205"/>
      <c r="D124" s="205"/>
      <c r="E124" s="205"/>
      <c r="F124" s="205"/>
      <c r="G124" s="205"/>
      <c r="H124" s="205"/>
      <c r="I124" s="205"/>
    </row>
    <row r="125" spans="1:10" ht="39" customHeight="1">
      <c r="A125" s="204" t="s">
        <v>417</v>
      </c>
      <c r="B125" s="1256" t="s">
        <v>435</v>
      </c>
      <c r="C125" s="1256"/>
      <c r="D125" s="1256"/>
      <c r="E125" s="1256"/>
      <c r="F125" s="1256"/>
      <c r="G125" s="1256"/>
      <c r="H125" s="1256"/>
      <c r="I125" s="1256"/>
    </row>
    <row r="126" spans="1:10" ht="12" customHeight="1">
      <c r="A126" s="202"/>
      <c r="B126" s="126"/>
      <c r="C126" s="126"/>
      <c r="D126" s="126"/>
      <c r="E126" s="126"/>
      <c r="F126" s="126"/>
      <c r="G126" s="126"/>
      <c r="H126" s="126"/>
      <c r="I126" s="126"/>
    </row>
    <row r="127" spans="1:10" ht="16.5">
      <c r="A127" s="1264" t="s">
        <v>436</v>
      </c>
      <c r="B127" s="1264"/>
      <c r="C127" s="1264"/>
      <c r="D127" s="1264"/>
      <c r="E127" s="1264"/>
      <c r="F127" s="1264"/>
      <c r="G127" s="1264"/>
      <c r="H127" s="1264"/>
      <c r="I127" s="1264"/>
    </row>
    <row r="128" spans="1:10" ht="15.95" customHeight="1">
      <c r="A128" s="202"/>
      <c r="B128" s="126"/>
      <c r="C128" s="126"/>
      <c r="D128" s="126"/>
      <c r="E128" s="126"/>
      <c r="F128" s="126"/>
      <c r="G128" s="126"/>
      <c r="H128" s="126"/>
      <c r="I128" s="126"/>
    </row>
    <row r="129" spans="1:10" ht="75" customHeight="1">
      <c r="A129" s="1256" t="s">
        <v>811</v>
      </c>
      <c r="B129" s="1256"/>
      <c r="C129" s="1256"/>
      <c r="D129" s="1256"/>
      <c r="E129" s="1256"/>
      <c r="F129" s="1256"/>
      <c r="G129" s="1256"/>
      <c r="H129" s="1256"/>
      <c r="I129" s="1256"/>
    </row>
    <row r="130" spans="1:10" ht="12" customHeight="1">
      <c r="A130" s="202"/>
      <c r="B130" s="126"/>
      <c r="C130" s="126"/>
      <c r="D130" s="126"/>
      <c r="E130" s="126"/>
      <c r="F130" s="126"/>
      <c r="G130" s="126"/>
      <c r="H130" s="126"/>
      <c r="I130" s="126"/>
    </row>
    <row r="131" spans="1:10" ht="21.75" customHeight="1">
      <c r="A131" s="1264" t="s">
        <v>437</v>
      </c>
      <c r="B131" s="1264"/>
      <c r="C131" s="1264"/>
      <c r="D131" s="1264"/>
      <c r="E131" s="1264"/>
      <c r="F131" s="1264"/>
      <c r="G131" s="1264"/>
      <c r="H131" s="1264"/>
      <c r="I131" s="1264"/>
    </row>
    <row r="132" spans="1:10" ht="15.95" customHeight="1">
      <c r="A132" s="203"/>
      <c r="B132" s="126"/>
      <c r="C132" s="126"/>
      <c r="D132" s="126"/>
      <c r="E132" s="126"/>
      <c r="F132" s="126"/>
      <c r="G132" s="126"/>
      <c r="H132" s="126"/>
      <c r="I132" s="126"/>
    </row>
    <row r="133" spans="1:10" ht="57.75" customHeight="1">
      <c r="A133" s="204" t="s">
        <v>411</v>
      </c>
      <c r="B133" s="1256" t="s">
        <v>812</v>
      </c>
      <c r="C133" s="1256"/>
      <c r="D133" s="1256"/>
      <c r="E133" s="1256"/>
      <c r="F133" s="1256"/>
      <c r="G133" s="1256"/>
      <c r="H133" s="1256"/>
      <c r="I133" s="1256"/>
    </row>
    <row r="134" spans="1:10" ht="8.1" customHeight="1">
      <c r="A134" s="126"/>
      <c r="B134" s="205"/>
      <c r="C134" s="205"/>
      <c r="D134" s="205"/>
      <c r="E134" s="205"/>
      <c r="F134" s="205"/>
      <c r="G134" s="205"/>
      <c r="H134" s="205"/>
      <c r="I134" s="205"/>
    </row>
    <row r="135" spans="1:10" ht="114" customHeight="1">
      <c r="A135" s="204" t="s">
        <v>417</v>
      </c>
      <c r="B135" s="1256" t="s">
        <v>813</v>
      </c>
      <c r="C135" s="1256"/>
      <c r="D135" s="1256"/>
      <c r="E135" s="1256"/>
      <c r="F135" s="1256"/>
      <c r="G135" s="1256"/>
      <c r="H135" s="1256"/>
      <c r="I135" s="1256"/>
    </row>
    <row r="136" spans="1:10" ht="28.5" customHeight="1">
      <c r="A136" s="204"/>
      <c r="B136" s="197"/>
      <c r="C136" s="197"/>
      <c r="D136" s="197"/>
      <c r="E136" s="197"/>
      <c r="F136" s="197"/>
      <c r="G136" s="197"/>
      <c r="H136" s="197"/>
      <c r="I136" s="197"/>
    </row>
    <row r="137" spans="1:10" ht="24.95" customHeight="1">
      <c r="A137" s="204"/>
      <c r="B137" s="197"/>
      <c r="C137" s="197"/>
      <c r="D137" s="197"/>
      <c r="E137" s="197"/>
      <c r="F137" s="197"/>
      <c r="G137" s="197"/>
      <c r="H137" s="197"/>
      <c r="I137" s="197"/>
    </row>
    <row r="138" spans="1:10" ht="21" customHeight="1">
      <c r="A138" s="1166" t="s">
        <v>404</v>
      </c>
      <c r="B138" s="1166"/>
      <c r="C138" s="1166"/>
      <c r="D138" s="1166"/>
      <c r="E138" s="1260" t="s">
        <v>404</v>
      </c>
      <c r="F138" s="1260"/>
      <c r="G138" s="1260"/>
      <c r="H138" s="1260"/>
      <c r="I138" s="1260"/>
      <c r="J138" s="60"/>
    </row>
    <row r="139" spans="1:10" ht="33" customHeight="1">
      <c r="A139" s="1261" t="s">
        <v>405</v>
      </c>
      <c r="B139" s="1261"/>
      <c r="C139" s="1261"/>
      <c r="D139" s="1261"/>
      <c r="E139" s="1262" t="s">
        <v>406</v>
      </c>
      <c r="F139" s="1262"/>
      <c r="G139" s="1262"/>
      <c r="H139" s="1262"/>
      <c r="I139" s="1262"/>
      <c r="J139" s="60"/>
    </row>
    <row r="140" spans="1:10" ht="15.75">
      <c r="A140" s="199" t="s">
        <v>407</v>
      </c>
      <c r="B140" s="199"/>
      <c r="C140" s="199"/>
      <c r="D140" s="199"/>
      <c r="E140" s="199"/>
      <c r="F140" s="199"/>
      <c r="G140" s="199"/>
      <c r="H140" s="199"/>
      <c r="I140" s="200" t="s">
        <v>438</v>
      </c>
      <c r="J140" s="60"/>
    </row>
    <row r="141" spans="1:10" ht="15.75">
      <c r="A141" s="199"/>
      <c r="B141" s="199"/>
      <c r="C141" s="199"/>
      <c r="D141" s="199"/>
      <c r="E141" s="199"/>
      <c r="F141" s="199"/>
      <c r="G141" s="199"/>
      <c r="H141" s="199"/>
      <c r="I141" s="200"/>
      <c r="J141" s="60"/>
    </row>
    <row r="142" spans="1:10" ht="8.25" customHeight="1">
      <c r="A142" s="199"/>
      <c r="B142" s="199"/>
      <c r="C142" s="199"/>
      <c r="D142" s="199"/>
      <c r="E142" s="199"/>
      <c r="F142" s="199"/>
      <c r="G142" s="199"/>
      <c r="H142" s="199"/>
      <c r="I142" s="200"/>
      <c r="J142" s="60"/>
    </row>
    <row r="143" spans="1:10" ht="54" customHeight="1">
      <c r="A143" s="204" t="s">
        <v>429</v>
      </c>
      <c r="B143" s="1256" t="s">
        <v>823</v>
      </c>
      <c r="C143" s="1256"/>
      <c r="D143" s="1256"/>
      <c r="E143" s="1256"/>
      <c r="F143" s="1256"/>
      <c r="G143" s="1256"/>
      <c r="H143" s="1256"/>
      <c r="I143" s="1256"/>
    </row>
    <row r="144" spans="1:10" ht="12" customHeight="1">
      <c r="A144" s="204"/>
      <c r="B144" s="1256"/>
      <c r="C144" s="1256"/>
      <c r="D144" s="1256"/>
      <c r="E144" s="1256"/>
      <c r="F144" s="1256"/>
      <c r="G144" s="1256"/>
      <c r="H144" s="1256"/>
      <c r="I144" s="1256"/>
    </row>
    <row r="145" spans="1:10" ht="124.5" customHeight="1">
      <c r="A145" s="204" t="s">
        <v>439</v>
      </c>
      <c r="B145" s="1256" t="s">
        <v>814</v>
      </c>
      <c r="C145" s="1256"/>
      <c r="D145" s="1256"/>
      <c r="E145" s="1256"/>
      <c r="F145" s="1256"/>
      <c r="G145" s="1256"/>
      <c r="H145" s="1256"/>
      <c r="I145" s="1256"/>
    </row>
    <row r="146" spans="1:10" ht="12" customHeight="1">
      <c r="A146" s="204"/>
      <c r="B146" s="1256"/>
      <c r="C146" s="1256"/>
      <c r="D146" s="1256"/>
      <c r="E146" s="1256"/>
      <c r="F146" s="1256"/>
      <c r="G146" s="1256"/>
      <c r="H146" s="1256"/>
      <c r="I146" s="1256"/>
    </row>
    <row r="147" spans="1:10" ht="98.25" customHeight="1">
      <c r="A147" s="204" t="s">
        <v>440</v>
      </c>
      <c r="B147" s="1256" t="s">
        <v>815</v>
      </c>
      <c r="C147" s="1256"/>
      <c r="D147" s="1256"/>
      <c r="E147" s="1256"/>
      <c r="F147" s="1256"/>
      <c r="G147" s="1256"/>
      <c r="H147" s="1256"/>
      <c r="I147" s="1256"/>
    </row>
    <row r="148" spans="1:10" ht="12" customHeight="1">
      <c r="A148" s="204"/>
      <c r="B148" s="1256"/>
      <c r="C148" s="1256"/>
      <c r="D148" s="1256"/>
      <c r="E148" s="1256"/>
      <c r="F148" s="1256"/>
      <c r="G148" s="1256"/>
      <c r="H148" s="1256"/>
      <c r="I148" s="1256"/>
    </row>
    <row r="149" spans="1:10" ht="136.5" customHeight="1">
      <c r="A149" s="204" t="s">
        <v>441</v>
      </c>
      <c r="B149" s="1256" t="s">
        <v>816</v>
      </c>
      <c r="C149" s="1256"/>
      <c r="D149" s="1256"/>
      <c r="E149" s="1256"/>
      <c r="F149" s="1256"/>
      <c r="G149" s="1256"/>
      <c r="H149" s="1256"/>
      <c r="I149" s="1256"/>
    </row>
    <row r="150" spans="1:10" ht="12" customHeight="1">
      <c r="A150" s="204"/>
      <c r="B150" s="1256"/>
      <c r="C150" s="1256"/>
      <c r="D150" s="1256"/>
      <c r="E150" s="1256"/>
      <c r="F150" s="1256"/>
      <c r="G150" s="1256"/>
      <c r="H150" s="1256"/>
      <c r="I150" s="1256"/>
    </row>
    <row r="151" spans="1:10" ht="70.5" customHeight="1">
      <c r="A151" s="204" t="s">
        <v>442</v>
      </c>
      <c r="B151" s="1256" t="s">
        <v>443</v>
      </c>
      <c r="C151" s="1256"/>
      <c r="D151" s="1256"/>
      <c r="E151" s="1256"/>
      <c r="F151" s="1256"/>
      <c r="G151" s="1256"/>
      <c r="H151" s="1256"/>
      <c r="I151" s="1256"/>
    </row>
    <row r="152" spans="1:10" ht="12" customHeight="1">
      <c r="A152" s="204"/>
      <c r="B152" s="1256"/>
      <c r="C152" s="1256"/>
      <c r="D152" s="1256"/>
      <c r="E152" s="1256"/>
      <c r="F152" s="1256"/>
      <c r="G152" s="1256"/>
      <c r="H152" s="1256"/>
      <c r="I152" s="1256"/>
    </row>
    <row r="153" spans="1:10" ht="88.5" customHeight="1">
      <c r="A153" s="204" t="s">
        <v>444</v>
      </c>
      <c r="B153" s="1256" t="s">
        <v>817</v>
      </c>
      <c r="C153" s="1256"/>
      <c r="D153" s="1256"/>
      <c r="E153" s="1256"/>
      <c r="F153" s="1256"/>
      <c r="G153" s="1256"/>
      <c r="H153" s="1256"/>
      <c r="I153" s="1256"/>
    </row>
    <row r="154" spans="1:10" ht="51" customHeight="1">
      <c r="A154" s="204"/>
      <c r="B154" s="197"/>
      <c r="C154" s="197"/>
      <c r="D154" s="197"/>
      <c r="E154" s="197"/>
      <c r="F154" s="197"/>
      <c r="G154" s="197"/>
      <c r="H154" s="197"/>
      <c r="I154" s="197"/>
    </row>
    <row r="155" spans="1:10" ht="24.95" customHeight="1">
      <c r="A155" s="204"/>
      <c r="B155" s="197"/>
      <c r="C155" s="197"/>
      <c r="D155" s="197"/>
      <c r="E155" s="197"/>
      <c r="F155" s="197"/>
      <c r="G155" s="197"/>
      <c r="H155" s="197"/>
      <c r="I155" s="197"/>
    </row>
    <row r="156" spans="1:10" ht="21" customHeight="1">
      <c r="A156" s="1166" t="s">
        <v>404</v>
      </c>
      <c r="B156" s="1166"/>
      <c r="C156" s="1166"/>
      <c r="D156" s="1166"/>
      <c r="E156" s="1260" t="s">
        <v>404</v>
      </c>
      <c r="F156" s="1260"/>
      <c r="G156" s="1260"/>
      <c r="H156" s="1260"/>
      <c r="I156" s="1260"/>
      <c r="J156" s="60"/>
    </row>
    <row r="157" spans="1:10" ht="33" customHeight="1">
      <c r="A157" s="1261" t="s">
        <v>405</v>
      </c>
      <c r="B157" s="1261"/>
      <c r="C157" s="1261"/>
      <c r="D157" s="1261"/>
      <c r="E157" s="1262" t="s">
        <v>406</v>
      </c>
      <c r="F157" s="1262"/>
      <c r="G157" s="1262"/>
      <c r="H157" s="1262"/>
      <c r="I157" s="1262"/>
      <c r="J157" s="60"/>
    </row>
    <row r="158" spans="1:10" ht="15.75">
      <c r="A158" s="199" t="s">
        <v>407</v>
      </c>
      <c r="B158" s="199"/>
      <c r="C158" s="199"/>
      <c r="D158" s="199"/>
      <c r="E158" s="199"/>
      <c r="F158" s="199"/>
      <c r="G158" s="199"/>
      <c r="H158" s="199"/>
      <c r="I158" s="200" t="s">
        <v>445</v>
      </c>
      <c r="J158" s="60"/>
    </row>
    <row r="159" spans="1:10" ht="15.75">
      <c r="A159" s="199"/>
      <c r="B159" s="199"/>
      <c r="C159" s="199"/>
      <c r="D159" s="199"/>
      <c r="E159" s="199"/>
      <c r="F159" s="199"/>
      <c r="G159" s="199"/>
      <c r="H159" s="199"/>
      <c r="I159" s="200"/>
      <c r="J159" s="60"/>
    </row>
    <row r="160" spans="1:10" ht="58.5" customHeight="1">
      <c r="A160" s="204" t="s">
        <v>446</v>
      </c>
      <c r="B160" s="1256" t="s">
        <v>819</v>
      </c>
      <c r="C160" s="1256"/>
      <c r="D160" s="1256"/>
      <c r="E160" s="1256"/>
      <c r="F160" s="1256"/>
      <c r="G160" s="1256"/>
      <c r="H160" s="1256"/>
      <c r="I160" s="1256"/>
    </row>
    <row r="161" spans="1:9" ht="8.1" customHeight="1">
      <c r="A161" s="204"/>
      <c r="B161" s="126"/>
      <c r="C161" s="126"/>
      <c r="D161" s="126"/>
      <c r="E161" s="126"/>
      <c r="F161" s="126"/>
      <c r="G161" s="126"/>
      <c r="H161" s="126"/>
      <c r="I161" s="126"/>
    </row>
    <row r="162" spans="1:9" ht="16.5" customHeight="1">
      <c r="A162" s="204" t="s">
        <v>818</v>
      </c>
      <c r="B162" s="1256" t="s">
        <v>447</v>
      </c>
      <c r="C162" s="1256"/>
      <c r="D162" s="1256"/>
      <c r="E162" s="1256"/>
      <c r="F162" s="1256"/>
      <c r="G162" s="1256"/>
      <c r="H162" s="1256"/>
      <c r="I162" s="1256"/>
    </row>
    <row r="163" spans="1:9" ht="8.1" customHeight="1">
      <c r="A163" s="204"/>
      <c r="B163" s="126"/>
      <c r="C163" s="126"/>
      <c r="D163" s="126"/>
      <c r="E163" s="126"/>
      <c r="F163" s="126"/>
      <c r="G163" s="126"/>
      <c r="H163" s="126"/>
      <c r="I163" s="126"/>
    </row>
    <row r="164" spans="1:9" ht="8.1" customHeight="1">
      <c r="A164" s="204"/>
      <c r="B164" s="126"/>
      <c r="C164" s="126"/>
      <c r="D164" s="126"/>
      <c r="E164" s="126"/>
      <c r="F164" s="126"/>
      <c r="G164" s="126"/>
      <c r="H164" s="126"/>
      <c r="I164" s="126"/>
    </row>
    <row r="165" spans="1:9" ht="68.25" customHeight="1">
      <c r="A165" s="204" t="s">
        <v>448</v>
      </c>
      <c r="B165" s="1263" t="s">
        <v>449</v>
      </c>
      <c r="C165" s="1263"/>
      <c r="D165" s="1263"/>
      <c r="E165" s="1263"/>
      <c r="F165" s="1263"/>
      <c r="G165" s="1263"/>
      <c r="H165" s="1263"/>
      <c r="I165" s="1263"/>
    </row>
    <row r="166" spans="1:9" ht="8.1" customHeight="1">
      <c r="A166" s="202"/>
      <c r="B166" s="126"/>
      <c r="C166" s="126"/>
      <c r="D166" s="126"/>
      <c r="E166" s="126"/>
      <c r="F166" s="126"/>
      <c r="G166" s="126"/>
      <c r="H166" s="126"/>
      <c r="I166" s="126"/>
    </row>
    <row r="167" spans="1:9" ht="16.5">
      <c r="A167" s="1264" t="s">
        <v>450</v>
      </c>
      <c r="B167" s="1264"/>
      <c r="C167" s="1264"/>
      <c r="D167" s="1264"/>
      <c r="E167" s="1264"/>
      <c r="F167" s="1264"/>
      <c r="G167" s="1264"/>
      <c r="H167" s="1264"/>
      <c r="I167" s="1264"/>
    </row>
    <row r="168" spans="1:9" ht="8.1" customHeight="1">
      <c r="A168" s="202"/>
      <c r="B168" s="126"/>
      <c r="C168" s="126"/>
      <c r="D168" s="126"/>
      <c r="E168" s="126"/>
      <c r="F168" s="126"/>
      <c r="G168" s="126"/>
      <c r="H168" s="126"/>
      <c r="I168" s="126"/>
    </row>
    <row r="169" spans="1:9" ht="54.75" customHeight="1">
      <c r="A169" s="1256" t="s">
        <v>451</v>
      </c>
      <c r="B169" s="1256"/>
      <c r="C169" s="1256"/>
      <c r="D169" s="1256"/>
      <c r="E169" s="1256"/>
      <c r="F169" s="1256"/>
      <c r="G169" s="1256"/>
      <c r="H169" s="1256"/>
      <c r="I169" s="1256"/>
    </row>
    <row r="170" spans="1:9" ht="8.1" customHeight="1">
      <c r="A170" s="203"/>
      <c r="B170" s="126"/>
      <c r="C170" s="126"/>
      <c r="D170" s="126"/>
      <c r="E170" s="126"/>
      <c r="F170" s="126"/>
      <c r="G170" s="126"/>
      <c r="H170" s="126"/>
      <c r="I170" s="126"/>
    </row>
    <row r="171" spans="1:9" ht="16.5">
      <c r="A171" s="1264" t="s">
        <v>452</v>
      </c>
      <c r="B171" s="1264"/>
      <c r="C171" s="1264"/>
      <c r="D171" s="1264"/>
      <c r="E171" s="1264"/>
      <c r="F171" s="1264"/>
      <c r="G171" s="1264"/>
      <c r="H171" s="1264"/>
      <c r="I171" s="1264"/>
    </row>
    <row r="172" spans="1:9" ht="8.1" customHeight="1">
      <c r="A172" s="202"/>
      <c r="B172" s="126"/>
      <c r="C172" s="126"/>
      <c r="D172" s="126"/>
      <c r="E172" s="126"/>
      <c r="F172" s="126"/>
      <c r="G172" s="126"/>
      <c r="H172" s="126"/>
      <c r="I172" s="126"/>
    </row>
    <row r="173" spans="1:9" ht="63.75" customHeight="1">
      <c r="A173" s="204" t="s">
        <v>411</v>
      </c>
      <c r="B173" s="1256" t="s">
        <v>1011</v>
      </c>
      <c r="C173" s="1256"/>
      <c r="D173" s="1256"/>
      <c r="E173" s="1256"/>
      <c r="F173" s="1256"/>
      <c r="G173" s="1256"/>
      <c r="H173" s="1256"/>
      <c r="I173" s="1256"/>
    </row>
    <row r="174" spans="1:9" ht="8.1" customHeight="1">
      <c r="A174" s="104"/>
      <c r="B174" s="126"/>
      <c r="C174" s="126"/>
      <c r="D174" s="126"/>
      <c r="E174" s="126"/>
      <c r="F174" s="126"/>
      <c r="G174" s="126"/>
      <c r="H174" s="126"/>
      <c r="I174" s="126"/>
    </row>
    <row r="175" spans="1:9" ht="36" customHeight="1">
      <c r="A175" s="204" t="s">
        <v>417</v>
      </c>
      <c r="B175" s="1256" t="s">
        <v>820</v>
      </c>
      <c r="C175" s="1256"/>
      <c r="D175" s="1256"/>
      <c r="E175" s="1256"/>
      <c r="F175" s="1256"/>
      <c r="G175" s="1256"/>
      <c r="H175" s="1256"/>
      <c r="I175" s="1256"/>
    </row>
    <row r="176" spans="1:9" ht="8.1" customHeight="1">
      <c r="A176" s="104"/>
      <c r="B176" s="126"/>
      <c r="C176" s="126"/>
      <c r="D176" s="126"/>
      <c r="E176" s="126"/>
      <c r="F176" s="126"/>
      <c r="G176" s="126"/>
      <c r="H176" s="126"/>
      <c r="I176" s="126"/>
    </row>
    <row r="177" spans="1:10" ht="52.5" customHeight="1">
      <c r="A177" s="204" t="s">
        <v>429</v>
      </c>
      <c r="B177" s="1256" t="s">
        <v>453</v>
      </c>
      <c r="C177" s="1256"/>
      <c r="D177" s="1256"/>
      <c r="E177" s="1256"/>
      <c r="F177" s="1256"/>
      <c r="G177" s="1256"/>
      <c r="H177" s="1256"/>
      <c r="I177" s="1256"/>
    </row>
    <row r="178" spans="1:10" ht="8.1" customHeight="1">
      <c r="A178" s="204"/>
      <c r="B178" s="126"/>
      <c r="C178" s="126"/>
      <c r="D178" s="126"/>
      <c r="E178" s="126"/>
      <c r="F178" s="126"/>
      <c r="G178" s="126"/>
      <c r="H178" s="126"/>
      <c r="I178" s="126"/>
    </row>
    <row r="179" spans="1:10" ht="49.5" customHeight="1">
      <c r="A179" s="204" t="s">
        <v>439</v>
      </c>
      <c r="B179" s="1256" t="s">
        <v>454</v>
      </c>
      <c r="C179" s="1256"/>
      <c r="D179" s="1256"/>
      <c r="E179" s="1256"/>
      <c r="F179" s="1256"/>
      <c r="G179" s="1256"/>
      <c r="H179" s="1256"/>
      <c r="I179" s="1256"/>
    </row>
    <row r="180" spans="1:10" ht="8.1" customHeight="1">
      <c r="A180" s="204"/>
      <c r="B180" s="126"/>
      <c r="C180" s="126"/>
      <c r="D180" s="126"/>
      <c r="E180" s="126"/>
      <c r="F180" s="126"/>
      <c r="G180" s="126"/>
      <c r="H180" s="126"/>
      <c r="I180" s="126"/>
    </row>
    <row r="181" spans="1:10" ht="24.75" customHeight="1">
      <c r="A181" s="204" t="s">
        <v>440</v>
      </c>
      <c r="B181" s="800" t="s">
        <v>821</v>
      </c>
      <c r="C181" s="800"/>
      <c r="D181" s="800"/>
      <c r="E181" s="800"/>
      <c r="F181" s="800"/>
      <c r="G181" s="800"/>
      <c r="H181" s="800"/>
      <c r="I181" s="800"/>
    </row>
    <row r="182" spans="1:10" ht="8.1" customHeight="1">
      <c r="A182" s="204"/>
      <c r="B182" s="126"/>
      <c r="C182" s="126"/>
      <c r="D182" s="126"/>
      <c r="E182" s="126"/>
      <c r="F182" s="126"/>
      <c r="G182" s="126"/>
      <c r="H182" s="126"/>
      <c r="I182" s="126"/>
    </row>
    <row r="183" spans="1:10" ht="88.5" customHeight="1">
      <c r="A183" s="204" t="s">
        <v>441</v>
      </c>
      <c r="B183" s="1256" t="s">
        <v>1012</v>
      </c>
      <c r="C183" s="1256"/>
      <c r="D183" s="1256"/>
      <c r="E183" s="1256"/>
      <c r="F183" s="1256"/>
      <c r="G183" s="1256"/>
      <c r="H183" s="1256"/>
      <c r="I183" s="1256"/>
    </row>
    <row r="184" spans="1:10" ht="8.1" customHeight="1">
      <c r="A184" s="204"/>
      <c r="B184" s="126"/>
      <c r="C184" s="126"/>
      <c r="D184" s="126"/>
      <c r="E184" s="126"/>
      <c r="F184" s="126"/>
      <c r="G184" s="126"/>
      <c r="H184" s="126"/>
      <c r="I184" s="126"/>
    </row>
    <row r="185" spans="1:10" ht="72" customHeight="1">
      <c r="A185" s="204" t="s">
        <v>455</v>
      </c>
      <c r="B185" s="1256" t="s">
        <v>456</v>
      </c>
      <c r="C185" s="1256"/>
      <c r="D185" s="1256"/>
      <c r="E185" s="1256"/>
      <c r="F185" s="1256"/>
      <c r="G185" s="1256"/>
      <c r="H185" s="1256"/>
      <c r="I185" s="1256"/>
    </row>
    <row r="186" spans="1:10" ht="31.5" customHeight="1">
      <c r="A186" s="204"/>
      <c r="B186" s="197"/>
      <c r="C186" s="197"/>
      <c r="D186" s="197"/>
      <c r="E186" s="197"/>
      <c r="F186" s="197"/>
      <c r="G186" s="197"/>
      <c r="H186" s="197"/>
      <c r="I186" s="197"/>
    </row>
    <row r="187" spans="1:10" ht="31.5" customHeight="1">
      <c r="A187" s="204"/>
      <c r="B187" s="197"/>
      <c r="C187" s="197"/>
      <c r="D187" s="197"/>
      <c r="E187" s="197"/>
      <c r="F187" s="197"/>
      <c r="G187" s="197"/>
      <c r="H187" s="197"/>
      <c r="I187" s="197"/>
    </row>
    <row r="188" spans="1:10" ht="21" customHeight="1">
      <c r="A188" s="1166" t="s">
        <v>404</v>
      </c>
      <c r="B188" s="1166"/>
      <c r="C188" s="1166"/>
      <c r="D188" s="1166"/>
      <c r="E188" s="1260" t="s">
        <v>404</v>
      </c>
      <c r="F188" s="1260"/>
      <c r="G188" s="1260"/>
      <c r="H188" s="1260"/>
      <c r="I188" s="1260"/>
      <c r="J188" s="60"/>
    </row>
    <row r="189" spans="1:10" ht="33" customHeight="1">
      <c r="A189" s="1261" t="s">
        <v>405</v>
      </c>
      <c r="B189" s="1261"/>
      <c r="C189" s="1261"/>
      <c r="D189" s="1261"/>
      <c r="E189" s="1262" t="s">
        <v>406</v>
      </c>
      <c r="F189" s="1262"/>
      <c r="G189" s="1262"/>
      <c r="H189" s="1262"/>
      <c r="I189" s="1262"/>
      <c r="J189" s="60"/>
    </row>
    <row r="190" spans="1:10" ht="15.75">
      <c r="A190" s="199" t="s">
        <v>407</v>
      </c>
      <c r="B190" s="199"/>
      <c r="C190" s="199"/>
      <c r="D190" s="199"/>
      <c r="E190" s="199"/>
      <c r="F190" s="199"/>
      <c r="G190" s="199"/>
      <c r="H190" s="199"/>
      <c r="I190" s="200" t="s">
        <v>457</v>
      </c>
      <c r="J190" s="60"/>
    </row>
    <row r="191" spans="1:10" ht="15.75">
      <c r="A191" s="199"/>
      <c r="B191" s="199"/>
      <c r="C191" s="199"/>
      <c r="D191" s="199"/>
      <c r="E191" s="199"/>
      <c r="F191" s="199"/>
      <c r="G191" s="199"/>
      <c r="H191" s="199"/>
      <c r="I191" s="200"/>
      <c r="J191" s="60"/>
    </row>
    <row r="192" spans="1:10" ht="53.25" customHeight="1">
      <c r="A192" s="204" t="s">
        <v>442</v>
      </c>
      <c r="B192" s="1256" t="s">
        <v>458</v>
      </c>
      <c r="C192" s="1256"/>
      <c r="D192" s="1256"/>
      <c r="E192" s="1256"/>
      <c r="F192" s="1256"/>
      <c r="G192" s="1256"/>
      <c r="H192" s="1256"/>
      <c r="I192" s="1256"/>
    </row>
    <row r="193" spans="1:9" ht="15.75">
      <c r="A193" s="202"/>
      <c r="B193" s="126"/>
      <c r="C193" s="126"/>
      <c r="D193" s="126"/>
      <c r="E193" s="126"/>
      <c r="F193" s="126"/>
      <c r="G193" s="126"/>
      <c r="H193" s="126"/>
      <c r="I193" s="126"/>
    </row>
    <row r="194" spans="1:9" ht="21.95" customHeight="1">
      <c r="A194" s="126"/>
      <c r="B194" s="196"/>
      <c r="C194" s="126"/>
      <c r="D194" s="126"/>
      <c r="E194" s="126"/>
      <c r="F194" s="196"/>
      <c r="G194" s="126"/>
      <c r="H194" s="126"/>
      <c r="I194" s="126"/>
    </row>
    <row r="195" spans="1:9" ht="21.95" customHeight="1">
      <c r="A195" s="126"/>
      <c r="B195" s="206" t="s">
        <v>459</v>
      </c>
      <c r="C195" s="206"/>
      <c r="D195" s="206"/>
      <c r="E195" s="206"/>
      <c r="F195" s="206" t="s">
        <v>459</v>
      </c>
      <c r="G195" s="206"/>
      <c r="H195" s="206"/>
      <c r="I195" s="206"/>
    </row>
    <row r="196" spans="1:9" ht="35.25" customHeight="1">
      <c r="A196" s="126"/>
      <c r="B196" s="1257" t="s">
        <v>405</v>
      </c>
      <c r="C196" s="1257"/>
      <c r="D196" s="1257"/>
      <c r="E196" s="1257"/>
      <c r="F196" s="1257" t="s">
        <v>406</v>
      </c>
      <c r="G196" s="1257"/>
      <c r="H196" s="1257"/>
      <c r="I196" s="1257"/>
    </row>
    <row r="197" spans="1:9" ht="21.95" customHeight="1">
      <c r="A197" s="126"/>
      <c r="B197" s="207"/>
      <c r="C197" s="202"/>
      <c r="D197" s="202"/>
      <c r="E197" s="202"/>
      <c r="F197" s="208"/>
      <c r="G197" s="208"/>
      <c r="H197" s="208"/>
      <c r="I197" s="208"/>
    </row>
    <row r="198" spans="1:9" ht="21.95" customHeight="1">
      <c r="A198" s="126"/>
      <c r="B198" s="1166" t="s">
        <v>460</v>
      </c>
      <c r="C198" s="1166"/>
      <c r="D198" s="1166"/>
      <c r="E198" s="1166"/>
      <c r="F198" s="1166" t="s">
        <v>460</v>
      </c>
      <c r="G198" s="1166"/>
      <c r="H198" s="1166"/>
      <c r="I198" s="1166"/>
    </row>
    <row r="199" spans="1:9" ht="21.95" customHeight="1">
      <c r="A199" s="126"/>
      <c r="B199" s="196"/>
      <c r="C199" s="202"/>
      <c r="D199" s="202"/>
      <c r="E199" s="202"/>
      <c r="F199" s="196"/>
      <c r="G199" s="202"/>
      <c r="H199" s="202"/>
      <c r="I199" s="202"/>
    </row>
    <row r="200" spans="1:9" ht="21.95" customHeight="1">
      <c r="A200" s="126"/>
      <c r="B200" s="196"/>
      <c r="C200" s="202"/>
      <c r="D200" s="202"/>
      <c r="E200" s="202"/>
      <c r="F200" s="196"/>
      <c r="G200" s="202"/>
      <c r="H200" s="202"/>
      <c r="I200" s="202"/>
    </row>
    <row r="201" spans="1:9" ht="24.75" customHeight="1">
      <c r="A201" s="126"/>
      <c r="B201" s="199" t="s">
        <v>461</v>
      </c>
      <c r="C201" s="209"/>
      <c r="D201" s="199"/>
      <c r="E201" s="199"/>
      <c r="F201" s="1258" t="s">
        <v>461</v>
      </c>
      <c r="G201" s="1259"/>
      <c r="H201" s="1259"/>
      <c r="I201" s="1259"/>
    </row>
    <row r="202" spans="1:9" ht="21.95" customHeight="1">
      <c r="A202" s="126"/>
      <c r="B202" s="199" t="s">
        <v>5</v>
      </c>
      <c r="C202" s="209"/>
      <c r="D202" s="199"/>
      <c r="E202" s="199"/>
      <c r="F202" s="1258" t="s">
        <v>5</v>
      </c>
      <c r="G202" s="1259"/>
      <c r="H202" s="1259"/>
      <c r="I202" s="1259"/>
    </row>
    <row r="203" spans="1:9" ht="21.95" customHeight="1">
      <c r="A203" s="126"/>
      <c r="B203" s="206"/>
      <c r="C203" s="202"/>
      <c r="D203" s="202"/>
      <c r="E203" s="202"/>
      <c r="F203" s="206"/>
      <c r="G203" s="202"/>
      <c r="H203" s="202"/>
      <c r="I203" s="202"/>
    </row>
    <row r="204" spans="1:9" ht="21.95" customHeight="1">
      <c r="A204" s="126"/>
      <c r="B204" s="1166" t="s">
        <v>462</v>
      </c>
      <c r="C204" s="1166"/>
      <c r="D204" s="1166"/>
      <c r="E204" s="1166"/>
      <c r="F204" s="1166" t="s">
        <v>462</v>
      </c>
      <c r="G204" s="1166"/>
      <c r="H204" s="1166"/>
      <c r="I204" s="1166"/>
    </row>
    <row r="205" spans="1:9" ht="21.95" customHeight="1">
      <c r="A205" s="126"/>
      <c r="B205" s="199" t="s">
        <v>461</v>
      </c>
      <c r="C205" s="199"/>
      <c r="D205" s="199"/>
      <c r="E205" s="199"/>
      <c r="F205" s="199" t="s">
        <v>461</v>
      </c>
      <c r="G205" s="206"/>
      <c r="H205" s="206"/>
      <c r="I205" s="206"/>
    </row>
    <row r="206" spans="1:9" ht="21.95" customHeight="1">
      <c r="A206" s="126"/>
      <c r="B206" s="199" t="s">
        <v>5</v>
      </c>
      <c r="C206" s="199"/>
      <c r="D206" s="199"/>
      <c r="E206" s="199"/>
      <c r="F206" s="199" t="s">
        <v>5</v>
      </c>
      <c r="G206" s="126"/>
      <c r="H206" s="126"/>
      <c r="I206" s="126"/>
    </row>
    <row r="207" spans="1:9" ht="21.95" customHeight="1">
      <c r="A207" s="126"/>
      <c r="B207" s="126"/>
      <c r="C207" s="126"/>
      <c r="D207" s="126"/>
      <c r="E207" s="126"/>
      <c r="F207" s="126"/>
      <c r="G207" s="126"/>
      <c r="H207" s="126"/>
      <c r="I207" s="126"/>
    </row>
    <row r="208" spans="1:9" ht="21.95" customHeight="1">
      <c r="A208" s="126"/>
      <c r="B208" s="1166" t="s">
        <v>526</v>
      </c>
      <c r="C208" s="1166"/>
      <c r="D208" s="1166"/>
      <c r="E208" s="1166"/>
      <c r="F208" s="1166" t="s">
        <v>526</v>
      </c>
      <c r="G208" s="1166"/>
      <c r="H208" s="1166"/>
      <c r="I208" s="1166"/>
    </row>
    <row r="209" spans="1:9" ht="21.95" customHeight="1">
      <c r="A209" s="126"/>
      <c r="B209" s="199" t="s">
        <v>461</v>
      </c>
      <c r="C209" s="199"/>
      <c r="D209" s="199"/>
      <c r="E209" s="199"/>
      <c r="F209" s="199" t="s">
        <v>461</v>
      </c>
      <c r="G209" s="206"/>
      <c r="H209" s="206"/>
      <c r="I209" s="206"/>
    </row>
    <row r="210" spans="1:9" ht="21.95" customHeight="1">
      <c r="A210" s="126"/>
      <c r="B210" s="199" t="s">
        <v>5</v>
      </c>
      <c r="C210" s="199"/>
      <c r="D210" s="199"/>
      <c r="E210" s="199"/>
      <c r="F210" s="199" t="s">
        <v>5</v>
      </c>
      <c r="G210" s="126"/>
      <c r="H210" s="126"/>
      <c r="I210" s="126"/>
    </row>
    <row r="211" spans="1:9" ht="21.95" customHeight="1">
      <c r="A211" s="126"/>
      <c r="B211" s="199"/>
      <c r="C211" s="199"/>
      <c r="D211" s="199"/>
      <c r="E211" s="199"/>
      <c r="F211" s="199"/>
      <c r="G211" s="126"/>
      <c r="H211" s="126"/>
      <c r="I211" s="126"/>
    </row>
    <row r="212" spans="1:9" ht="21.95" customHeight="1">
      <c r="A212" s="126"/>
      <c r="B212" s="199"/>
      <c r="C212" s="199"/>
      <c r="D212" s="199"/>
      <c r="E212" s="199"/>
      <c r="F212" s="199"/>
      <c r="G212" s="126"/>
      <c r="H212" s="126"/>
      <c r="I212" s="126"/>
    </row>
    <row r="213" spans="1:9" ht="21.95" customHeight="1">
      <c r="A213" s="126"/>
      <c r="B213" s="199"/>
      <c r="C213" s="199"/>
      <c r="D213" s="199"/>
      <c r="E213" s="199"/>
      <c r="F213" s="199"/>
      <c r="G213" s="126"/>
      <c r="H213" s="126"/>
      <c r="I213" s="126"/>
    </row>
    <row r="214" spans="1:9" ht="21.95" customHeight="1">
      <c r="A214" s="126"/>
      <c r="B214" s="199"/>
      <c r="C214" s="199"/>
      <c r="D214" s="199"/>
      <c r="E214" s="199"/>
      <c r="F214" s="199"/>
      <c r="G214" s="126"/>
      <c r="H214" s="126"/>
      <c r="I214" s="126"/>
    </row>
    <row r="215" spans="1:9" ht="21.95" customHeight="1">
      <c r="A215" s="126"/>
      <c r="B215" s="199"/>
      <c r="C215" s="199"/>
      <c r="D215" s="199"/>
      <c r="E215" s="199"/>
      <c r="F215" s="199"/>
      <c r="G215" s="126"/>
      <c r="H215" s="126"/>
      <c r="I215" s="126"/>
    </row>
    <row r="216" spans="1:9" ht="21.95" customHeight="1">
      <c r="A216" s="126"/>
      <c r="B216" s="199"/>
      <c r="C216" s="199"/>
      <c r="D216" s="199"/>
      <c r="E216" s="199"/>
      <c r="F216" s="199"/>
      <c r="G216" s="126"/>
      <c r="H216" s="126"/>
      <c r="I216" s="126"/>
    </row>
    <row r="217" spans="1:9" ht="21.95" customHeight="1">
      <c r="A217" s="126"/>
      <c r="B217" s="199"/>
      <c r="C217" s="199"/>
      <c r="D217" s="199"/>
      <c r="E217" s="199"/>
      <c r="F217" s="199"/>
      <c r="G217" s="126"/>
      <c r="H217" s="126"/>
      <c r="I217" s="126"/>
    </row>
    <row r="218" spans="1:9" ht="21.95" customHeight="1">
      <c r="A218" s="126"/>
      <c r="B218" s="199"/>
      <c r="C218" s="199"/>
      <c r="D218" s="199"/>
      <c r="E218" s="199"/>
      <c r="F218" s="199"/>
      <c r="G218" s="126"/>
      <c r="H218" s="126"/>
      <c r="I218" s="126"/>
    </row>
    <row r="219" spans="1:9" ht="21.95" customHeight="1">
      <c r="A219" s="126"/>
      <c r="B219" s="199"/>
      <c r="C219" s="199"/>
      <c r="D219" s="199"/>
      <c r="E219" s="199"/>
      <c r="F219" s="199"/>
      <c r="G219" s="126"/>
      <c r="H219" s="126"/>
      <c r="I219" s="126"/>
    </row>
    <row r="220" spans="1:9" ht="21.95" customHeight="1">
      <c r="A220" s="126"/>
      <c r="B220" s="199"/>
      <c r="C220" s="199"/>
      <c r="D220" s="199"/>
      <c r="E220" s="199"/>
      <c r="F220" s="199"/>
      <c r="G220" s="126"/>
      <c r="H220" s="126"/>
      <c r="I220" s="126"/>
    </row>
    <row r="221" spans="1:9" ht="21.95" customHeight="1">
      <c r="A221" s="126"/>
      <c r="B221" s="199"/>
      <c r="C221" s="199"/>
      <c r="D221" s="199"/>
      <c r="E221" s="199"/>
      <c r="F221" s="199"/>
      <c r="G221" s="126"/>
      <c r="H221" s="126"/>
      <c r="I221" s="126"/>
    </row>
    <row r="222" spans="1:9" ht="21.95" customHeight="1">
      <c r="A222" s="126"/>
      <c r="B222" s="199"/>
      <c r="C222" s="199"/>
      <c r="D222" s="199"/>
      <c r="E222" s="199"/>
      <c r="F222" s="199"/>
      <c r="G222" s="126"/>
      <c r="H222" s="126"/>
      <c r="I222" s="126"/>
    </row>
    <row r="223" spans="1:9" ht="15.75" customHeight="1">
      <c r="A223" s="126"/>
      <c r="B223" s="199"/>
      <c r="C223" s="199"/>
      <c r="D223" s="199"/>
      <c r="E223" s="199"/>
      <c r="F223" s="199"/>
      <c r="G223" s="126"/>
      <c r="H223" s="126"/>
      <c r="I223" s="126"/>
    </row>
    <row r="224" spans="1:9" ht="15.75">
      <c r="A224" s="210"/>
      <c r="B224" s="210"/>
      <c r="C224" s="210"/>
      <c r="D224" s="210"/>
      <c r="E224" s="210"/>
      <c r="F224" s="210"/>
      <c r="G224" s="210"/>
      <c r="H224" s="210"/>
      <c r="I224" s="210"/>
    </row>
    <row r="225" spans="1:9" ht="15.75">
      <c r="A225" s="199" t="s">
        <v>407</v>
      </c>
      <c r="B225" s="199"/>
      <c r="C225" s="199"/>
      <c r="D225" s="199"/>
      <c r="E225" s="199"/>
      <c r="F225" s="199"/>
      <c r="G225" s="199"/>
      <c r="H225" s="199"/>
      <c r="I225" s="200" t="s">
        <v>463</v>
      </c>
    </row>
    <row r="226" spans="1:9" ht="15.75">
      <c r="A226" s="126"/>
      <c r="B226" s="126"/>
      <c r="C226" s="126"/>
      <c r="D226" s="126"/>
      <c r="E226" s="126"/>
      <c r="F226" s="126"/>
      <c r="G226" s="126"/>
      <c r="H226" s="126"/>
      <c r="I226" s="126"/>
    </row>
    <row r="227" spans="1:9" ht="15.75">
      <c r="A227" s="126"/>
      <c r="B227" s="126"/>
      <c r="C227" s="126"/>
      <c r="D227" s="126"/>
      <c r="E227" s="126"/>
      <c r="F227" s="126"/>
      <c r="G227" s="126"/>
      <c r="H227" s="126"/>
      <c r="I227" s="126"/>
    </row>
    <row r="228" spans="1:9" ht="15.75">
      <c r="A228" s="126"/>
      <c r="B228" s="126"/>
      <c r="C228" s="126"/>
      <c r="D228" s="126"/>
      <c r="E228" s="126"/>
      <c r="F228" s="126"/>
      <c r="G228" s="126"/>
      <c r="H228" s="126"/>
      <c r="I228" s="126"/>
    </row>
    <row r="229" spans="1:9" ht="15.75">
      <c r="A229" s="126"/>
      <c r="B229" s="126"/>
      <c r="C229" s="126"/>
      <c r="D229" s="126"/>
      <c r="E229" s="126"/>
      <c r="F229" s="126"/>
      <c r="G229" s="126"/>
      <c r="H229" s="126"/>
      <c r="I229" s="126"/>
    </row>
    <row r="230" spans="1:9" ht="15.75">
      <c r="A230" s="126"/>
      <c r="B230" s="126"/>
      <c r="C230" s="126"/>
      <c r="D230" s="126"/>
      <c r="E230" s="126"/>
      <c r="F230" s="126"/>
      <c r="G230" s="126"/>
      <c r="H230" s="126"/>
      <c r="I230" s="126"/>
    </row>
    <row r="231" spans="1:9" ht="15.75">
      <c r="A231" s="126"/>
      <c r="B231" s="126"/>
      <c r="C231" s="126"/>
      <c r="D231" s="126"/>
      <c r="E231" s="126"/>
      <c r="F231" s="126"/>
      <c r="G231" s="126"/>
      <c r="H231" s="126"/>
      <c r="I231" s="126"/>
    </row>
    <row r="232" spans="1:9" ht="15.75">
      <c r="A232" s="126"/>
      <c r="B232" s="126"/>
      <c r="C232" s="126"/>
      <c r="D232" s="126"/>
      <c r="E232" s="126"/>
      <c r="F232" s="126"/>
      <c r="G232" s="126"/>
      <c r="H232" s="126"/>
      <c r="I232" s="126"/>
    </row>
    <row r="233" spans="1:9" ht="15.75">
      <c r="A233" s="126"/>
      <c r="B233" s="126"/>
      <c r="C233" s="126"/>
      <c r="D233" s="126"/>
      <c r="E233" s="126"/>
      <c r="F233" s="126"/>
      <c r="G233" s="126"/>
      <c r="H233" s="126"/>
      <c r="I233" s="126"/>
    </row>
    <row r="234" spans="1:9" ht="15.75">
      <c r="A234" s="126"/>
      <c r="B234" s="126"/>
      <c r="C234" s="126"/>
      <c r="D234" s="126"/>
      <c r="E234" s="126"/>
      <c r="F234" s="126"/>
      <c r="G234" s="126"/>
      <c r="H234" s="126"/>
      <c r="I234" s="126"/>
    </row>
    <row r="235" spans="1:9" ht="15.75">
      <c r="A235" s="126"/>
      <c r="B235" s="126"/>
      <c r="C235" s="126"/>
      <c r="D235" s="126"/>
      <c r="E235" s="126"/>
      <c r="F235" s="126"/>
      <c r="G235" s="126"/>
      <c r="H235" s="126"/>
      <c r="I235" s="126"/>
    </row>
    <row r="236" spans="1:9" ht="15.75">
      <c r="A236" s="126"/>
      <c r="B236" s="126"/>
      <c r="C236" s="126"/>
      <c r="D236" s="126"/>
      <c r="E236" s="126"/>
      <c r="F236" s="126"/>
      <c r="G236" s="126"/>
      <c r="H236" s="126"/>
      <c r="I236" s="126"/>
    </row>
    <row r="237" spans="1:9" ht="15.75">
      <c r="A237" s="126"/>
      <c r="B237" s="126"/>
      <c r="C237" s="126"/>
      <c r="D237" s="126"/>
      <c r="E237" s="126"/>
      <c r="F237" s="126"/>
      <c r="G237" s="126"/>
      <c r="H237" s="126"/>
      <c r="I237" s="126"/>
    </row>
    <row r="238" spans="1:9" ht="15.75">
      <c r="A238" s="126"/>
      <c r="B238" s="126"/>
      <c r="C238" s="126"/>
      <c r="D238" s="126"/>
      <c r="E238" s="126"/>
      <c r="F238" s="126"/>
      <c r="G238" s="126"/>
      <c r="H238" s="126"/>
      <c r="I238" s="126"/>
    </row>
  </sheetData>
  <sheetProtection algorithmName="SHA-512" hashValue="5mrFTGHs+XzHuaDgcQbC7rb59CUvyqq02NLTvRjDbkFf2RgUJ2kjt0R+gmrUbKnD2ZsWP5CwCEXQMylRjeuIGQ==" saltValue="pkqUXdGGVB71olngUyvbSg==" spinCount="100000" sheet="1" objects="1" scenarios="1"/>
  <customSheetViews>
    <customSheetView guid="{8BB606F7-FAA6-4F69-8439-9E3CB0E8F104}" scale="145" showPageBreaks="1" fitToPage="1" printArea="1" view="pageBreakPreview">
      <selection activeCell="F20" sqref="F2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3B6A9969-E4B8-452F-AFFE-7A4A13F5C420}"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B8284B7F-813C-4C59-8CB2-9F34C8EAC9F3}"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6"/>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8"/>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9"/>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1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11"/>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8"/>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9"/>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2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21"/>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6"/>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7"/>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8"/>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9"/>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0"/>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1"/>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2"/>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3"/>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4"/>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5"/>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6"/>
      <headerFooter alignWithMargins="0">
        <oddFooter>&amp;C&amp;A</oddFooter>
      </headerFooter>
    </customSheetView>
    <customSheetView guid="{9F341631-288D-49D9-8F81-65CCC818C9B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7"/>
      <headerFooter alignWithMargins="0">
        <oddFooter>&amp;C&amp;A</oddFooter>
      </headerFooter>
    </customSheetView>
    <customSheetView guid="{3836A67F-51F8-4B52-B51D-937DC398CD1F}"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8"/>
      <headerFooter alignWithMargins="0">
        <oddFooter>&amp;C&amp;A</oddFooter>
      </headerFooter>
    </customSheetView>
    <customSheetView guid="{4B898AE2-7356-489E-882D-EC3B09CB95A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9"/>
      <headerFooter alignWithMargins="0">
        <oddFooter>&amp;C&amp;A</oddFooter>
      </headerFooter>
    </customSheetView>
    <customSheetView guid="{B9DDBA10-9BB0-4D91-9619-C113F75B2489}"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0"/>
      <headerFooter alignWithMargins="0">
        <oddFooter>&amp;C&amp;A</oddFooter>
      </headerFooter>
    </customSheetView>
    <customSheetView guid="{7D04B26C-8B6E-4ADD-BB4A-D0761F3463C8}" scale="145" showPageBreaks="1" fitToPage="1" printArea="1" view="pageBreakPreview">
      <selection activeCell="F20" sqref="F2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1"/>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8" fitToHeight="0" orientation="portrait" r:id="rId42"/>
  <headerFooter alignWithMargins="0">
    <oddFooter>&amp;C&amp;A</oddFooter>
  </headerFooter>
  <rowBreaks count="7" manualBreakCount="7">
    <brk id="49" max="8" man="1"/>
    <brk id="74" max="8" man="1"/>
    <brk id="94" max="8" man="1"/>
    <brk id="117" max="8" man="1"/>
    <brk id="140" max="8" man="1"/>
    <brk id="158" max="8" man="1"/>
    <brk id="190" max="8" man="1"/>
  </rowBreaks>
  <drawing r:id="rId4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topLeftCell="A9" zoomScale="130" zoomScaleNormal="100" zoomScaleSheetLayoutView="130" workbookViewId="0">
      <selection activeCell="G25" sqref="G25"/>
    </sheetView>
  </sheetViews>
  <sheetFormatPr defaultColWidth="9.140625" defaultRowHeight="16.5"/>
  <cols>
    <col min="1" max="1" width="12.140625" style="29" customWidth="1"/>
    <col min="2" max="2" width="36.42578125" style="29" customWidth="1"/>
    <col min="3" max="3" width="11.42578125" style="29" customWidth="1"/>
    <col min="4" max="4" width="15.42578125" style="29" customWidth="1"/>
    <col min="5" max="5" width="39.28515625" style="29" customWidth="1"/>
    <col min="6" max="7" width="9.140625" style="162"/>
    <col min="8" max="8" width="0" style="162" hidden="1" customWidth="1"/>
    <col min="9" max="11" width="9.140625" style="162"/>
    <col min="12" max="12" width="0" style="162" hidden="1" customWidth="1"/>
    <col min="13" max="13" width="35.42578125" style="162" hidden="1" customWidth="1"/>
    <col min="14" max="14" width="0" style="162" hidden="1" customWidth="1"/>
    <col min="15" max="31" width="9.140625" style="162"/>
    <col min="32" max="16384" width="9.140625" style="25"/>
  </cols>
  <sheetData>
    <row r="1" spans="1:31" ht="24" customHeight="1">
      <c r="A1" s="925" t="str">
        <f>'Attach 3(JV)'!A1</f>
        <v>Specification No. :CC/NT/W-RT/DOM/A04/24/17323</v>
      </c>
      <c r="B1" s="925"/>
      <c r="C1" s="925"/>
      <c r="D1" s="925"/>
      <c r="E1" s="282" t="str">
        <f>"Attachment-15 " &amp; 'Attach 3(JV)'!AT1</f>
        <v xml:space="preserve">Attachment-15 </v>
      </c>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row>
    <row r="2" spans="1:31" ht="12" customHeight="1"/>
    <row r="3" spans="1:31" ht="78.75" customHeight="1">
      <c r="A3" s="1218" t="str">
        <f>Basic!B1</f>
        <v>765kV Reactor Package 7RT-19-BULK for 30x80 MVAR, 765kV, 1-Ph Reactors Under  Bulk Procurement of 765kV and 400kV class Transformers and Reactors of various Capacities under Lot-4</v>
      </c>
      <c r="B3" s="1219"/>
      <c r="C3" s="1219"/>
      <c r="D3" s="1219"/>
      <c r="E3" s="1219"/>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row>
    <row r="4" spans="1:31">
      <c r="A4" s="28"/>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row>
    <row r="5" spans="1:31" ht="47.25" customHeight="1">
      <c r="A5" s="1294" t="s">
        <v>983</v>
      </c>
      <c r="B5" s="1294"/>
      <c r="C5" s="1294"/>
      <c r="D5" s="1294"/>
      <c r="E5" s="1294"/>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row>
    <row r="6" spans="1:31">
      <c r="A6" s="32"/>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row>
    <row r="7" spans="1:31" ht="20.100000000000001" customHeight="1">
      <c r="A7" s="33"/>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row>
    <row r="8" spans="1:31" ht="36" customHeight="1">
      <c r="A8" s="852" t="str">
        <f>'Attach 3(JV)'!A7</f>
        <v>Bidder’s Name and Address  :</v>
      </c>
      <c r="B8" s="852"/>
      <c r="C8" s="852"/>
      <c r="D8" s="852"/>
      <c r="E8" s="15" t="str">
        <f>'Attach 3(JV)'!E7</f>
        <v>To:</v>
      </c>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row>
    <row r="9" spans="1:31" ht="36" customHeight="1">
      <c r="A9" s="1169" t="str">
        <f>'Attach 3(JV)'!A8</f>
        <v/>
      </c>
      <c r="B9" s="1169"/>
      <c r="C9" s="395"/>
      <c r="D9" s="395"/>
      <c r="E9" s="12" t="str">
        <f>'Attach 3(JV)'!E8</f>
        <v>Contract Services</v>
      </c>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ht="20.100000000000001" customHeight="1">
      <c r="A10" s="13" t="s">
        <v>344</v>
      </c>
      <c r="B10" s="1295">
        <f>'Attach 3(JV)'!B9:D9</f>
        <v>0</v>
      </c>
      <c r="C10" s="1295"/>
      <c r="D10" s="1295"/>
      <c r="E10" s="12" t="str">
        <f>'Attach 3(JV)'!E9</f>
        <v>Power Grid Corporation of India Ltd.,</v>
      </c>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20.100000000000001" customHeight="1">
      <c r="A11" s="13" t="s">
        <v>346</v>
      </c>
      <c r="B11" s="849">
        <f>'Attach 3(JV)'!B10:D10</f>
        <v>0</v>
      </c>
      <c r="C11" s="849"/>
      <c r="D11" s="849"/>
      <c r="E11" s="12" t="str">
        <f>'Attach 3(JV)'!E10</f>
        <v>"Saudamini", Plot No. 2, Sector 29</v>
      </c>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row>
    <row r="12" spans="1:31" ht="17.25" customHeight="1">
      <c r="B12" s="849">
        <f>'Attach 3(JV)'!B11:D11</f>
        <v>0</v>
      </c>
      <c r="C12" s="849"/>
      <c r="D12" s="849"/>
      <c r="E12" s="12" t="str">
        <f>'Attach 3(JV)'!E11</f>
        <v>Gurugram (Haryana) - 122001</v>
      </c>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row>
    <row r="13" spans="1:31" ht="17.25" customHeight="1">
      <c r="A13" s="32"/>
      <c r="B13" s="849">
        <f>'Attach 3(JV)'!B12</f>
        <v>0</v>
      </c>
      <c r="C13" s="849"/>
      <c r="D13" s="849"/>
      <c r="E13" s="12"/>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row>
    <row r="14" spans="1:31" ht="13.5" customHeight="1">
      <c r="A14" s="32"/>
      <c r="B14" s="849"/>
      <c r="C14" s="849"/>
      <c r="D14" s="849"/>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row>
    <row r="15" spans="1:31" ht="17.25" customHeight="1">
      <c r="A15" s="29" t="s">
        <v>339</v>
      </c>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row>
    <row r="16" spans="1:3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row>
    <row r="17" spans="1:31" ht="56.25" customHeight="1">
      <c r="A17" s="163" t="s">
        <v>391</v>
      </c>
      <c r="B17" s="1009" t="s">
        <v>392</v>
      </c>
      <c r="C17" s="1009"/>
      <c r="D17" s="1009"/>
      <c r="E17" s="1009"/>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row>
    <row r="18" spans="1:31" ht="16.5" customHeight="1">
      <c r="A18" s="164"/>
      <c r="B18" s="1296" t="s">
        <v>984</v>
      </c>
      <c r="C18" s="1296"/>
      <c r="D18" s="1296"/>
      <c r="E18" s="1296"/>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row>
    <row r="19" spans="1:31" ht="18.75">
      <c r="A19" s="164"/>
      <c r="B19" s="1036" t="s">
        <v>985</v>
      </c>
      <c r="C19" s="1037"/>
      <c r="D19" s="1038"/>
      <c r="E19" s="773"/>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row>
    <row r="20" spans="1:31" ht="18" customHeight="1">
      <c r="B20" s="1289" t="s">
        <v>986</v>
      </c>
      <c r="C20" s="1290"/>
      <c r="D20" s="1291"/>
      <c r="E20" s="105"/>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row>
    <row r="21" spans="1:31" ht="18" customHeight="1">
      <c r="B21" s="772" t="s">
        <v>987</v>
      </c>
      <c r="C21" s="240"/>
      <c r="D21" s="241"/>
      <c r="E21" s="105"/>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row>
    <row r="22" spans="1:31" ht="18" customHeight="1">
      <c r="A22" s="242"/>
      <c r="B22" s="1036" t="s">
        <v>988</v>
      </c>
      <c r="C22" s="1037"/>
      <c r="D22" s="1038"/>
      <c r="E22" s="105"/>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row>
    <row r="23" spans="1:31" ht="18" customHeight="1">
      <c r="A23" s="1286"/>
      <c r="B23" s="1287"/>
      <c r="C23" s="1287"/>
      <c r="D23" s="1287"/>
      <c r="E23" s="1287"/>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row>
    <row r="24" spans="1:31" ht="15.75">
      <c r="A24" s="165"/>
      <c r="B24" s="165"/>
      <c r="C24" s="165"/>
      <c r="D24" s="165"/>
      <c r="E24" s="165"/>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row>
    <row r="25" spans="1:31">
      <c r="B25" s="1288"/>
      <c r="C25" s="1288"/>
      <c r="D25" s="1288"/>
      <c r="E25" s="1288"/>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row>
    <row r="26" spans="1:31" ht="35.25" customHeight="1">
      <c r="A26" s="163" t="s">
        <v>393</v>
      </c>
      <c r="B26" s="1009" t="s">
        <v>130</v>
      </c>
      <c r="C26" s="1009"/>
      <c r="D26" s="1009"/>
      <c r="E26" s="1009"/>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row>
    <row r="27" spans="1:31" ht="36" customHeight="1">
      <c r="A27" s="143" t="s">
        <v>154</v>
      </c>
      <c r="B27" s="921" t="s">
        <v>131</v>
      </c>
      <c r="C27" s="921"/>
      <c r="D27" s="921"/>
      <c r="E27" s="132">
        <f>B10</f>
        <v>0</v>
      </c>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row>
    <row r="28" spans="1:31" ht="18.95" customHeight="1">
      <c r="A28" s="144" t="s">
        <v>155</v>
      </c>
      <c r="B28" s="1285" t="s">
        <v>132</v>
      </c>
      <c r="C28" s="1285"/>
      <c r="D28" s="1285"/>
      <c r="E28" s="99"/>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row>
    <row r="29" spans="1:31" ht="18.95" customHeight="1">
      <c r="A29" s="145"/>
      <c r="B29" s="1285" t="s">
        <v>133</v>
      </c>
      <c r="C29" s="1285"/>
      <c r="D29" s="1285"/>
      <c r="E29" s="139"/>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row>
    <row r="30" spans="1:31" ht="18.95" customHeight="1">
      <c r="A30" s="145"/>
      <c r="B30" s="1285"/>
      <c r="C30" s="1285"/>
      <c r="D30" s="1285"/>
      <c r="E30" s="139"/>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row>
    <row r="31" spans="1:31" ht="18.95" customHeight="1">
      <c r="A31" s="145"/>
      <c r="B31" s="1285"/>
      <c r="C31" s="1285"/>
      <c r="D31" s="1285"/>
      <c r="E31" s="139"/>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row>
    <row r="32" spans="1:31" ht="18.95" customHeight="1">
      <c r="A32" s="145"/>
      <c r="B32" s="1285" t="s">
        <v>134</v>
      </c>
      <c r="C32" s="1285"/>
      <c r="D32" s="1285"/>
      <c r="E32" s="139"/>
      <c r="F32" s="16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row>
    <row r="33" spans="1:31" ht="18.95" customHeight="1">
      <c r="A33" s="145"/>
      <c r="B33" s="1285"/>
      <c r="C33" s="1285"/>
      <c r="D33" s="1285"/>
      <c r="E33" s="219"/>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row>
    <row r="34" spans="1:31" ht="18.95" customHeight="1">
      <c r="A34" s="145"/>
      <c r="B34" s="1285"/>
      <c r="C34" s="1285"/>
      <c r="D34" s="1285"/>
      <c r="E34" s="219"/>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row>
    <row r="35" spans="1:31" ht="18.95" customHeight="1">
      <c r="A35" s="145"/>
      <c r="B35" s="1285" t="s">
        <v>135</v>
      </c>
      <c r="C35" s="1285"/>
      <c r="D35" s="1285"/>
      <c r="E35" s="219"/>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row>
    <row r="36" spans="1:31" ht="18.95" customHeight="1">
      <c r="A36" s="145"/>
      <c r="B36" s="1285"/>
      <c r="C36" s="1285"/>
      <c r="D36" s="1285"/>
      <c r="E36" s="139"/>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row>
    <row r="37" spans="1:31" ht="18.95" customHeight="1">
      <c r="A37" s="166"/>
      <c r="B37" s="1307"/>
      <c r="C37" s="1307"/>
      <c r="D37" s="1307"/>
      <c r="E37" s="140"/>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row>
    <row r="38" spans="1:31" ht="18.95" customHeight="1">
      <c r="A38" s="144" t="s">
        <v>560</v>
      </c>
      <c r="B38" s="1314" t="s">
        <v>136</v>
      </c>
      <c r="C38" s="1314"/>
      <c r="D38" s="1314"/>
      <c r="E38" s="1292"/>
      <c r="F38" s="16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row>
    <row r="39" spans="1:31" ht="60.75" customHeight="1">
      <c r="A39" s="166"/>
      <c r="B39" s="1297" t="s">
        <v>137</v>
      </c>
      <c r="C39" s="1298"/>
      <c r="D39" s="1299"/>
      <c r="E39" s="1293"/>
      <c r="F39" s="16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row>
    <row r="40" spans="1:31" ht="93" customHeight="1">
      <c r="A40" s="1184" t="s">
        <v>561</v>
      </c>
      <c r="B40" s="1280" t="s">
        <v>563</v>
      </c>
      <c r="C40" s="1281"/>
      <c r="D40" s="1282"/>
      <c r="E40" s="403"/>
      <c r="F40" s="161"/>
      <c r="G40" s="161"/>
      <c r="H40" s="161"/>
      <c r="I40" s="161"/>
      <c r="J40" s="161"/>
      <c r="K40" s="161"/>
      <c r="L40" s="161"/>
      <c r="M40" s="161" t="str">
        <f>IF('Names of Bidder'!D15="Yes","Yes","No")</f>
        <v>No</v>
      </c>
      <c r="N40" s="161"/>
      <c r="O40" s="161"/>
      <c r="P40" s="161"/>
      <c r="Q40" s="161"/>
      <c r="R40" s="161"/>
      <c r="S40" s="161"/>
      <c r="T40" s="161"/>
      <c r="U40" s="161"/>
      <c r="V40" s="161"/>
      <c r="W40" s="161"/>
      <c r="X40" s="161"/>
      <c r="Y40" s="161"/>
      <c r="Z40" s="161"/>
      <c r="AA40" s="161"/>
      <c r="AB40" s="161"/>
      <c r="AC40" s="161"/>
      <c r="AD40" s="161"/>
      <c r="AE40" s="161"/>
    </row>
    <row r="41" spans="1:31" ht="22.5" customHeight="1">
      <c r="A41" s="1185"/>
      <c r="B41" s="924"/>
      <c r="C41" s="925"/>
      <c r="D41" s="1283"/>
      <c r="E41" s="400"/>
      <c r="F41" s="16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row>
    <row r="42" spans="1:31" ht="60.75" customHeight="1">
      <c r="A42" s="288" t="s">
        <v>562</v>
      </c>
      <c r="B42" s="1036" t="s">
        <v>564</v>
      </c>
      <c r="C42" s="1037"/>
      <c r="D42" s="1038"/>
      <c r="E42" s="399"/>
      <c r="F42" s="16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row>
    <row r="43" spans="1:31" ht="114.75" customHeight="1">
      <c r="A43" s="401" t="s">
        <v>698</v>
      </c>
      <c r="B43" s="1280" t="s">
        <v>699</v>
      </c>
      <c r="C43" s="1281"/>
      <c r="D43" s="1282"/>
      <c r="E43" s="403"/>
      <c r="F43" s="16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row>
    <row r="44" spans="1:31" ht="21.75" customHeight="1">
      <c r="A44" s="48" t="s">
        <v>156</v>
      </c>
      <c r="B44" s="1308" t="s">
        <v>138</v>
      </c>
      <c r="C44" s="1309"/>
      <c r="D44" s="1310"/>
      <c r="E44" s="8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row>
    <row r="45" spans="1:31" ht="24.75" customHeight="1">
      <c r="A45" s="48" t="s">
        <v>157</v>
      </c>
      <c r="B45" s="1313" t="s">
        <v>506</v>
      </c>
      <c r="C45" s="1313"/>
      <c r="D45" s="1313"/>
      <c r="E45" s="8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row>
    <row r="46" spans="1:31" ht="44.25" customHeight="1">
      <c r="A46" s="285" t="s">
        <v>507</v>
      </c>
      <c r="B46" s="1313" t="s">
        <v>508</v>
      </c>
      <c r="C46" s="1313"/>
      <c r="D46" s="1313"/>
      <c r="E46" s="8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row>
    <row r="47" spans="1:31" ht="36.75" customHeight="1">
      <c r="A47" s="285"/>
      <c r="B47" s="1313" t="s">
        <v>509</v>
      </c>
      <c r="C47" s="1313"/>
      <c r="D47" s="1313"/>
      <c r="E47" s="286" t="s">
        <v>510</v>
      </c>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row>
    <row r="48" spans="1:31" ht="17.100000000000001" customHeight="1">
      <c r="A48" s="285" t="s">
        <v>511</v>
      </c>
      <c r="B48" s="1204"/>
      <c r="C48" s="1284"/>
      <c r="D48" s="1205"/>
      <c r="E48" s="8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row>
    <row r="49" spans="1:31" ht="17.100000000000001" customHeight="1">
      <c r="A49" s="285" t="s">
        <v>26</v>
      </c>
      <c r="B49" s="1204"/>
      <c r="C49" s="1284"/>
      <c r="D49" s="1205"/>
      <c r="E49" s="8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row>
    <row r="50" spans="1:31" ht="17.100000000000001" customHeight="1">
      <c r="A50" s="285" t="s">
        <v>468</v>
      </c>
      <c r="B50" s="1204"/>
      <c r="C50" s="1284"/>
      <c r="D50" s="1205"/>
      <c r="E50" s="8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row>
    <row r="51" spans="1:31" ht="66.75" customHeight="1">
      <c r="A51" s="285" t="s">
        <v>470</v>
      </c>
      <c r="B51" s="1313" t="s">
        <v>512</v>
      </c>
      <c r="C51" s="1313"/>
      <c r="D51" s="1313"/>
      <c r="E51" s="287"/>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row>
    <row r="52" spans="1:31" ht="17.100000000000001" customHeight="1">
      <c r="A52" s="285"/>
      <c r="B52" s="1313" t="s">
        <v>509</v>
      </c>
      <c r="C52" s="1313"/>
      <c r="D52" s="1313"/>
      <c r="E52" s="286" t="s">
        <v>510</v>
      </c>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row>
    <row r="53" spans="1:31" ht="17.100000000000001" customHeight="1">
      <c r="A53" s="285" t="s">
        <v>511</v>
      </c>
      <c r="B53" s="1204"/>
      <c r="C53" s="1284"/>
      <c r="D53" s="1205"/>
      <c r="E53" s="8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row>
    <row r="54" spans="1:31" ht="17.100000000000001" customHeight="1">
      <c r="A54" s="285" t="s">
        <v>26</v>
      </c>
      <c r="B54" s="1204"/>
      <c r="C54" s="1284"/>
      <c r="D54" s="1205"/>
      <c r="E54" s="8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row>
    <row r="55" spans="1:31" ht="17.100000000000001" customHeight="1">
      <c r="A55" s="285" t="s">
        <v>468</v>
      </c>
      <c r="B55" s="1204"/>
      <c r="C55" s="1284"/>
      <c r="D55" s="1205"/>
      <c r="E55" s="8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row>
    <row r="56" spans="1:31" ht="17.100000000000001" customHeight="1">
      <c r="A56" s="288" t="s">
        <v>513</v>
      </c>
      <c r="B56" s="1204"/>
      <c r="C56" s="1284"/>
      <c r="D56" s="1205"/>
      <c r="E56" s="8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row>
    <row r="57" spans="1:31" ht="17.100000000000001" customHeight="1">
      <c r="A57" s="285" t="s">
        <v>469</v>
      </c>
      <c r="B57" s="1204"/>
      <c r="C57" s="1284"/>
      <c r="D57" s="1205"/>
      <c r="E57" s="8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row>
    <row r="58" spans="1:31" ht="17.100000000000001" customHeight="1">
      <c r="A58" s="288" t="s">
        <v>474</v>
      </c>
      <c r="B58" s="1204"/>
      <c r="C58" s="1284"/>
      <c r="D58" s="1205"/>
      <c r="E58" s="8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row>
    <row r="59" spans="1:31" ht="17.100000000000001" customHeight="1">
      <c r="A59" s="48">
        <v>6</v>
      </c>
      <c r="B59" s="1303" t="s">
        <v>139</v>
      </c>
      <c r="C59" s="1303"/>
      <c r="D59" s="1303"/>
      <c r="E59" s="8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row>
    <row r="60" spans="1:31" ht="17.100000000000001" customHeight="1">
      <c r="A60" s="48">
        <v>7</v>
      </c>
      <c r="B60" s="1285" t="s">
        <v>140</v>
      </c>
      <c r="C60" s="1285"/>
      <c r="D60" s="1285"/>
      <c r="E60" s="8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row>
    <row r="61" spans="1:31" ht="17.100000000000001" customHeight="1">
      <c r="A61" s="98"/>
      <c r="B61" s="1285"/>
      <c r="C61" s="1285"/>
      <c r="D61" s="1285"/>
      <c r="E61" s="139"/>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row>
    <row r="62" spans="1:31" ht="17.100000000000001" customHeight="1">
      <c r="A62" s="93"/>
      <c r="B62" s="1307"/>
      <c r="C62" s="1307"/>
      <c r="D62" s="1307"/>
      <c r="E62" s="140"/>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row>
    <row r="63" spans="1:31" ht="17.100000000000001" customHeight="1">
      <c r="A63" s="98">
        <v>8</v>
      </c>
      <c r="B63" s="1312" t="s">
        <v>141</v>
      </c>
      <c r="C63" s="1312"/>
      <c r="D63" s="1312"/>
      <c r="E63" s="14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row>
    <row r="64" spans="1:31" ht="17.100000000000001" customHeight="1">
      <c r="A64" s="98"/>
      <c r="B64" s="1285" t="s">
        <v>167</v>
      </c>
      <c r="C64" s="1285"/>
      <c r="D64" s="1285"/>
      <c r="E64" s="139"/>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row>
    <row r="65" spans="1:31" ht="17.100000000000001" customHeight="1">
      <c r="A65" s="48">
        <v>9</v>
      </c>
      <c r="B65" s="1304" t="s">
        <v>151</v>
      </c>
      <c r="C65" s="1305"/>
      <c r="D65" s="1306"/>
      <c r="E65" s="142"/>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row>
    <row r="66" spans="1:31" ht="17.100000000000001" customHeight="1">
      <c r="A66" s="98"/>
      <c r="B66" s="1285" t="s">
        <v>142</v>
      </c>
      <c r="C66" s="1285"/>
      <c r="D66" s="1285"/>
      <c r="E66" s="139"/>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row>
    <row r="67" spans="1:31" ht="17.100000000000001" customHeight="1">
      <c r="A67" s="98"/>
      <c r="B67" s="1285" t="s">
        <v>143</v>
      </c>
      <c r="C67" s="1285"/>
      <c r="D67" s="1285"/>
      <c r="E67" s="139"/>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row>
    <row r="68" spans="1:31" ht="17.100000000000001" customHeight="1">
      <c r="A68" s="93"/>
      <c r="B68" s="1307" t="s">
        <v>144</v>
      </c>
      <c r="C68" s="1307"/>
      <c r="D68" s="1307"/>
      <c r="E68" s="140"/>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row>
    <row r="69" spans="1:31" ht="17.100000000000001" customHeight="1">
      <c r="A69" s="48">
        <v>10</v>
      </c>
      <c r="B69" s="1311" t="s">
        <v>145</v>
      </c>
      <c r="C69" s="1311"/>
      <c r="D69" s="1311"/>
      <c r="E69" s="142"/>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row>
    <row r="70" spans="1:31" ht="17.100000000000001" customHeight="1">
      <c r="A70" s="98"/>
      <c r="B70" s="1285" t="s">
        <v>146</v>
      </c>
      <c r="C70" s="1285"/>
      <c r="D70" s="1285"/>
      <c r="E70" s="139"/>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row>
    <row r="71" spans="1:31" ht="17.100000000000001" customHeight="1">
      <c r="A71" s="98"/>
      <c r="B71" s="1285" t="s">
        <v>147</v>
      </c>
      <c r="C71" s="1285"/>
      <c r="D71" s="1285"/>
      <c r="E71" s="139"/>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row>
    <row r="72" spans="1:31" ht="17.100000000000001" customHeight="1">
      <c r="A72" s="98"/>
      <c r="B72" s="1285"/>
      <c r="C72" s="1285"/>
      <c r="D72" s="1285"/>
      <c r="E72" s="139"/>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row>
    <row r="73" spans="1:31" ht="17.100000000000001" customHeight="1">
      <c r="A73" s="98"/>
      <c r="B73" s="1285"/>
      <c r="C73" s="1285"/>
      <c r="D73" s="1285"/>
      <c r="E73" s="139"/>
      <c r="F73" s="161"/>
      <c r="G73" s="161"/>
      <c r="H73" s="167">
        <v>2</v>
      </c>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row>
    <row r="74" spans="1:31" ht="17.100000000000001" customHeight="1">
      <c r="A74" s="98"/>
      <c r="B74" s="1285" t="s">
        <v>148</v>
      </c>
      <c r="C74" s="1285"/>
      <c r="D74" s="1285"/>
      <c r="E74" s="139"/>
      <c r="F74" s="161"/>
      <c r="G74" s="161"/>
      <c r="H74" s="161"/>
      <c r="I74" s="161"/>
      <c r="J74" s="161"/>
      <c r="K74" s="161"/>
      <c r="L74" s="161"/>
      <c r="M74" s="161"/>
      <c r="N74" s="161"/>
      <c r="O74" s="161"/>
      <c r="P74" s="161"/>
      <c r="Q74" s="161"/>
      <c r="R74" s="161"/>
      <c r="S74" s="161"/>
      <c r="T74" s="161"/>
      <c r="U74" s="161"/>
      <c r="V74" s="161"/>
      <c r="W74" s="161"/>
      <c r="X74" s="161"/>
      <c r="Y74" s="161"/>
      <c r="Z74" s="84"/>
      <c r="AA74" s="84"/>
      <c r="AB74" s="84"/>
    </row>
    <row r="75" spans="1:31" ht="17.100000000000001" customHeight="1">
      <c r="A75" s="98"/>
      <c r="B75" s="1285" t="s">
        <v>149</v>
      </c>
      <c r="C75" s="1285"/>
      <c r="D75" s="1285"/>
      <c r="E75" s="139"/>
      <c r="Z75" s="84"/>
      <c r="AA75" s="84"/>
      <c r="AB75" s="84"/>
    </row>
    <row r="76" spans="1:31" ht="18.95" customHeight="1">
      <c r="A76" s="98"/>
      <c r="B76" s="1300" t="s">
        <v>149</v>
      </c>
      <c r="C76" s="1301"/>
      <c r="D76" s="1302"/>
      <c r="E76" s="98" t="str">
        <f>IF(H73=1,"Saving Account","Current Account")</f>
        <v>Current Account</v>
      </c>
      <c r="Z76" s="84"/>
      <c r="AA76" s="84"/>
      <c r="AB76" s="84"/>
    </row>
    <row r="77" spans="1:31" ht="33" customHeight="1">
      <c r="A77" s="82">
        <v>11</v>
      </c>
      <c r="B77" s="921" t="s">
        <v>150</v>
      </c>
      <c r="C77" s="921"/>
      <c r="D77" s="921"/>
      <c r="E77" s="81"/>
    </row>
    <row r="78" spans="1:31" ht="48" customHeight="1">
      <c r="A78" s="82">
        <v>12</v>
      </c>
      <c r="B78" s="921" t="s">
        <v>159</v>
      </c>
      <c r="C78" s="921"/>
      <c r="D78" s="921"/>
      <c r="E78" s="81"/>
    </row>
    <row r="79" spans="1:31" ht="50.25" customHeight="1">
      <c r="A79" s="1236" t="s">
        <v>158</v>
      </c>
      <c r="B79" s="1236"/>
      <c r="C79" s="1236"/>
      <c r="D79" s="1236"/>
      <c r="E79" s="1236"/>
    </row>
    <row r="80" spans="1:31">
      <c r="A80" s="1044"/>
      <c r="B80" s="1044"/>
      <c r="C80" s="1044"/>
      <c r="D80" s="1044"/>
      <c r="E80" s="1044"/>
    </row>
    <row r="81" spans="1:5" ht="15">
      <c r="A81" s="1029" t="s">
        <v>565</v>
      </c>
      <c r="B81" s="1029"/>
      <c r="C81" s="1029"/>
      <c r="D81" s="1029"/>
      <c r="E81" s="1029"/>
    </row>
    <row r="82" spans="1:5" ht="15">
      <c r="A82" s="1279"/>
      <c r="B82" s="1279"/>
      <c r="C82" s="1279"/>
      <c r="D82" s="1279"/>
      <c r="E82" s="1279"/>
    </row>
    <row r="83" spans="1:5" ht="15">
      <c r="A83" s="1029" t="s">
        <v>566</v>
      </c>
      <c r="B83" s="1029"/>
      <c r="C83" s="1029"/>
      <c r="D83" s="1029"/>
      <c r="E83" s="1029"/>
    </row>
    <row r="84" spans="1:5" ht="15">
      <c r="A84" s="1279"/>
      <c r="B84" s="1279"/>
      <c r="C84" s="1279"/>
      <c r="D84" s="1279"/>
      <c r="E84" s="1279"/>
    </row>
    <row r="85" spans="1:5" ht="15">
      <c r="A85" s="1050" t="s">
        <v>567</v>
      </c>
      <c r="B85" s="1050"/>
      <c r="C85" s="1050"/>
      <c r="D85" s="1050"/>
      <c r="E85" s="1050"/>
    </row>
    <row r="86" spans="1:5" ht="15">
      <c r="A86" s="1050" t="s">
        <v>568</v>
      </c>
      <c r="B86" s="1050"/>
      <c r="C86" s="1050"/>
      <c r="D86" s="1050"/>
      <c r="E86" s="1050"/>
    </row>
    <row r="87" spans="1:5" ht="15">
      <c r="A87" s="1050" t="s">
        <v>569</v>
      </c>
      <c r="B87" s="1050"/>
      <c r="C87" s="1050"/>
      <c r="D87" s="1050"/>
      <c r="E87" s="1050"/>
    </row>
    <row r="88" spans="1:5" ht="15">
      <c r="A88" s="1279"/>
      <c r="B88" s="1279"/>
      <c r="C88" s="1279"/>
      <c r="D88" s="1279"/>
      <c r="E88" s="1279"/>
    </row>
    <row r="89" spans="1:5" ht="32.25" customHeight="1">
      <c r="A89" s="1029" t="s">
        <v>570</v>
      </c>
      <c r="B89" s="1029"/>
      <c r="C89" s="1029"/>
      <c r="D89" s="1029"/>
      <c r="E89" s="1029"/>
    </row>
    <row r="90" spans="1:5">
      <c r="A90" s="59"/>
      <c r="B90" s="59"/>
      <c r="C90" s="59"/>
      <c r="D90" s="402"/>
      <c r="E90" s="59"/>
    </row>
    <row r="91" spans="1:5" ht="24.95" customHeight="1">
      <c r="A91" s="36" t="s">
        <v>6</v>
      </c>
      <c r="B91" s="63" t="str">
        <f>'Attach 3(JV)'!B24</f>
        <v>--</v>
      </c>
      <c r="D91" s="52" t="s">
        <v>4</v>
      </c>
      <c r="E91" s="211" t="str">
        <f>'Attach 3(JV)'!E24</f>
        <v/>
      </c>
    </row>
    <row r="92" spans="1:5" ht="34.5" customHeight="1">
      <c r="A92" s="36" t="s">
        <v>7</v>
      </c>
      <c r="B92" s="211" t="str">
        <f>'Attach 3(JV)'!B25</f>
        <v/>
      </c>
      <c r="D92" s="52" t="s">
        <v>5</v>
      </c>
      <c r="E92" s="211" t="str">
        <f>'Attach 3(JV)'!E25</f>
        <v/>
      </c>
    </row>
    <row r="93" spans="1:5" ht="24.95" customHeight="1">
      <c r="D93" s="52"/>
      <c r="E93" s="38"/>
    </row>
    <row r="94" spans="1:5" ht="48" customHeight="1">
      <c r="A94" s="38"/>
    </row>
    <row r="95" spans="1:5" ht="96" customHeight="1"/>
    <row r="96" spans="1:5" ht="20.100000000000001" customHeight="1">
      <c r="A96" s="38"/>
    </row>
    <row r="97" spans="1:1" ht="46.5" customHeight="1"/>
    <row r="98" spans="1:1" ht="20.100000000000001" customHeight="1">
      <c r="A98" s="38"/>
    </row>
    <row r="99" spans="1:1" ht="20.100000000000001" customHeight="1"/>
    <row r="100" spans="1:1" ht="20.100000000000001" customHeight="1">
      <c r="A100" s="38"/>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algorithmName="SHA-512" hashValue="ABYqee/SMYwnEUIK98euhyp+gRfY/jU8aqe+JFbDD3BkqpcV82vLnMhVEJxHe8SKkf/Zu6aXeSOuKXO5F6FsgQ==" saltValue="+rvaow0RNeGXR9f73yYOpg==" spinCount="100000" sheet="1" objects="1" scenarios="1"/>
  <customSheetViews>
    <customSheetView guid="{8BB606F7-FAA6-4F69-8439-9E3CB0E8F104}" scale="130" showPageBreaks="1" showGridLines="0" fitToPage="1" printArea="1" hiddenColumns="1" view="pageBreakPreview" topLeftCell="A13">
      <selection sqref="A1:D1"/>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3B6A9969-E4B8-452F-AFFE-7A4A13F5C420}" scale="130" showPageBreaks="1" showGridLines="0" fitToPage="1" printArea="1" hiddenColumns="1" view="pageBreakPreview" topLeftCell="A7">
      <selection activeCell="E22" sqref="E22"/>
      <rowBreaks count="1" manualBreakCount="1">
        <brk id="34"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B8284B7F-813C-4C59-8CB2-9F34C8EAC9F3}" scale="130" showPageBreaks="1" showGridLines="0" fitToPage="1" printArea="1" hiddenColumns="1" view="pageBreakPreview" topLeftCell="A7">
      <selection activeCell="E22" sqref="E22"/>
      <rowBreaks count="1" manualBreakCount="1">
        <brk id="34"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6"/>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8"/>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9"/>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10"/>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1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5"/>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20"/>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7"/>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8"/>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9"/>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3"/>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4"/>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5"/>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6"/>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37"/>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75" right="0.63" top="0.57999999999999996" bottom="0.6" header="0.34" footer="0.35"/>
      <pageSetup scale="88" fitToHeight="0" orientation="portrait" r:id="rId38"/>
      <headerFooter alignWithMargins="0">
        <oddFooter>&amp;R&amp;"Book Antiqua,Bold"&amp;8 Page &amp;P of &amp;N</oddFooter>
      </headerFooter>
    </customSheetView>
    <customSheetView guid="{9F341631-288D-49D9-8F81-65CCC818C9BA}" showPageBreaks="1" showGridLines="0" fitToPage="1" printArea="1" hiddenColumns="1" view="pageBreakPreview" topLeftCell="A10">
      <selection activeCell="E29" sqref="E29"/>
      <rowBreaks count="1" manualBreakCount="1">
        <brk id="34" max="4" man="1"/>
      </rowBreaks>
      <pageMargins left="0.75" right="0.63" top="0.57999999999999996" bottom="0.6" header="0.34" footer="0.35"/>
      <pageSetup scale="88" fitToHeight="0" orientation="portrait" r:id="rId39"/>
      <headerFooter alignWithMargins="0">
        <oddFooter>&amp;R&amp;"Book Antiqua,Bold"&amp;8 Page &amp;P of &amp;N</oddFooter>
      </headerFooter>
    </customSheetView>
    <customSheetView guid="{3836A67F-51F8-4B52-B51D-937DC398CD1F}" showPageBreaks="1" showGridLines="0" fitToPage="1" printArea="1" hiddenColumns="1" view="pageBreakPreview" topLeftCell="A10">
      <selection activeCell="E29" sqref="E29"/>
      <rowBreaks count="1" manualBreakCount="1">
        <brk id="34" max="4" man="1"/>
      </rowBreaks>
      <pageMargins left="0.75" right="0.63" top="0.57999999999999996" bottom="0.6" header="0.34" footer="0.35"/>
      <pageSetup scale="88" fitToHeight="0" orientation="portrait" r:id="rId40"/>
      <headerFooter alignWithMargins="0">
        <oddFooter>&amp;R&amp;"Book Antiqua,Bold"&amp;8 Page &amp;P of &amp;N</oddFooter>
      </headerFooter>
    </customSheetView>
    <customSheetView guid="{4B898AE2-7356-489E-882D-EC3B09CB95AA}" showPageBreaks="1" showGridLines="0" fitToPage="1" printArea="1" hiddenColumns="1" view="pageBreakPreview" topLeftCell="A28">
      <selection activeCell="E29" sqref="E29"/>
      <rowBreaks count="1" manualBreakCount="1">
        <brk id="34" max="4" man="1"/>
      </rowBreaks>
      <pageMargins left="0.75" right="0.63" top="0.57999999999999996" bottom="0.6" header="0.34" footer="0.35"/>
      <pageSetup scale="88" fitToHeight="0" orientation="portrait" r:id="rId41"/>
      <headerFooter alignWithMargins="0">
        <oddFooter>&amp;R&amp;"Book Antiqua,Bold"&amp;8 Page &amp;P of &amp;N</oddFooter>
      </headerFooter>
    </customSheetView>
    <customSheetView guid="{B9DDBA10-9BB0-4D91-9619-C113F75B2489}" scale="130" showPageBreaks="1" showGridLines="0" fitToPage="1" printArea="1" hiddenColumns="1" view="pageBreakPreview" topLeftCell="A7">
      <selection activeCell="E22" sqref="E22"/>
      <rowBreaks count="1" manualBreakCount="1">
        <brk id="34" max="4" man="1"/>
      </rowBreaks>
      <pageMargins left="0.75" right="0.63" top="0.57999999999999996" bottom="0.6" header="0.34" footer="0.35"/>
      <pageSetup scale="88" fitToHeight="0" orientation="portrait" r:id="rId42"/>
      <headerFooter alignWithMargins="0">
        <oddFooter>&amp;R&amp;"Book Antiqua,Bold"&amp;8 Page &amp;P of &amp;N</oddFooter>
      </headerFooter>
    </customSheetView>
    <customSheetView guid="{7D04B26C-8B6E-4ADD-BB4A-D0761F3463C8}" scale="130" showPageBreaks="1" showGridLines="0" fitToPage="1" printArea="1" hiddenColumns="1" view="pageBreakPreview" topLeftCell="A13">
      <selection sqref="A1:D1"/>
      <rowBreaks count="1" manualBreakCount="1">
        <brk id="34" max="4" man="1"/>
      </rowBreaks>
      <pageMargins left="0.75" right="0.63" top="0.57999999999999996" bottom="0.6" header="0.34" footer="0.35"/>
      <pageSetup scale="88" fitToHeight="0" orientation="portrait" r:id="rId43"/>
      <headerFooter alignWithMargins="0">
        <oddFooter>&amp;R&amp;"Book Antiqua,Bold"&amp;8 Page &amp;P of &amp;N</oddFooter>
      </headerFooter>
    </customSheetView>
  </customSheetViews>
  <mergeCells count="82">
    <mergeCell ref="A1:D1"/>
    <mergeCell ref="B63:D63"/>
    <mergeCell ref="B51:D51"/>
    <mergeCell ref="B52:D52"/>
    <mergeCell ref="B54:D54"/>
    <mergeCell ref="B55:D55"/>
    <mergeCell ref="B56:D56"/>
    <mergeCell ref="B57:D57"/>
    <mergeCell ref="B45:D45"/>
    <mergeCell ref="B46:D46"/>
    <mergeCell ref="B47:D47"/>
    <mergeCell ref="B61:D61"/>
    <mergeCell ref="B48:D48"/>
    <mergeCell ref="B49:D49"/>
    <mergeCell ref="B43:D43"/>
    <mergeCell ref="B38:D38"/>
    <mergeCell ref="B74:D74"/>
    <mergeCell ref="B75:D75"/>
    <mergeCell ref="B64:D64"/>
    <mergeCell ref="A79:E79"/>
    <mergeCell ref="B68:D68"/>
    <mergeCell ref="B69:D69"/>
    <mergeCell ref="B70:D70"/>
    <mergeCell ref="B71:D71"/>
    <mergeCell ref="B77:D77"/>
    <mergeCell ref="B32:D32"/>
    <mergeCell ref="B33:D33"/>
    <mergeCell ref="B28:D28"/>
    <mergeCell ref="B72:D72"/>
    <mergeCell ref="B78:D78"/>
    <mergeCell ref="B67:D67"/>
    <mergeCell ref="B76:D76"/>
    <mergeCell ref="B53:D53"/>
    <mergeCell ref="B59:D59"/>
    <mergeCell ref="B65:D65"/>
    <mergeCell ref="B66:D66"/>
    <mergeCell ref="B60:D60"/>
    <mergeCell ref="B62:D62"/>
    <mergeCell ref="B44:D44"/>
    <mergeCell ref="B36:D36"/>
    <mergeCell ref="B37:D37"/>
    <mergeCell ref="E38:E39"/>
    <mergeCell ref="A3:E3"/>
    <mergeCell ref="A5:E5"/>
    <mergeCell ref="A8:D8"/>
    <mergeCell ref="B10:D10"/>
    <mergeCell ref="B11:D11"/>
    <mergeCell ref="B18:E18"/>
    <mergeCell ref="B14:D14"/>
    <mergeCell ref="B12:D12"/>
    <mergeCell ref="A9:B9"/>
    <mergeCell ref="B39:D39"/>
    <mergeCell ref="B34:D34"/>
    <mergeCell ref="B35:D35"/>
    <mergeCell ref="B31:D31"/>
    <mergeCell ref="B26:E26"/>
    <mergeCell ref="B27:D27"/>
    <mergeCell ref="B29:D29"/>
    <mergeCell ref="B30:D30"/>
    <mergeCell ref="B13:D13"/>
    <mergeCell ref="B17:E17"/>
    <mergeCell ref="A23:E23"/>
    <mergeCell ref="B25:E25"/>
    <mergeCell ref="B19:D19"/>
    <mergeCell ref="B20:D20"/>
    <mergeCell ref="B22:D22"/>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s>
  <dataValidations count="3">
    <dataValidation type="list" allowBlank="1" showInputMessage="1" showErrorMessage="1" sqref="E20:E22" xr:uid="{00000000-0002-0000-1500-000000000000}">
      <formula1>"Yes, No"</formula1>
    </dataValidation>
    <dataValidation type="list" allowBlank="1" showInputMessage="1" showErrorMessage="1" sqref="E75" xr:uid="{00000000-0002-0000-1500-000001000000}">
      <formula1>$Z$74:$Z$75</formula1>
    </dataValidation>
    <dataValidation type="list" allowBlank="1" showInputMessage="1" showErrorMessage="1" sqref="E40 E43" xr:uid="{00000000-0002-0000-1500-000002000000}">
      <formula1>"Yes,No"</formula1>
    </dataValidation>
  </dataValidations>
  <pageMargins left="0.75" right="0.63" top="0.57999999999999996" bottom="0.6" header="0.34" footer="0.35"/>
  <pageSetup scale="88" fitToHeight="0" orientation="portrait" r:id="rId44"/>
  <headerFooter alignWithMargins="0">
    <oddFooter>&amp;R&amp;"Book Antiqua,Bold"&amp;8 Page &amp;P of &amp;N</oddFooter>
  </headerFooter>
  <rowBreaks count="1" manualBreakCount="1">
    <brk id="34" max="4" man="1"/>
  </rowBreaks>
  <drawing r:id="rId45"/>
  <legacyDrawing r:id="rId46"/>
  <mc:AlternateContent xmlns:mc="http://schemas.openxmlformats.org/markup-compatibility/2006">
    <mc:Choice Requires="x14">
      <controls>
        <mc:AlternateContent xmlns:mc="http://schemas.openxmlformats.org/markup-compatibility/2006">
          <mc:Choice Requires="x14">
            <control shapeId="24577" r:id="rId47" name="Option Button 1">
              <controlPr defaultSize="0" autoFill="0" autoLine="0" autoPict="0">
                <anchor moveWithCells="1">
                  <from>
                    <xdr:col>1</xdr:col>
                    <xdr:colOff>1123950</xdr:colOff>
                    <xdr:row>75</xdr:row>
                    <xdr:rowOff>19050</xdr:rowOff>
                  </from>
                  <to>
                    <xdr:col>1</xdr:col>
                    <xdr:colOff>2124075</xdr:colOff>
                    <xdr:row>75</xdr:row>
                    <xdr:rowOff>228600</xdr:rowOff>
                  </to>
                </anchor>
              </controlPr>
            </control>
          </mc:Choice>
        </mc:AlternateContent>
        <mc:AlternateContent xmlns:mc="http://schemas.openxmlformats.org/markup-compatibility/2006">
          <mc:Choice Requires="x14">
            <control shapeId="24578" r:id="rId48" name="Option Button 2">
              <controlPr defaultSize="0" autoFill="0" autoLine="0" autoPict="0">
                <anchor moveWithCells="1">
                  <from>
                    <xdr:col>2</xdr:col>
                    <xdr:colOff>685800</xdr:colOff>
                    <xdr:row>75</xdr:row>
                    <xdr:rowOff>19050</xdr:rowOff>
                  </from>
                  <to>
                    <xdr:col>3</xdr:col>
                    <xdr:colOff>923925</xdr:colOff>
                    <xdr:row>75</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topLeftCell="A3" zoomScale="130" zoomScaleSheetLayoutView="130" workbookViewId="0">
      <selection activeCell="A3" sqref="A3:L3"/>
    </sheetView>
  </sheetViews>
  <sheetFormatPr defaultColWidth="9.140625" defaultRowHeight="16.5"/>
  <cols>
    <col min="1" max="1" width="12.140625" style="617" customWidth="1"/>
    <col min="2" max="2" width="18.140625" style="617" customWidth="1"/>
    <col min="3" max="5" width="7.42578125" style="617" customWidth="1"/>
    <col min="6" max="8" width="7.42578125" style="553" customWidth="1"/>
    <col min="9" max="12" width="7.42578125" style="336" customWidth="1"/>
    <col min="13" max="16384" width="9.140625" style="336"/>
  </cols>
  <sheetData>
    <row r="1" spans="1:26" s="632" customFormat="1" ht="21" customHeight="1">
      <c r="A1" s="1315" t="str">
        <f>'Attach 15'!A1:D1</f>
        <v>Specification No. :CC/NT/W-RT/DOM/A04/24/17323</v>
      </c>
      <c r="B1" s="1315"/>
      <c r="C1" s="1315"/>
      <c r="D1" s="1315"/>
      <c r="E1" s="1315"/>
      <c r="F1" s="1315"/>
      <c r="G1" s="1315"/>
      <c r="H1" s="1316" t="s">
        <v>842</v>
      </c>
      <c r="I1" s="1316"/>
      <c r="J1" s="1316"/>
      <c r="K1" s="1316"/>
      <c r="L1" s="1316"/>
    </row>
    <row r="2" spans="1:26" ht="11.25" customHeight="1">
      <c r="Z2" s="633">
        <f>'[24]Attach 3(JV)'!Z2</f>
        <v>0</v>
      </c>
    </row>
    <row r="3" spans="1:26" ht="89.25" customHeight="1">
      <c r="A3" s="1218" t="str">
        <f>'Attach 15'!A3:E3</f>
        <v>765kV Reactor Package 7RT-19-BULK for 30x80 MVAR, 765kV, 1-Ph Reactors Under  Bulk Procurement of 765kV and 400kV class Transformers and Reactors of various Capacities under Lot-4</v>
      </c>
      <c r="B3" s="1219"/>
      <c r="C3" s="1219"/>
      <c r="D3" s="1219"/>
      <c r="E3" s="1219"/>
      <c r="F3" s="1219"/>
      <c r="G3" s="1219"/>
      <c r="H3" s="1219"/>
      <c r="I3" s="1219"/>
      <c r="J3" s="1219"/>
      <c r="K3" s="1219"/>
      <c r="L3" s="1219"/>
    </row>
    <row r="4" spans="1:26" ht="15.95" customHeight="1">
      <c r="A4" s="634"/>
      <c r="H4" s="30"/>
      <c r="I4" s="11"/>
    </row>
    <row r="5" spans="1:26" ht="20.100000000000001" customHeight="1">
      <c r="A5" s="1317" t="s">
        <v>8</v>
      </c>
      <c r="B5" s="1317"/>
      <c r="C5" s="1317"/>
      <c r="D5" s="1317"/>
      <c r="E5" s="1317"/>
      <c r="F5" s="1317"/>
      <c r="G5" s="1317"/>
      <c r="H5" s="1317"/>
      <c r="I5" s="1317"/>
      <c r="J5" s="1317"/>
      <c r="K5" s="1317"/>
      <c r="L5" s="1317"/>
    </row>
    <row r="6" spans="1:26" ht="15.95" customHeight="1">
      <c r="A6" s="635"/>
      <c r="H6" s="30"/>
      <c r="I6" s="11"/>
    </row>
    <row r="7" spans="1:26" ht="20.100000000000001" customHeight="1">
      <c r="A7" s="636" t="str">
        <f>'Attach 15'!A8:D8</f>
        <v>Bidder’s Name and Address  :</v>
      </c>
      <c r="G7" s="15" t="str">
        <f>'[24]Attach 3(JV)'!E7</f>
        <v>To:</v>
      </c>
      <c r="I7" s="11"/>
    </row>
    <row r="8" spans="1:26" ht="36" customHeight="1">
      <c r="A8" s="1318" t="str">
        <f>'[24]Attach 3(JV)'!A8</f>
        <v/>
      </c>
      <c r="B8" s="1318"/>
      <c r="C8" s="1318"/>
      <c r="D8" s="1318"/>
      <c r="E8" s="1318"/>
      <c r="F8" s="1318"/>
      <c r="G8" s="12" t="str">
        <f>'[24]Attach 3(JV)'!E8</f>
        <v>Contract Services</v>
      </c>
      <c r="I8" s="11"/>
    </row>
    <row r="9" spans="1:26" ht="20.100000000000001" customHeight="1">
      <c r="A9" s="13" t="s">
        <v>344</v>
      </c>
      <c r="B9" s="849">
        <f>'Attach 15'!B10:D10</f>
        <v>0</v>
      </c>
      <c r="C9" s="849"/>
      <c r="D9" s="849"/>
      <c r="E9" s="849"/>
      <c r="F9" s="849"/>
      <c r="G9" s="12" t="str">
        <f>'[24]Attach 3(JV)'!E9</f>
        <v>Power Grid Corporation of India Ltd.,</v>
      </c>
      <c r="I9" s="11"/>
    </row>
    <row r="10" spans="1:26" ht="20.100000000000001" customHeight="1">
      <c r="A10" s="13" t="s">
        <v>346</v>
      </c>
      <c r="B10" s="849">
        <f>'Attach 15'!B11:D11</f>
        <v>0</v>
      </c>
      <c r="C10" s="849"/>
      <c r="D10" s="849"/>
      <c r="E10" s="849"/>
      <c r="F10" s="849"/>
      <c r="G10" s="12" t="str">
        <f>'[24]Attach 3(JV)'!E10</f>
        <v>"Saudamini", Plot No. 2, Sector 29</v>
      </c>
      <c r="I10" s="11"/>
    </row>
    <row r="11" spans="1:26" ht="20.100000000000001" customHeight="1">
      <c r="B11" s="849">
        <f>'Attach 15'!B12:D12</f>
        <v>0</v>
      </c>
      <c r="C11" s="849"/>
      <c r="D11" s="849"/>
      <c r="E11" s="849"/>
      <c r="F11" s="849"/>
      <c r="G11" s="12" t="str">
        <f>'Attach 3(JV)'!E11</f>
        <v>Gurugram (Haryana) - 122001</v>
      </c>
    </row>
    <row r="12" spans="1:26" ht="20.100000000000001" customHeight="1">
      <c r="A12" s="635"/>
      <c r="B12" s="849">
        <f>'Attach 15'!B13:D13</f>
        <v>0</v>
      </c>
      <c r="C12" s="849"/>
      <c r="D12" s="849"/>
      <c r="E12" s="849"/>
      <c r="F12" s="849"/>
      <c r="G12" s="12"/>
    </row>
    <row r="13" spans="1:26" ht="15.95" customHeight="1">
      <c r="A13" s="635"/>
      <c r="B13" s="103"/>
      <c r="C13" s="103"/>
      <c r="D13" s="103"/>
      <c r="E13" s="103"/>
      <c r="F13" s="103"/>
    </row>
    <row r="14" spans="1:26" ht="20.100000000000001" customHeight="1">
      <c r="A14" s="617" t="s">
        <v>339</v>
      </c>
    </row>
    <row r="15" spans="1:26" ht="20.100000000000001" customHeight="1">
      <c r="A15" s="635"/>
    </row>
    <row r="16" spans="1:26" ht="57.75" customHeight="1">
      <c r="A16" s="1322" t="s">
        <v>831</v>
      </c>
      <c r="B16" s="1322"/>
      <c r="C16" s="1322"/>
      <c r="D16" s="1322"/>
      <c r="E16" s="1322"/>
      <c r="F16" s="1322"/>
      <c r="G16" s="1322"/>
      <c r="H16" s="1322"/>
      <c r="I16" s="1322"/>
      <c r="J16" s="1322"/>
      <c r="K16" s="1322"/>
      <c r="L16" s="1322"/>
    </row>
    <row r="17" spans="1:12" ht="20.100000000000001" customHeight="1">
      <c r="A17" s="637">
        <v>1</v>
      </c>
      <c r="B17" s="638" t="s">
        <v>11</v>
      </c>
    </row>
    <row r="18" spans="1:12" ht="82.5" customHeight="1">
      <c r="A18" s="639"/>
      <c r="B18" s="1323" t="s">
        <v>834</v>
      </c>
      <c r="C18" s="1323"/>
      <c r="D18" s="1323"/>
      <c r="E18" s="1323"/>
      <c r="F18" s="1323"/>
      <c r="G18" s="1323"/>
      <c r="H18" s="1323"/>
      <c r="I18" s="1323"/>
      <c r="J18" s="1323"/>
      <c r="K18" s="1323"/>
      <c r="L18" s="1323"/>
    </row>
    <row r="19" spans="1:12" ht="60.75" customHeight="1">
      <c r="A19" s="610">
        <v>1.1000000000000001</v>
      </c>
      <c r="B19" s="1324" t="s">
        <v>12</v>
      </c>
      <c r="C19" s="1324"/>
      <c r="D19" s="1324"/>
      <c r="E19" s="1324"/>
      <c r="F19" s="1324"/>
      <c r="G19" s="1324"/>
      <c r="H19" s="1324"/>
      <c r="I19" s="1324"/>
      <c r="J19" s="1324"/>
      <c r="K19" s="1324"/>
      <c r="L19" s="1324"/>
    </row>
    <row r="20" spans="1:12" ht="33" customHeight="1">
      <c r="A20" s="639"/>
      <c r="B20" s="1319" t="str">
        <f>IF('[24]Names of Bidder'!I6="Sole Bidder","Name of the Bidder (Sole Bidder)", "Name of Bidder (Lead Partner)")</f>
        <v>Name of the Bidder (Sole Bidder)</v>
      </c>
      <c r="C20" s="1319"/>
      <c r="D20" s="1319"/>
      <c r="E20" s="1319"/>
      <c r="F20" s="1319"/>
      <c r="G20" s="1319"/>
      <c r="H20" s="1320">
        <f>B9</f>
        <v>0</v>
      </c>
      <c r="I20" s="1320"/>
      <c r="J20" s="1320"/>
      <c r="K20" s="1320"/>
      <c r="L20" s="1320"/>
    </row>
    <row r="21" spans="1:12" ht="33" customHeight="1">
      <c r="A21" s="640"/>
      <c r="B21" s="1319" t="s">
        <v>13</v>
      </c>
      <c r="C21" s="1319"/>
      <c r="D21" s="1319"/>
      <c r="E21" s="1319"/>
      <c r="F21" s="1319"/>
      <c r="G21" s="1319"/>
      <c r="H21" s="1321" t="s">
        <v>53</v>
      </c>
      <c r="I21" s="1321"/>
      <c r="J21" s="1321"/>
      <c r="K21" s="1321"/>
      <c r="L21" s="1321"/>
    </row>
    <row r="22" spans="1:12" ht="33" customHeight="1">
      <c r="A22" s="640"/>
      <c r="B22" s="1319" t="s">
        <v>14</v>
      </c>
      <c r="C22" s="1319"/>
      <c r="D22" s="1319"/>
      <c r="E22" s="1319"/>
      <c r="F22" s="1319"/>
      <c r="G22" s="1319"/>
      <c r="H22" s="1321"/>
      <c r="I22" s="1321"/>
      <c r="J22" s="1321"/>
      <c r="K22" s="1321"/>
      <c r="L22" s="1321"/>
    </row>
    <row r="23" spans="1:12" ht="33" customHeight="1">
      <c r="A23" s="640"/>
      <c r="B23" s="1319" t="s">
        <v>15</v>
      </c>
      <c r="C23" s="1319"/>
      <c r="D23" s="1319"/>
      <c r="E23" s="1319"/>
      <c r="F23" s="1319"/>
      <c r="G23" s="1319"/>
      <c r="H23" s="1321"/>
      <c r="I23" s="1321"/>
      <c r="J23" s="1321"/>
      <c r="K23" s="1321"/>
      <c r="L23" s="1321"/>
    </row>
    <row r="24" spans="1:12" ht="33" customHeight="1">
      <c r="A24" s="640"/>
      <c r="B24" s="1319" t="s">
        <v>16</v>
      </c>
      <c r="C24" s="1319"/>
      <c r="D24" s="1319"/>
      <c r="E24" s="1319"/>
      <c r="F24" s="1319"/>
      <c r="G24" s="1319"/>
      <c r="H24" s="1321"/>
      <c r="I24" s="1321"/>
      <c r="J24" s="1321"/>
      <c r="K24" s="1321"/>
      <c r="L24" s="1321"/>
    </row>
    <row r="25" spans="1:12" ht="6" customHeight="1">
      <c r="A25" s="640"/>
      <c r="B25" s="641"/>
      <c r="C25" s="641"/>
      <c r="D25" s="641"/>
      <c r="E25" s="641"/>
      <c r="F25" s="641"/>
      <c r="G25" s="641"/>
      <c r="H25" s="612"/>
      <c r="I25" s="612"/>
      <c r="J25" s="612"/>
      <c r="K25" s="612"/>
      <c r="L25" s="612"/>
    </row>
    <row r="26" spans="1:12" ht="18.95" customHeight="1">
      <c r="A26" s="610">
        <v>1.2</v>
      </c>
      <c r="B26" s="1331" t="s">
        <v>169</v>
      </c>
      <c r="C26" s="1331"/>
      <c r="D26" s="1331"/>
      <c r="E26" s="1331"/>
      <c r="F26" s="1331"/>
      <c r="G26" s="1331"/>
      <c r="H26" s="1331"/>
      <c r="I26" s="1331"/>
      <c r="J26" s="1331"/>
      <c r="K26" s="1331"/>
      <c r="L26" s="1331"/>
    </row>
    <row r="27" spans="1:12" ht="18.95" customHeight="1">
      <c r="A27" s="642" t="s">
        <v>17</v>
      </c>
      <c r="B27" s="617" t="s">
        <v>18</v>
      </c>
      <c r="D27" s="643"/>
      <c r="E27" s="643"/>
    </row>
    <row r="28" spans="1:12" ht="18.95" customHeight="1">
      <c r="A28" s="640"/>
      <c r="B28" s="1320" t="s">
        <v>19</v>
      </c>
      <c r="C28" s="1320"/>
      <c r="D28" s="1330"/>
      <c r="E28" s="1330"/>
      <c r="F28" s="1330"/>
      <c r="G28" s="1330"/>
      <c r="H28" s="1330"/>
      <c r="I28" s="1330"/>
      <c r="J28" s="1330"/>
      <c r="K28" s="1330"/>
      <c r="L28" s="1330"/>
    </row>
    <row r="29" spans="1:12" ht="18.95" customHeight="1">
      <c r="A29" s="640"/>
      <c r="B29" s="1325" t="s">
        <v>20</v>
      </c>
      <c r="C29" s="1326"/>
      <c r="D29" s="1327"/>
      <c r="E29" s="1327"/>
      <c r="F29" s="1327"/>
      <c r="G29" s="1327"/>
      <c r="H29" s="1327"/>
      <c r="I29" s="1327"/>
      <c r="J29" s="1327"/>
      <c r="K29" s="1327"/>
      <c r="L29" s="1327"/>
    </row>
    <row r="30" spans="1:12" ht="18.95" customHeight="1">
      <c r="A30" s="640"/>
      <c r="B30" s="644"/>
      <c r="C30" s="645"/>
      <c r="D30" s="1328"/>
      <c r="E30" s="1328"/>
      <c r="F30" s="1328"/>
      <c r="G30" s="1328"/>
      <c r="H30" s="1328"/>
      <c r="I30" s="1328"/>
      <c r="J30" s="1328"/>
      <c r="K30" s="1328"/>
      <c r="L30" s="1328"/>
    </row>
    <row r="31" spans="1:12" ht="18.95" customHeight="1">
      <c r="A31" s="640"/>
      <c r="B31" s="644"/>
      <c r="C31" s="645"/>
      <c r="D31" s="1328"/>
      <c r="E31" s="1328"/>
      <c r="F31" s="1328"/>
      <c r="G31" s="1328"/>
      <c r="H31" s="1328"/>
      <c r="I31" s="1328"/>
      <c r="J31" s="1328"/>
      <c r="K31" s="1328"/>
      <c r="L31" s="1328"/>
    </row>
    <row r="32" spans="1:12" ht="18.95" customHeight="1">
      <c r="A32" s="640"/>
      <c r="B32" s="646"/>
      <c r="C32" s="647"/>
      <c r="D32" s="1329"/>
      <c r="E32" s="1329"/>
      <c r="F32" s="1329"/>
      <c r="G32" s="1329"/>
      <c r="H32" s="1329"/>
      <c r="I32" s="1329"/>
      <c r="J32" s="1329"/>
      <c r="K32" s="1329"/>
      <c r="L32" s="1329"/>
    </row>
    <row r="33" spans="1:12" ht="18.95" customHeight="1">
      <c r="A33" s="640"/>
      <c r="B33" s="1320" t="s">
        <v>21</v>
      </c>
      <c r="C33" s="1320"/>
      <c r="D33" s="1330"/>
      <c r="E33" s="1330"/>
      <c r="F33" s="1330"/>
      <c r="G33" s="1330"/>
      <c r="H33" s="1330"/>
      <c r="I33" s="1330"/>
      <c r="J33" s="1330"/>
      <c r="K33" s="1330"/>
      <c r="L33" s="1330"/>
    </row>
    <row r="34" spans="1:12" ht="18.95" customHeight="1">
      <c r="A34" s="640"/>
      <c r="B34" s="1320" t="s">
        <v>22</v>
      </c>
      <c r="C34" s="1320"/>
      <c r="D34" s="1330"/>
      <c r="E34" s="1330"/>
      <c r="F34" s="1330"/>
      <c r="G34" s="1330"/>
      <c r="H34" s="1330"/>
      <c r="I34" s="1330"/>
      <c r="J34" s="1330"/>
      <c r="K34" s="1330"/>
      <c r="L34" s="1330"/>
    </row>
    <row r="35" spans="1:12" ht="18.95" customHeight="1">
      <c r="A35" s="640"/>
      <c r="B35" s="1320" t="s">
        <v>23</v>
      </c>
      <c r="C35" s="1320"/>
      <c r="D35" s="1330"/>
      <c r="E35" s="1330"/>
      <c r="F35" s="1330"/>
      <c r="G35" s="1330"/>
      <c r="H35" s="1330"/>
      <c r="I35" s="1330"/>
      <c r="J35" s="1330"/>
      <c r="K35" s="1330"/>
      <c r="L35" s="1330"/>
    </row>
    <row r="36" spans="1:12" ht="18.95" customHeight="1">
      <c r="A36" s="640"/>
      <c r="B36" s="1320" t="s">
        <v>24</v>
      </c>
      <c r="C36" s="1320"/>
      <c r="D36" s="1330"/>
      <c r="E36" s="1330"/>
      <c r="F36" s="1330"/>
      <c r="G36" s="1330"/>
      <c r="H36" s="1330"/>
      <c r="I36" s="1330"/>
      <c r="J36" s="1330"/>
      <c r="K36" s="1330"/>
      <c r="L36" s="1330"/>
    </row>
    <row r="37" spans="1:12" ht="8.1" customHeight="1">
      <c r="A37" s="640"/>
      <c r="B37" s="648"/>
      <c r="C37" s="648"/>
      <c r="D37" s="649"/>
      <c r="E37" s="649"/>
      <c r="F37" s="649"/>
      <c r="G37" s="649"/>
      <c r="H37" s="649"/>
      <c r="I37" s="649"/>
      <c r="J37" s="649"/>
      <c r="K37" s="649"/>
      <c r="L37" s="649"/>
    </row>
    <row r="38" spans="1:12" ht="61.5" customHeight="1">
      <c r="A38" s="650" t="s">
        <v>26</v>
      </c>
      <c r="B38" s="1323" t="s">
        <v>25</v>
      </c>
      <c r="C38" s="1323"/>
      <c r="D38" s="1323"/>
      <c r="E38" s="1323"/>
      <c r="F38" s="1323"/>
      <c r="G38" s="1323"/>
      <c r="H38" s="1323"/>
      <c r="I38" s="1323"/>
      <c r="J38" s="1323"/>
      <c r="K38" s="1323"/>
      <c r="L38" s="1323"/>
    </row>
    <row r="39" spans="1:12" ht="33.75" customHeight="1">
      <c r="A39" s="640"/>
      <c r="B39" s="651" t="s">
        <v>342</v>
      </c>
      <c r="C39" s="1332" t="s">
        <v>27</v>
      </c>
      <c r="D39" s="1332"/>
      <c r="E39" s="1332"/>
      <c r="F39" s="1332"/>
      <c r="G39" s="1332" t="s">
        <v>28</v>
      </c>
      <c r="H39" s="1332"/>
      <c r="I39" s="1332" t="s">
        <v>29</v>
      </c>
      <c r="J39" s="1332"/>
      <c r="K39" s="1332"/>
      <c r="L39" s="1332"/>
    </row>
    <row r="40" spans="1:12" ht="38.1" customHeight="1">
      <c r="B40" s="652"/>
      <c r="C40" s="1330"/>
      <c r="D40" s="1330"/>
      <c r="E40" s="1330"/>
      <c r="F40" s="1330"/>
      <c r="G40" s="1333"/>
      <c r="H40" s="1333"/>
      <c r="I40" s="1330"/>
      <c r="J40" s="1330"/>
      <c r="K40" s="1330"/>
      <c r="L40" s="1330"/>
    </row>
    <row r="41" spans="1:12" ht="38.1" customHeight="1">
      <c r="A41" s="640"/>
      <c r="B41" s="652"/>
      <c r="C41" s="1330"/>
      <c r="D41" s="1330"/>
      <c r="E41" s="1330"/>
      <c r="F41" s="1330"/>
      <c r="G41" s="1333"/>
      <c r="H41" s="1333"/>
      <c r="I41" s="1330"/>
      <c r="J41" s="1330"/>
      <c r="K41" s="1330"/>
      <c r="L41" s="1330"/>
    </row>
    <row r="42" spans="1:12" ht="55.5" customHeight="1">
      <c r="A42" s="623" t="s">
        <v>468</v>
      </c>
      <c r="B42" s="1323" t="s">
        <v>838</v>
      </c>
      <c r="C42" s="1323"/>
      <c r="D42" s="1323"/>
      <c r="E42" s="1323"/>
      <c r="F42" s="1323"/>
      <c r="G42" s="1323"/>
      <c r="H42" s="1323"/>
      <c r="I42" s="1323"/>
      <c r="J42" s="1323"/>
      <c r="K42" s="1323"/>
      <c r="L42" s="1323"/>
    </row>
    <row r="43" spans="1:12" ht="57" customHeight="1">
      <c r="A43" s="640"/>
      <c r="B43" s="651" t="s">
        <v>342</v>
      </c>
      <c r="C43" s="1332" t="s">
        <v>839</v>
      </c>
      <c r="D43" s="1332"/>
      <c r="E43" s="1332"/>
      <c r="F43" s="1332"/>
      <c r="G43" s="1332" t="s">
        <v>840</v>
      </c>
      <c r="H43" s="1332"/>
      <c r="I43" s="1332" t="s">
        <v>116</v>
      </c>
      <c r="J43" s="1332"/>
      <c r="K43" s="1332"/>
      <c r="L43" s="1332"/>
    </row>
    <row r="44" spans="1:12" ht="38.1" customHeight="1">
      <c r="A44" s="640"/>
      <c r="B44" s="652"/>
      <c r="C44" s="1330"/>
      <c r="D44" s="1330"/>
      <c r="E44" s="1330"/>
      <c r="F44" s="1330"/>
      <c r="G44" s="1333"/>
      <c r="H44" s="1333"/>
      <c r="I44" s="1330"/>
      <c r="J44" s="1330"/>
      <c r="K44" s="1330"/>
      <c r="L44" s="1330"/>
    </row>
    <row r="45" spans="1:12" ht="38.1" customHeight="1">
      <c r="A45" s="640"/>
      <c r="B45" s="652"/>
      <c r="C45" s="1330"/>
      <c r="D45" s="1330"/>
      <c r="E45" s="1330"/>
      <c r="F45" s="1330"/>
      <c r="G45" s="1333"/>
      <c r="H45" s="1333"/>
      <c r="I45" s="1330"/>
      <c r="J45" s="1330"/>
      <c r="K45" s="1330"/>
      <c r="L45" s="1330"/>
    </row>
    <row r="46" spans="1:12" ht="20.100000000000001" customHeight="1">
      <c r="A46" s="637">
        <v>2</v>
      </c>
      <c r="B46" s="653" t="s">
        <v>30</v>
      </c>
    </row>
    <row r="47" spans="1:12" ht="78.75" customHeight="1">
      <c r="B47" s="1323" t="s">
        <v>835</v>
      </c>
      <c r="C47" s="1323"/>
      <c r="D47" s="1323"/>
      <c r="E47" s="1323"/>
      <c r="F47" s="1323"/>
      <c r="G47" s="1323"/>
      <c r="H47" s="1323"/>
      <c r="I47" s="1323"/>
      <c r="J47" s="1323"/>
      <c r="K47" s="1323"/>
      <c r="L47" s="1323"/>
    </row>
    <row r="48" spans="1:12" s="553" customFormat="1" ht="34.5" customHeight="1">
      <c r="A48" s="610">
        <v>2.1</v>
      </c>
      <c r="B48" s="1323" t="s">
        <v>31</v>
      </c>
      <c r="C48" s="1323"/>
      <c r="D48" s="1323"/>
      <c r="E48" s="1323"/>
      <c r="F48" s="1323"/>
      <c r="G48" s="1323"/>
      <c r="H48" s="1323"/>
      <c r="I48" s="1323"/>
      <c r="J48" s="1323"/>
      <c r="K48" s="1323"/>
      <c r="L48" s="1323"/>
    </row>
    <row r="49" spans="1:12" ht="51" customHeight="1">
      <c r="A49" s="640"/>
      <c r="B49" s="651" t="s">
        <v>32</v>
      </c>
      <c r="C49" s="1332" t="s">
        <v>33</v>
      </c>
      <c r="D49" s="1332"/>
      <c r="E49" s="1332"/>
      <c r="F49" s="1332"/>
      <c r="G49" s="1332" t="s">
        <v>34</v>
      </c>
      <c r="H49" s="1332"/>
      <c r="I49" s="1332" t="s">
        <v>114</v>
      </c>
      <c r="J49" s="1332"/>
      <c r="K49" s="1332" t="s">
        <v>115</v>
      </c>
      <c r="L49" s="1332"/>
    </row>
    <row r="50" spans="1:12" ht="27.95" customHeight="1">
      <c r="A50" s="640"/>
      <c r="B50" s="652">
        <v>1</v>
      </c>
      <c r="C50" s="1330"/>
      <c r="D50" s="1330"/>
      <c r="E50" s="1330"/>
      <c r="F50" s="1330"/>
      <c r="G50" s="1333"/>
      <c r="H50" s="1333"/>
      <c r="I50" s="1333"/>
      <c r="J50" s="1333"/>
      <c r="K50" s="1334"/>
      <c r="L50" s="1334"/>
    </row>
    <row r="51" spans="1:12" ht="27.95" customHeight="1">
      <c r="A51" s="640"/>
      <c r="B51" s="652">
        <v>2</v>
      </c>
      <c r="C51" s="1330"/>
      <c r="D51" s="1330"/>
      <c r="E51" s="1330"/>
      <c r="F51" s="1330"/>
      <c r="G51" s="1333"/>
      <c r="H51" s="1333"/>
      <c r="I51" s="1333"/>
      <c r="J51" s="1333"/>
      <c r="K51" s="1334"/>
      <c r="L51" s="1334"/>
    </row>
    <row r="52" spans="1:12" ht="27.95" customHeight="1">
      <c r="A52" s="640"/>
      <c r="B52" s="652">
        <v>3</v>
      </c>
      <c r="C52" s="1330"/>
      <c r="D52" s="1330"/>
      <c r="E52" s="1330"/>
      <c r="F52" s="1330"/>
      <c r="G52" s="1333"/>
      <c r="H52" s="1333"/>
      <c r="I52" s="1333"/>
      <c r="J52" s="1333"/>
      <c r="K52" s="1334"/>
      <c r="L52" s="1334"/>
    </row>
    <row r="53" spans="1:12" ht="27.95" customHeight="1">
      <c r="A53" s="640"/>
      <c r="B53" s="652">
        <v>4</v>
      </c>
      <c r="C53" s="1330"/>
      <c r="D53" s="1330"/>
      <c r="E53" s="1330"/>
      <c r="F53" s="1330"/>
      <c r="G53" s="1333"/>
      <c r="H53" s="1333"/>
      <c r="I53" s="1333"/>
      <c r="J53" s="1333"/>
      <c r="K53" s="1334"/>
      <c r="L53" s="1334"/>
    </row>
    <row r="54" spans="1:12" ht="27.95" customHeight="1">
      <c r="A54" s="640"/>
      <c r="B54" s="652">
        <v>5</v>
      </c>
      <c r="C54" s="1330"/>
      <c r="D54" s="1330"/>
      <c r="E54" s="1330"/>
      <c r="F54" s="1330"/>
      <c r="G54" s="1333"/>
      <c r="H54" s="1333"/>
      <c r="I54" s="1333"/>
      <c r="J54" s="1333"/>
      <c r="K54" s="1334"/>
      <c r="L54" s="1334"/>
    </row>
    <row r="55" spans="1:12" ht="27.95" customHeight="1">
      <c r="A55" s="640"/>
      <c r="B55" s="654"/>
      <c r="C55" s="655"/>
      <c r="D55" s="655"/>
      <c r="E55" s="655"/>
      <c r="F55" s="655"/>
      <c r="G55" s="654"/>
      <c r="H55" s="654"/>
      <c r="I55" s="654"/>
      <c r="J55" s="654"/>
      <c r="K55" s="656"/>
      <c r="L55" s="656"/>
    </row>
    <row r="56" spans="1:12" ht="27.95" customHeight="1">
      <c r="A56" s="657">
        <v>3</v>
      </c>
      <c r="B56" s="1335" t="s">
        <v>824</v>
      </c>
      <c r="C56" s="1335"/>
      <c r="D56" s="1335"/>
      <c r="E56" s="1335"/>
      <c r="F56" s="1335"/>
      <c r="G56" s="1335"/>
      <c r="H56" s="1335"/>
      <c r="I56" s="1335"/>
      <c r="J56" s="1335"/>
      <c r="K56" s="1335"/>
      <c r="L56" s="1335"/>
    </row>
    <row r="57" spans="1:12" ht="54.75" customHeight="1">
      <c r="A57" s="640"/>
      <c r="B57" s="1336" t="s">
        <v>825</v>
      </c>
      <c r="C57" s="1336"/>
      <c r="D57" s="1336"/>
      <c r="E57" s="1336"/>
      <c r="F57" s="1336"/>
      <c r="G57" s="1336"/>
      <c r="H57" s="1336"/>
      <c r="I57" s="1336"/>
      <c r="J57" s="1336"/>
      <c r="K57" s="1336"/>
      <c r="L57" s="1336"/>
    </row>
    <row r="58" spans="1:12" ht="27.95" customHeight="1">
      <c r="A58" s="657">
        <v>3.1</v>
      </c>
      <c r="B58" s="1340" t="s">
        <v>826</v>
      </c>
      <c r="C58" s="1340"/>
      <c r="D58" s="1340"/>
      <c r="E58" s="1340"/>
      <c r="F58" s="1340"/>
      <c r="G58" s="1340"/>
      <c r="H58" s="1340"/>
      <c r="I58" s="1340"/>
      <c r="J58" s="1340"/>
      <c r="K58" s="1340"/>
      <c r="L58" s="1340"/>
    </row>
    <row r="59" spans="1:12" ht="36.75" customHeight="1">
      <c r="A59" s="640"/>
      <c r="B59" s="658" t="s">
        <v>32</v>
      </c>
      <c r="C59" s="1341" t="s">
        <v>827</v>
      </c>
      <c r="D59" s="1341"/>
      <c r="E59" s="1341"/>
      <c r="F59" s="1341"/>
      <c r="G59" s="1341" t="s">
        <v>828</v>
      </c>
      <c r="H59" s="1341"/>
      <c r="I59" s="1341"/>
      <c r="J59" s="1341"/>
      <c r="K59" s="1341"/>
      <c r="L59" s="1341"/>
    </row>
    <row r="60" spans="1:12" ht="27.95" customHeight="1">
      <c r="A60" s="640"/>
      <c r="B60" s="652"/>
      <c r="C60" s="1337"/>
      <c r="D60" s="1338"/>
      <c r="E60" s="1338"/>
      <c r="F60" s="1339"/>
      <c r="G60" s="1337"/>
      <c r="H60" s="1338"/>
      <c r="I60" s="1338"/>
      <c r="J60" s="1338"/>
      <c r="K60" s="1338"/>
      <c r="L60" s="1339"/>
    </row>
    <row r="61" spans="1:12" ht="27.95" customHeight="1">
      <c r="A61" s="640"/>
      <c r="B61" s="652"/>
      <c r="C61" s="1337"/>
      <c r="D61" s="1338"/>
      <c r="E61" s="1338"/>
      <c r="F61" s="1339"/>
      <c r="G61" s="1337"/>
      <c r="H61" s="1338"/>
      <c r="I61" s="1338"/>
      <c r="J61" s="1338"/>
      <c r="K61" s="1338"/>
      <c r="L61" s="1339"/>
    </row>
    <row r="62" spans="1:12" ht="27.95" customHeight="1">
      <c r="A62" s="640"/>
      <c r="B62" s="652"/>
      <c r="C62" s="1337"/>
      <c r="D62" s="1338"/>
      <c r="E62" s="1338"/>
      <c r="F62" s="1339"/>
      <c r="G62" s="1337"/>
      <c r="H62" s="1338"/>
      <c r="I62" s="1338"/>
      <c r="J62" s="1338"/>
      <c r="K62" s="1338"/>
      <c r="L62" s="1339"/>
    </row>
    <row r="63" spans="1:12" ht="27.95" customHeight="1">
      <c r="A63" s="640"/>
      <c r="B63" s="652"/>
      <c r="C63" s="1337"/>
      <c r="D63" s="1338"/>
      <c r="E63" s="1338"/>
      <c r="F63" s="1339"/>
      <c r="G63" s="1337"/>
      <c r="H63" s="1338"/>
      <c r="I63" s="1338"/>
      <c r="J63" s="1338"/>
      <c r="K63" s="1338"/>
      <c r="L63" s="1339"/>
    </row>
    <row r="64" spans="1:12" ht="27.95" customHeight="1">
      <c r="A64" s="640"/>
      <c r="B64" s="652"/>
      <c r="C64" s="1337"/>
      <c r="D64" s="1338"/>
      <c r="E64" s="1338"/>
      <c r="F64" s="1339"/>
      <c r="G64" s="1337"/>
      <c r="H64" s="1338"/>
      <c r="I64" s="1338"/>
      <c r="J64" s="1338"/>
      <c r="K64" s="1338"/>
      <c r="L64" s="1339"/>
    </row>
    <row r="65" spans="1:12" ht="27.95" customHeight="1">
      <c r="A65" s="640"/>
      <c r="B65" s="652"/>
      <c r="C65" s="1337"/>
      <c r="D65" s="1338"/>
      <c r="E65" s="1338"/>
      <c r="F65" s="1339"/>
      <c r="G65" s="1337"/>
      <c r="H65" s="1338"/>
      <c r="I65" s="1338"/>
      <c r="J65" s="1338"/>
      <c r="K65" s="1338"/>
      <c r="L65" s="1339"/>
    </row>
    <row r="66" spans="1:12" ht="27.95" customHeight="1">
      <c r="A66" s="640"/>
      <c r="B66" s="652"/>
      <c r="C66" s="1337"/>
      <c r="D66" s="1338"/>
      <c r="E66" s="1338"/>
      <c r="F66" s="1339"/>
      <c r="G66" s="1337"/>
      <c r="H66" s="1338"/>
      <c r="I66" s="1338"/>
      <c r="J66" s="1338"/>
      <c r="K66" s="1338"/>
      <c r="L66" s="1339"/>
    </row>
    <row r="67" spans="1:12" ht="27.95" customHeight="1">
      <c r="A67" s="640"/>
      <c r="B67" s="652"/>
      <c r="C67" s="1337"/>
      <c r="D67" s="1338"/>
      <c r="E67" s="1338"/>
      <c r="F67" s="1339"/>
      <c r="G67" s="1337"/>
      <c r="H67" s="1338"/>
      <c r="I67" s="1338"/>
      <c r="J67" s="1338"/>
      <c r="K67" s="1338"/>
      <c r="L67" s="1339"/>
    </row>
    <row r="68" spans="1:12" ht="27.95" customHeight="1">
      <c r="A68" s="640"/>
      <c r="B68" s="652"/>
      <c r="C68" s="1337"/>
      <c r="D68" s="1338"/>
      <c r="E68" s="1338"/>
      <c r="F68" s="1339"/>
      <c r="G68" s="1337"/>
      <c r="H68" s="1338"/>
      <c r="I68" s="1338"/>
      <c r="J68" s="1338"/>
      <c r="K68" s="1338"/>
      <c r="L68" s="1339"/>
    </row>
    <row r="69" spans="1:12" ht="27.95" customHeight="1">
      <c r="A69" s="640"/>
      <c r="B69" s="652"/>
      <c r="C69" s="1337"/>
      <c r="D69" s="1338"/>
      <c r="E69" s="1338"/>
      <c r="F69" s="1339"/>
      <c r="G69" s="1337"/>
      <c r="H69" s="1338"/>
      <c r="I69" s="1338"/>
      <c r="J69" s="1338"/>
      <c r="K69" s="1338"/>
      <c r="L69" s="1339"/>
    </row>
    <row r="70" spans="1:12" ht="27.95" customHeight="1">
      <c r="A70" s="640"/>
      <c r="B70" s="659"/>
      <c r="C70" s="659"/>
      <c r="D70" s="659"/>
      <c r="E70" s="659"/>
      <c r="F70" s="659"/>
      <c r="G70" s="659"/>
      <c r="H70" s="659"/>
      <c r="I70" s="659"/>
      <c r="J70" s="659"/>
      <c r="K70" s="659"/>
      <c r="L70" s="659"/>
    </row>
    <row r="71" spans="1:12" ht="21" customHeight="1">
      <c r="A71" s="637">
        <v>4</v>
      </c>
      <c r="B71" s="653" t="s">
        <v>35</v>
      </c>
      <c r="D71" s="649"/>
      <c r="E71" s="649"/>
      <c r="F71" s="649"/>
    </row>
    <row r="72" spans="1:12" ht="18" customHeight="1">
      <c r="A72" s="660">
        <v>4.0999999999999996</v>
      </c>
      <c r="B72" s="1342" t="s">
        <v>36</v>
      </c>
      <c r="C72" s="1342"/>
      <c r="D72" s="1342"/>
      <c r="E72" s="1342"/>
      <c r="F72" s="649"/>
    </row>
    <row r="73" spans="1:12" ht="67.5" customHeight="1">
      <c r="A73" s="640"/>
      <c r="B73" s="1323" t="s">
        <v>37</v>
      </c>
      <c r="C73" s="1323"/>
      <c r="D73" s="1323"/>
      <c r="E73" s="1323"/>
      <c r="F73" s="1323"/>
      <c r="G73" s="1323"/>
      <c r="H73" s="1323"/>
      <c r="I73" s="1323"/>
      <c r="J73" s="1323"/>
      <c r="K73" s="1323"/>
      <c r="L73" s="1323"/>
    </row>
    <row r="74" spans="1:12" s="553" customFormat="1" ht="35.25" customHeight="1">
      <c r="A74" s="640"/>
      <c r="B74" s="1343" t="s">
        <v>38</v>
      </c>
      <c r="C74" s="1343"/>
      <c r="D74" s="1343"/>
      <c r="E74" s="1344" t="s">
        <v>39</v>
      </c>
      <c r="F74" s="1345"/>
      <c r="G74" s="1345"/>
      <c r="H74" s="1346"/>
      <c r="I74" s="1343" t="s">
        <v>40</v>
      </c>
      <c r="J74" s="1343"/>
      <c r="K74" s="1343"/>
      <c r="L74" s="1343"/>
    </row>
    <row r="75" spans="1:12" ht="20.100000000000001" customHeight="1">
      <c r="A75" s="640"/>
      <c r="B75" s="1330"/>
      <c r="C75" s="1330"/>
      <c r="D75" s="1330"/>
      <c r="E75" s="1333"/>
      <c r="F75" s="1333"/>
      <c r="G75" s="1333"/>
      <c r="H75" s="1333"/>
      <c r="I75" s="1333"/>
      <c r="J75" s="1333"/>
      <c r="K75" s="1333"/>
      <c r="L75" s="1333"/>
    </row>
    <row r="76" spans="1:12" ht="20.100000000000001" customHeight="1">
      <c r="A76" s="640"/>
      <c r="B76" s="1330"/>
      <c r="C76" s="1330"/>
      <c r="D76" s="1330"/>
      <c r="E76" s="1333"/>
      <c r="F76" s="1333"/>
      <c r="G76" s="1333"/>
      <c r="H76" s="1333"/>
      <c r="I76" s="1333"/>
      <c r="J76" s="1333"/>
      <c r="K76" s="1333"/>
      <c r="L76" s="1333"/>
    </row>
    <row r="77" spans="1:12" ht="20.100000000000001" customHeight="1">
      <c r="A77" s="640"/>
      <c r="B77" s="1330"/>
      <c r="C77" s="1330"/>
      <c r="D77" s="1330"/>
      <c r="E77" s="1333"/>
      <c r="F77" s="1333"/>
      <c r="G77" s="1333"/>
      <c r="H77" s="1333"/>
      <c r="I77" s="1333"/>
      <c r="J77" s="1333"/>
      <c r="K77" s="1333"/>
      <c r="L77" s="1333"/>
    </row>
    <row r="78" spans="1:12" ht="20.100000000000001" customHeight="1">
      <c r="A78" s="640"/>
      <c r="B78" s="1330"/>
      <c r="C78" s="1330"/>
      <c r="D78" s="1330"/>
      <c r="E78" s="1333"/>
      <c r="F78" s="1333"/>
      <c r="G78" s="1333"/>
      <c r="H78" s="1333"/>
      <c r="I78" s="1333"/>
      <c r="J78" s="1333"/>
      <c r="K78" s="1333"/>
      <c r="L78" s="1333"/>
    </row>
    <row r="79" spans="1:12" ht="20.100000000000001" customHeight="1">
      <c r="A79" s="640"/>
      <c r="B79" s="1330"/>
      <c r="C79" s="1330"/>
      <c r="D79" s="1330"/>
      <c r="E79" s="1333"/>
      <c r="F79" s="1333"/>
      <c r="G79" s="1333"/>
      <c r="H79" s="1333"/>
      <c r="I79" s="1333"/>
      <c r="J79" s="1333"/>
      <c r="K79" s="1333"/>
      <c r="L79" s="1333"/>
    </row>
    <row r="80" spans="1:12" ht="20.100000000000001" customHeight="1">
      <c r="A80" s="640"/>
      <c r="B80" s="1330"/>
      <c r="C80" s="1330"/>
      <c r="D80" s="1330"/>
      <c r="E80" s="1333"/>
      <c r="F80" s="1333"/>
      <c r="G80" s="1333"/>
      <c r="H80" s="1333"/>
      <c r="I80" s="1333"/>
      <c r="J80" s="1333"/>
      <c r="K80" s="1333"/>
      <c r="L80" s="1333"/>
    </row>
    <row r="81" spans="1:12" s="553" customFormat="1" ht="20.100000000000001" customHeight="1">
      <c r="A81" s="639">
        <v>4.2</v>
      </c>
      <c r="B81" s="635" t="s">
        <v>41</v>
      </c>
      <c r="C81" s="618"/>
      <c r="D81" s="618"/>
      <c r="E81" s="618"/>
      <c r="F81" s="618"/>
    </row>
    <row r="82" spans="1:12" s="553" customFormat="1" ht="20.100000000000001" customHeight="1">
      <c r="A82" s="635"/>
      <c r="B82" s="635"/>
      <c r="C82" s="618"/>
      <c r="D82" s="618"/>
      <c r="E82" s="618"/>
      <c r="F82" s="618"/>
      <c r="K82" s="661" t="s">
        <v>118</v>
      </c>
      <c r="L82" s="662"/>
    </row>
    <row r="83" spans="1:12" s="553" customFormat="1" ht="20.100000000000001" customHeight="1">
      <c r="A83" s="635"/>
      <c r="B83" s="663" t="s">
        <v>116</v>
      </c>
      <c r="C83" s="1343" t="s">
        <v>117</v>
      </c>
      <c r="D83" s="1343"/>
      <c r="E83" s="1343"/>
      <c r="F83" s="1343"/>
      <c r="G83" s="1343"/>
      <c r="H83" s="1344" t="s">
        <v>42</v>
      </c>
      <c r="I83" s="1345"/>
      <c r="J83" s="1345"/>
      <c r="K83" s="1345"/>
      <c r="L83" s="1346"/>
    </row>
    <row r="84" spans="1:12" s="666" customFormat="1" ht="33" customHeight="1">
      <c r="A84" s="612"/>
      <c r="B84" s="664"/>
      <c r="C84" s="665" t="s">
        <v>1026</v>
      </c>
      <c r="D84" s="665" t="s">
        <v>1027</v>
      </c>
      <c r="E84" s="665" t="s">
        <v>1028</v>
      </c>
      <c r="F84" s="665" t="s">
        <v>1029</v>
      </c>
      <c r="G84" s="665" t="s">
        <v>1030</v>
      </c>
      <c r="H84" s="665" t="s">
        <v>1031</v>
      </c>
      <c r="I84" s="665" t="s">
        <v>1032</v>
      </c>
      <c r="J84" s="665" t="s">
        <v>1033</v>
      </c>
      <c r="K84" s="665" t="s">
        <v>1034</v>
      </c>
      <c r="L84" s="665" t="s">
        <v>1035</v>
      </c>
    </row>
    <row r="85" spans="1:12" s="553" customFormat="1" ht="33" customHeight="1">
      <c r="A85" s="635"/>
      <c r="B85" s="664" t="s">
        <v>119</v>
      </c>
      <c r="C85" s="667"/>
      <c r="D85" s="667"/>
      <c r="E85" s="667"/>
      <c r="F85" s="667"/>
      <c r="G85" s="667"/>
      <c r="H85" s="667"/>
      <c r="I85" s="667"/>
      <c r="J85" s="667"/>
      <c r="K85" s="667"/>
      <c r="L85" s="667"/>
    </row>
    <row r="86" spans="1:12" s="553" customFormat="1" ht="33" customHeight="1">
      <c r="A86" s="635"/>
      <c r="B86" s="664" t="s">
        <v>120</v>
      </c>
      <c r="C86" s="667"/>
      <c r="D86" s="667"/>
      <c r="E86" s="667"/>
      <c r="F86" s="667"/>
      <c r="G86" s="667"/>
      <c r="H86" s="667"/>
      <c r="I86" s="667"/>
      <c r="J86" s="667"/>
      <c r="K86" s="667"/>
      <c r="L86" s="667"/>
    </row>
    <row r="87" spans="1:12" s="553" customFormat="1" ht="33" customHeight="1">
      <c r="A87" s="635"/>
      <c r="B87" s="664" t="s">
        <v>123</v>
      </c>
      <c r="C87" s="667"/>
      <c r="D87" s="667"/>
      <c r="E87" s="667"/>
      <c r="F87" s="667"/>
      <c r="G87" s="667"/>
      <c r="H87" s="667"/>
      <c r="I87" s="667"/>
      <c r="J87" s="667"/>
      <c r="K87" s="667"/>
      <c r="L87" s="667"/>
    </row>
    <row r="88" spans="1:12" s="553" customFormat="1" ht="33" customHeight="1">
      <c r="A88" s="635"/>
      <c r="B88" s="664" t="s">
        <v>124</v>
      </c>
      <c r="C88" s="667"/>
      <c r="D88" s="667"/>
      <c r="E88" s="667"/>
      <c r="F88" s="667"/>
      <c r="G88" s="667"/>
      <c r="H88" s="667"/>
      <c r="I88" s="667"/>
      <c r="J88" s="667"/>
      <c r="K88" s="667"/>
      <c r="L88" s="667"/>
    </row>
    <row r="89" spans="1:12" s="553" customFormat="1" ht="33" customHeight="1">
      <c r="A89" s="635"/>
      <c r="B89" s="664" t="s">
        <v>125</v>
      </c>
      <c r="C89" s="667"/>
      <c r="D89" s="667"/>
      <c r="E89" s="667"/>
      <c r="F89" s="667"/>
      <c r="G89" s="667"/>
      <c r="H89" s="667"/>
      <c r="I89" s="667"/>
      <c r="J89" s="667"/>
      <c r="K89" s="667"/>
      <c r="L89" s="667"/>
    </row>
    <row r="90" spans="1:12" s="553" customFormat="1" ht="33" customHeight="1">
      <c r="A90" s="635"/>
      <c r="B90" s="664" t="s">
        <v>126</v>
      </c>
      <c r="C90" s="667"/>
      <c r="D90" s="667"/>
      <c r="E90" s="667"/>
      <c r="F90" s="667"/>
      <c r="G90" s="667"/>
      <c r="H90" s="667"/>
      <c r="I90" s="667"/>
      <c r="J90" s="667"/>
      <c r="K90" s="667"/>
      <c r="L90" s="667"/>
    </row>
    <row r="91" spans="1:12" ht="20.100000000000001" customHeight="1">
      <c r="A91" s="668"/>
      <c r="B91" s="668"/>
      <c r="C91" s="631"/>
      <c r="D91" s="631"/>
      <c r="E91" s="631"/>
      <c r="F91" s="631"/>
    </row>
    <row r="92" spans="1:12">
      <c r="A92" s="639"/>
      <c r="B92" s="1323"/>
      <c r="C92" s="1323"/>
      <c r="D92" s="1323"/>
      <c r="E92" s="1323"/>
      <c r="F92" s="1323"/>
      <c r="G92" s="1323"/>
      <c r="H92" s="1323"/>
      <c r="I92" s="1323"/>
      <c r="J92" s="1323"/>
      <c r="K92" s="1323"/>
      <c r="L92" s="1323"/>
    </row>
    <row r="93" spans="1:12" ht="20.100000000000001" customHeight="1">
      <c r="A93" s="668"/>
      <c r="B93" s="668"/>
      <c r="C93" s="631"/>
      <c r="D93" s="631"/>
      <c r="E93" s="631"/>
      <c r="F93" s="631"/>
    </row>
    <row r="94" spans="1:12" ht="24" customHeight="1">
      <c r="A94" s="668"/>
      <c r="B94" s="668"/>
      <c r="C94" s="631"/>
      <c r="D94" s="631"/>
      <c r="E94" s="631"/>
      <c r="F94" s="336"/>
      <c r="G94" s="669"/>
    </row>
    <row r="95" spans="1:12" ht="24" customHeight="1">
      <c r="A95" s="670" t="s">
        <v>6</v>
      </c>
      <c r="B95" s="1347" t="str">
        <f>'Attach 15'!B91</f>
        <v>--</v>
      </c>
      <c r="C95" s="1347"/>
      <c r="D95" s="1347"/>
      <c r="E95" s="336"/>
      <c r="G95" s="669" t="s">
        <v>4</v>
      </c>
      <c r="H95" s="1348" t="str">
        <f>'Attach 15'!E91</f>
        <v/>
      </c>
      <c r="I95" s="1349"/>
      <c r="J95" s="1349"/>
      <c r="K95" s="1349"/>
      <c r="L95" s="1349"/>
    </row>
    <row r="96" spans="1:12" ht="24" customHeight="1">
      <c r="A96" s="670" t="s">
        <v>7</v>
      </c>
      <c r="B96" s="1350" t="str">
        <f>'Attach 15'!B92</f>
        <v/>
      </c>
      <c r="C96" s="1350"/>
      <c r="D96" s="1350"/>
      <c r="E96" s="336"/>
      <c r="G96" s="669" t="s">
        <v>5</v>
      </c>
      <c r="H96" s="1348" t="str">
        <f>'Attach 15'!E92</f>
        <v/>
      </c>
      <c r="I96" s="1349"/>
      <c r="J96" s="1349"/>
      <c r="K96" s="1349"/>
      <c r="L96" s="1349"/>
    </row>
  </sheetData>
  <sheetProtection algorithmName="SHA-512" hashValue="pONtIlSJmf1MrWi5o0hiRLkhqJyBzvWYXrq2STTZ8Sg/pc+JLdWnz51ZBetxAotZoKVt8C/PaEQo2e98aHuPIA==" saltValue="xipXLkWFx9egCkbi16d2mw==" spinCount="100000" sheet="1" objects="1" scenarios="1"/>
  <customSheetViews>
    <customSheetView guid="{8BB606F7-FAA6-4F69-8439-9E3CB0E8F104}" scale="130" showPageBreaks="1" showGridLines="0" zeroValues="0" printArea="1" view="pageBreakPreview" topLeftCell="A85">
      <selection activeCell="O86" sqref="O86"/>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3B6A9969-E4B8-452F-AFFE-7A4A13F5C420}" scale="130" showPageBreaks="1" showGridLines="0" zeroValues="0" printArea="1" view="pageBreakPreview" topLeftCell="A9">
      <selection activeCell="H21" sqref="H21:L21"/>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B8284B7F-813C-4C59-8CB2-9F34C8EAC9F3}" scale="130" showPageBreaks="1" showGridLines="0" zeroValues="0" printArea="1" view="pageBreakPreview" topLeftCell="A9">
      <selection activeCell="H21" sqref="H21:L21"/>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2"/>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3"/>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4"/>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5"/>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6"/>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7"/>
      <headerFooter alignWithMargins="0">
        <oddFooter>&amp;R&amp;"Book Antiqua,Bold"&amp;8 Page &amp;P of &amp;N</oddFooter>
      </headerFooter>
    </customSheetView>
    <customSheetView guid="{9F341631-288D-49D9-8F81-65CCC818C9BA}" showPageBreaks="1" showGridLines="0" zeroValues="0" printArea="1" view="pageBreakPreview" topLeftCell="A28">
      <selection activeCell="C88" sqref="C88"/>
      <rowBreaks count="2" manualBreakCount="2">
        <brk id="23" max="11" man="1"/>
        <brk id="53" max="11" man="1"/>
      </rowBreaks>
      <pageMargins left="0.63" right="0.42" top="0.57999999999999996" bottom="0.6" header="0.34" footer="0.35"/>
      <pageSetup scale="95" orientation="portrait" r:id="rId18"/>
      <headerFooter alignWithMargins="0">
        <oddFooter>&amp;R&amp;"Book Antiqua,Bold"&amp;8 Page &amp;P of &amp;N</oddFooter>
      </headerFooter>
    </customSheetView>
    <customSheetView guid="{3836A67F-51F8-4B52-B51D-937DC398CD1F}" showPageBreaks="1" showGridLines="0" zeroValues="0" printArea="1" view="pageBreakPreview" topLeftCell="A28">
      <selection activeCell="C88" sqref="C88"/>
      <rowBreaks count="2" manualBreakCount="2">
        <brk id="23" max="11" man="1"/>
        <brk id="53" max="11" man="1"/>
      </rowBreaks>
      <pageMargins left="0.63" right="0.42" top="0.57999999999999996" bottom="0.6" header="0.34" footer="0.35"/>
      <pageSetup scale="95" orientation="portrait" r:id="rId19"/>
      <headerFooter alignWithMargins="0">
        <oddFooter>&amp;R&amp;"Book Antiqua,Bold"&amp;8 Page &amp;P of &amp;N</oddFooter>
      </headerFooter>
    </customSheetView>
    <customSheetView guid="{4B898AE2-7356-489E-882D-EC3B09CB95AA}" showPageBreaks="1" showGridLines="0" zeroValues="0" printArea="1" view="pageBreakPreview" topLeftCell="A28">
      <selection activeCell="C88" sqref="C88"/>
      <rowBreaks count="2" manualBreakCount="2">
        <brk id="23" max="11" man="1"/>
        <brk id="53" max="11" man="1"/>
      </rowBreaks>
      <pageMargins left="0.63" right="0.42" top="0.57999999999999996" bottom="0.6" header="0.34" footer="0.35"/>
      <pageSetup scale="95" orientation="portrait" r:id="rId20"/>
      <headerFooter alignWithMargins="0">
        <oddFooter>&amp;R&amp;"Book Antiqua,Bold"&amp;8 Page &amp;P of &amp;N</oddFooter>
      </headerFooter>
    </customSheetView>
    <customSheetView guid="{B9DDBA10-9BB0-4D91-9619-C113F75B2489}" scale="130" showPageBreaks="1" showGridLines="0" zeroValues="0" printArea="1" view="pageBreakPreview" topLeftCell="A9">
      <selection activeCell="H21" sqref="H21:L21"/>
      <rowBreaks count="2" manualBreakCount="2">
        <brk id="23" max="11" man="1"/>
        <brk id="53" max="11" man="1"/>
      </rowBreaks>
      <pageMargins left="0.63" right="0.42" top="0.57999999999999996" bottom="0.6" header="0.34" footer="0.35"/>
      <pageSetup scale="95" orientation="portrait" r:id="rId21"/>
      <headerFooter alignWithMargins="0">
        <oddFooter>&amp;R&amp;"Book Antiqua,Bold"&amp;8 Page &amp;P of &amp;N</oddFooter>
      </headerFooter>
    </customSheetView>
    <customSheetView guid="{7D04B26C-8B6E-4ADD-BB4A-D0761F3463C8}" scale="130" showPageBreaks="1" showGridLines="0" zeroValues="0" printArea="1" view="pageBreakPreview" topLeftCell="A85">
      <selection activeCell="O86" sqref="O86"/>
      <rowBreaks count="2" manualBreakCount="2">
        <brk id="23" max="11" man="1"/>
        <brk id="53" max="11" man="1"/>
      </rowBreaks>
      <pageMargins left="0.63" right="0.42" top="0.57999999999999996" bottom="0.6" header="0.34" footer="0.35"/>
      <pageSetup scale="95" orientation="portrait" r:id="rId22"/>
      <headerFooter alignWithMargins="0">
        <oddFooter>&amp;R&amp;"Book Antiqua,Bold"&amp;8 Page &amp;P of &amp;N</oddFooter>
      </headerFooter>
    </customSheetView>
  </customSheetViews>
  <mergeCells count="139">
    <mergeCell ref="B95:D95"/>
    <mergeCell ref="H95:L95"/>
    <mergeCell ref="B96:D96"/>
    <mergeCell ref="H96:L96"/>
    <mergeCell ref="B80:D80"/>
    <mergeCell ref="E80:H80"/>
    <mergeCell ref="I80:L80"/>
    <mergeCell ref="C83:G83"/>
    <mergeCell ref="H83:L83"/>
    <mergeCell ref="B92:L92"/>
    <mergeCell ref="B79:D79"/>
    <mergeCell ref="E79:H79"/>
    <mergeCell ref="I79:L79"/>
    <mergeCell ref="B76:D76"/>
    <mergeCell ref="E76:H76"/>
    <mergeCell ref="I76:L76"/>
    <mergeCell ref="B77:D77"/>
    <mergeCell ref="E77:H77"/>
    <mergeCell ref="I77:L77"/>
    <mergeCell ref="B72:E72"/>
    <mergeCell ref="B73:L73"/>
    <mergeCell ref="B74:D74"/>
    <mergeCell ref="E74:H74"/>
    <mergeCell ref="I74:L74"/>
    <mergeCell ref="B75:D75"/>
    <mergeCell ref="E75:H75"/>
    <mergeCell ref="I75:L75"/>
    <mergeCell ref="B78:D78"/>
    <mergeCell ref="E78:H78"/>
    <mergeCell ref="I78:L78"/>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44:F44"/>
    <mergeCell ref="G44:H44"/>
    <mergeCell ref="I44:L44"/>
    <mergeCell ref="C45:F45"/>
    <mergeCell ref="G45:H45"/>
    <mergeCell ref="I45:L45"/>
    <mergeCell ref="C41:F41"/>
    <mergeCell ref="G41:H41"/>
    <mergeCell ref="I41:L41"/>
    <mergeCell ref="B42:L42"/>
    <mergeCell ref="C43:F43"/>
    <mergeCell ref="G43:H43"/>
    <mergeCell ref="I43:L43"/>
    <mergeCell ref="B38:L38"/>
    <mergeCell ref="C39:F39"/>
    <mergeCell ref="G39:H39"/>
    <mergeCell ref="I39:L39"/>
    <mergeCell ref="C40:F40"/>
    <mergeCell ref="G40:H40"/>
    <mergeCell ref="I40:L40"/>
    <mergeCell ref="B34:C34"/>
    <mergeCell ref="D34:L34"/>
    <mergeCell ref="B35:C35"/>
    <mergeCell ref="D35:L35"/>
    <mergeCell ref="B36:C36"/>
    <mergeCell ref="D36:L36"/>
    <mergeCell ref="D30:L30"/>
    <mergeCell ref="D31:L31"/>
    <mergeCell ref="D32:L32"/>
    <mergeCell ref="B33:C33"/>
    <mergeCell ref="D33:L33"/>
    <mergeCell ref="B23:G23"/>
    <mergeCell ref="H23:L23"/>
    <mergeCell ref="B24:G24"/>
    <mergeCell ref="H24:L24"/>
    <mergeCell ref="B26:L26"/>
    <mergeCell ref="B28:C28"/>
    <mergeCell ref="D28:L28"/>
    <mergeCell ref="B22:G22"/>
    <mergeCell ref="H22:L22"/>
    <mergeCell ref="B10:F10"/>
    <mergeCell ref="B11:F11"/>
    <mergeCell ref="B12:F12"/>
    <mergeCell ref="A16:L16"/>
    <mergeCell ref="B18:L18"/>
    <mergeCell ref="B19:L19"/>
    <mergeCell ref="B29:C29"/>
    <mergeCell ref="D29:L29"/>
    <mergeCell ref="A1:G1"/>
    <mergeCell ref="H1:L1"/>
    <mergeCell ref="A3:L3"/>
    <mergeCell ref="A5:L5"/>
    <mergeCell ref="A8:F8"/>
    <mergeCell ref="B9:F9"/>
    <mergeCell ref="B20:G20"/>
    <mergeCell ref="H20:L20"/>
    <mergeCell ref="B21:G21"/>
    <mergeCell ref="H21:L21"/>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23"/>
  <headerFooter alignWithMargins="0">
    <oddFooter>&amp;R&amp;"Book Antiqua,Bold"&amp;8 Page &amp;P of &amp;N</oddFooter>
  </headerFooter>
  <rowBreaks count="2" manualBreakCount="2">
    <brk id="23" max="11" man="1"/>
    <brk id="53" max="11" man="1"/>
  </rowBreaks>
  <drawing r:id="rId2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zoomScale="130" zoomScaleSheetLayoutView="130" workbookViewId="0">
      <selection activeCell="A19" sqref="A19"/>
    </sheetView>
  </sheetViews>
  <sheetFormatPr defaultColWidth="9.140625" defaultRowHeight="16.5"/>
  <cols>
    <col min="1" max="1" width="16.28515625" style="249" customWidth="1"/>
    <col min="2" max="2" width="24.42578125" style="249" customWidth="1"/>
    <col min="3" max="3" width="30.140625" style="249" customWidth="1"/>
    <col min="4" max="4" width="18.85546875" style="249" customWidth="1"/>
    <col min="5" max="5" width="21.28515625" style="249" customWidth="1"/>
    <col min="6" max="8" width="9.140625" style="247"/>
    <col min="9" max="16384" width="9.140625" style="248"/>
  </cols>
  <sheetData>
    <row r="1" spans="1:26" ht="15">
      <c r="A1" s="1359" t="str">
        <f>'Attach 3(JV)'!A1</f>
        <v>Specification No. :CC/NT/W-RT/DOM/A04/24/17323</v>
      </c>
      <c r="B1" s="1359"/>
      <c r="C1" s="1359"/>
      <c r="D1" s="1358" t="str">
        <f>"Attachment-17 "&amp;'Attach 3(JV)'!AT1</f>
        <v xml:space="preserve">Attachment-17 </v>
      </c>
      <c r="E1" s="1358"/>
    </row>
    <row r="2" spans="1:26" ht="10.5" customHeight="1">
      <c r="Z2" s="250">
        <f>'[5]Attach 3(JV)'!Z2</f>
        <v>0</v>
      </c>
    </row>
    <row r="3" spans="1:26" ht="77.25" customHeight="1">
      <c r="A3" s="1218" t="str">
        <f>'Attach 3(JV)'!A3</f>
        <v>765kV Reactor Package 7RT-19-BULK for 30x80 MVAR, 765kV, 1-Ph Reactors Under  Bulk Procurement of 765kV and 400kV class Transformers and Reactors of various Capacities under Lot-4</v>
      </c>
      <c r="B3" s="1219"/>
      <c r="C3" s="1219"/>
      <c r="D3" s="1219"/>
      <c r="E3" s="1219"/>
      <c r="F3" s="251"/>
      <c r="G3" s="252"/>
      <c r="H3" s="251"/>
    </row>
    <row r="4" spans="1:26" ht="6.75" customHeight="1">
      <c r="A4" s="253"/>
      <c r="H4" s="30"/>
      <c r="I4" s="11"/>
    </row>
    <row r="5" spans="1:26" ht="19.5" customHeight="1">
      <c r="A5" s="1241" t="s">
        <v>487</v>
      </c>
      <c r="B5" s="1241"/>
      <c r="C5" s="1241"/>
      <c r="D5" s="1241"/>
      <c r="E5" s="1241"/>
      <c r="F5" s="254"/>
      <c r="H5" s="30"/>
      <c r="I5" s="11"/>
    </row>
    <row r="6" spans="1:26" ht="7.5" customHeight="1">
      <c r="A6" s="255"/>
      <c r="H6" s="30"/>
      <c r="I6" s="11"/>
    </row>
    <row r="7" spans="1:26" ht="19.5" customHeight="1">
      <c r="A7" s="256" t="str">
        <f>'Attach 3(JV)'!A7</f>
        <v>Bidder’s Name and Address  :</v>
      </c>
      <c r="B7" s="255"/>
      <c r="C7" s="255"/>
      <c r="D7" s="15" t="str">
        <f>'[5]Attach 3(JV)'!E7</f>
        <v>To:</v>
      </c>
      <c r="H7" s="30"/>
      <c r="I7" s="11"/>
    </row>
    <row r="8" spans="1:26" ht="26.25" customHeight="1">
      <c r="A8" s="1242" t="str">
        <f>'Attach 3(JV)'!A8</f>
        <v/>
      </c>
      <c r="B8" s="1242"/>
      <c r="C8" s="1242"/>
      <c r="D8" s="12" t="str">
        <f>'[5]Attach 3(JV)'!E8</f>
        <v>Contract Services</v>
      </c>
      <c r="H8" s="30"/>
      <c r="I8" s="11"/>
    </row>
    <row r="9" spans="1:26" ht="19.5" customHeight="1">
      <c r="A9" s="13" t="s">
        <v>344</v>
      </c>
      <c r="B9" s="849">
        <f>'Attach 3(JV)'!B9</f>
        <v>0</v>
      </c>
      <c r="C9" s="849"/>
      <c r="D9" s="12" t="str">
        <f>'[5]Attach 3(JV)'!E9</f>
        <v>Power Grid Corporation of India Ltd.,</v>
      </c>
      <c r="H9" s="30"/>
      <c r="I9" s="11"/>
    </row>
    <row r="10" spans="1:26" ht="19.5" customHeight="1">
      <c r="A10" s="13" t="s">
        <v>346</v>
      </c>
      <c r="B10" s="849">
        <f>'Attach 3(JV)'!B10</f>
        <v>0</v>
      </c>
      <c r="C10" s="849"/>
      <c r="D10" s="12" t="str">
        <f>'[5]Attach 3(JV)'!E10</f>
        <v>"Saudamini", Plot No. 2, Sector 29</v>
      </c>
      <c r="H10" s="30"/>
      <c r="I10" s="11"/>
    </row>
    <row r="11" spans="1:26" ht="19.5" customHeight="1">
      <c r="B11" s="849">
        <f>'Attach 3(JV)'!B11</f>
        <v>0</v>
      </c>
      <c r="C11" s="849"/>
      <c r="D11" s="12" t="str">
        <f>'Attach 3(JV)'!E11</f>
        <v>Gurugram (Haryana) - 122001</v>
      </c>
    </row>
    <row r="12" spans="1:26" ht="14.25" customHeight="1">
      <c r="A12" s="255"/>
      <c r="B12" s="849">
        <f>'Attach 3(JV)'!B12</f>
        <v>0</v>
      </c>
      <c r="C12" s="849"/>
      <c r="D12" s="12"/>
    </row>
    <row r="13" spans="1:26" ht="19.5" customHeight="1">
      <c r="A13" s="249" t="s">
        <v>339</v>
      </c>
    </row>
    <row r="14" spans="1:26" ht="9.9499999999999993" customHeight="1">
      <c r="A14" s="255"/>
    </row>
    <row r="15" spans="1:26" ht="93.75" customHeight="1">
      <c r="A15" s="257">
        <v>1</v>
      </c>
      <c r="B15" s="1356" t="s">
        <v>488</v>
      </c>
      <c r="C15" s="1356"/>
      <c r="D15" s="1356"/>
      <c r="E15" s="1356"/>
      <c r="F15" s="258"/>
      <c r="G15" s="258"/>
      <c r="H15" s="258"/>
    </row>
    <row r="16" spans="1:26" ht="51.75" customHeight="1">
      <c r="A16" s="257">
        <v>2</v>
      </c>
      <c r="B16" s="1356" t="s">
        <v>489</v>
      </c>
      <c r="C16" s="1356"/>
      <c r="D16" s="1356"/>
      <c r="E16" s="1356"/>
      <c r="F16" s="258"/>
      <c r="G16" s="258"/>
      <c r="H16" s="258"/>
    </row>
    <row r="17" spans="1:8" ht="16.5" customHeight="1">
      <c r="A17" s="255"/>
      <c r="B17" s="255"/>
      <c r="C17" s="255"/>
      <c r="D17" s="255"/>
      <c r="E17" s="255"/>
      <c r="F17" s="258"/>
      <c r="G17" s="258"/>
      <c r="H17" s="258"/>
    </row>
    <row r="18" spans="1:8" s="247" customFormat="1" ht="97.5" customHeight="1">
      <c r="A18" s="259" t="s">
        <v>490</v>
      </c>
      <c r="B18" s="260" t="s">
        <v>342</v>
      </c>
      <c r="C18" s="260" t="s">
        <v>491</v>
      </c>
      <c r="D18" s="259" t="s">
        <v>492</v>
      </c>
      <c r="E18" s="259" t="s">
        <v>493</v>
      </c>
      <c r="G18" s="258"/>
      <c r="H18" s="258"/>
    </row>
    <row r="19" spans="1:8">
      <c r="A19" s="261"/>
      <c r="B19" s="262"/>
      <c r="C19" s="262"/>
      <c r="D19" s="263"/>
      <c r="E19" s="263"/>
      <c r="F19" s="258"/>
      <c r="G19" s="258"/>
      <c r="H19" s="258"/>
    </row>
    <row r="20" spans="1:8">
      <c r="A20" s="261"/>
      <c r="B20" s="262"/>
      <c r="C20" s="262"/>
      <c r="D20" s="263"/>
      <c r="E20" s="263"/>
      <c r="F20" s="258"/>
      <c r="G20" s="258"/>
      <c r="H20" s="258"/>
    </row>
    <row r="21" spans="1:8">
      <c r="A21" s="261"/>
      <c r="B21" s="262"/>
      <c r="C21" s="262"/>
      <c r="D21" s="263"/>
      <c r="E21" s="263"/>
      <c r="F21" s="258"/>
      <c r="G21" s="258"/>
      <c r="H21" s="258"/>
    </row>
    <row r="22" spans="1:8">
      <c r="A22" s="261"/>
      <c r="B22" s="262"/>
      <c r="C22" s="262"/>
      <c r="D22" s="263"/>
      <c r="E22" s="263"/>
      <c r="F22" s="258"/>
      <c r="G22" s="258"/>
      <c r="H22" s="258"/>
    </row>
    <row r="23" spans="1:8">
      <c r="A23" s="261"/>
      <c r="B23" s="262"/>
      <c r="C23" s="262"/>
      <c r="D23" s="263"/>
      <c r="E23" s="263"/>
      <c r="F23" s="258"/>
      <c r="G23" s="258"/>
      <c r="H23" s="258"/>
    </row>
    <row r="24" spans="1:8">
      <c r="A24" s="261"/>
      <c r="B24" s="262"/>
      <c r="C24" s="262"/>
      <c r="D24" s="263"/>
      <c r="E24" s="263"/>
      <c r="F24" s="258"/>
      <c r="G24" s="258"/>
      <c r="H24" s="258"/>
    </row>
    <row r="25" spans="1:8" ht="6" customHeight="1">
      <c r="A25" s="264"/>
      <c r="B25" s="265"/>
      <c r="C25" s="265"/>
      <c r="D25" s="266"/>
      <c r="E25" s="266"/>
      <c r="F25" s="258"/>
      <c r="G25" s="258"/>
      <c r="H25" s="258"/>
    </row>
    <row r="26" spans="1:8" ht="0.6" hidden="1" customHeight="1">
      <c r="A26" s="267"/>
      <c r="B26" s="268"/>
      <c r="C26" s="268"/>
      <c r="D26" s="269"/>
      <c r="E26" s="269"/>
      <c r="F26" s="258"/>
      <c r="G26" s="258"/>
      <c r="H26" s="258"/>
    </row>
    <row r="27" spans="1:8" ht="30" customHeight="1">
      <c r="A27" s="1357" t="s">
        <v>494</v>
      </c>
      <c r="B27" s="1357"/>
      <c r="C27" s="1357"/>
      <c r="D27" s="1357"/>
      <c r="E27" s="1357"/>
      <c r="F27" s="258"/>
      <c r="G27" s="258"/>
      <c r="H27" s="258"/>
    </row>
    <row r="28" spans="1:8">
      <c r="C28" s="270"/>
    </row>
    <row r="29" spans="1:8">
      <c r="A29" s="271" t="s">
        <v>6</v>
      </c>
      <c r="B29" s="272" t="str">
        <f>'Attach 3(JV)'!B24</f>
        <v>--</v>
      </c>
      <c r="C29" s="270" t="s">
        <v>4</v>
      </c>
      <c r="D29" s="273" t="str">
        <f>'Attach 3(JV)'!E24</f>
        <v/>
      </c>
    </row>
    <row r="30" spans="1:8">
      <c r="A30" s="271" t="s">
        <v>7</v>
      </c>
      <c r="B30" s="273" t="str">
        <f>'Attach 3(JV)'!B25</f>
        <v/>
      </c>
      <c r="C30" s="270" t="s">
        <v>5</v>
      </c>
      <c r="D30" s="273" t="str">
        <f>'Attach 3(JV)'!E25</f>
        <v/>
      </c>
    </row>
    <row r="31" spans="1:8">
      <c r="B31" s="274"/>
      <c r="C31" s="270"/>
      <c r="D31" s="270"/>
      <c r="E31" s="274"/>
    </row>
    <row r="32" spans="1:8" hidden="1">
      <c r="A32" s="244" t="str">
        <f>A1</f>
        <v>Specification No. :CC/NT/W-RT/DOM/A04/24/17323</v>
      </c>
      <c r="B32" s="245"/>
      <c r="C32" s="245"/>
      <c r="D32" s="245"/>
      <c r="E32" s="246" t="str">
        <f>D1</f>
        <v xml:space="preserve">Attachment-17 </v>
      </c>
    </row>
    <row r="33" spans="1:8" hidden="1"/>
    <row r="34" spans="1:8" ht="15" hidden="1">
      <c r="A34" s="1354" t="str">
        <f>A3</f>
        <v>765kV Reactor Package 7RT-19-BULK for 30x80 MVAR, 765kV, 1-Ph Reactors Under  Bulk Procurement of 765kV and 400kV class Transformers and Reactors of various Capacities under Lot-4</v>
      </c>
      <c r="B34" s="1354"/>
      <c r="C34" s="1354"/>
      <c r="D34" s="1354"/>
      <c r="E34" s="1354"/>
    </row>
    <row r="35" spans="1:8" hidden="1">
      <c r="A35" s="253"/>
    </row>
    <row r="36" spans="1:8" ht="15" hidden="1">
      <c r="A36" s="1355" t="s">
        <v>384</v>
      </c>
      <c r="B36" s="1355"/>
      <c r="C36" s="1355"/>
      <c r="D36" s="1355"/>
      <c r="E36" s="1355"/>
      <c r="F36" s="248"/>
      <c r="G36" s="248"/>
      <c r="H36" s="248"/>
    </row>
    <row r="37" spans="1:8" hidden="1">
      <c r="A37" s="255"/>
      <c r="F37" s="248"/>
      <c r="G37" s="248"/>
      <c r="H37" s="248"/>
    </row>
    <row r="38" spans="1:8" hidden="1">
      <c r="A38" s="256" t="str">
        <f>'[5]Attach 3(JV)'!A15</f>
        <v>Name(s) and Addresse(s) of other partner(s)</v>
      </c>
      <c r="B38" s="255"/>
      <c r="C38" s="255"/>
      <c r="D38" s="15" t="str">
        <f>D7</f>
        <v>To:</v>
      </c>
      <c r="F38" s="248"/>
      <c r="G38" s="248"/>
      <c r="H38" s="248"/>
    </row>
    <row r="39" spans="1:8" hidden="1">
      <c r="A39" s="256" t="str">
        <f>'[5]Attach 3(JV)'!B16</f>
        <v/>
      </c>
      <c r="B39" s="255"/>
      <c r="C39" s="255"/>
      <c r="D39" s="12" t="str">
        <f>D8</f>
        <v>Contract Services</v>
      </c>
      <c r="F39" s="248"/>
      <c r="G39" s="248"/>
      <c r="H39" s="248"/>
    </row>
    <row r="40" spans="1:8" hidden="1">
      <c r="A40" s="13" t="s">
        <v>344</v>
      </c>
      <c r="B40" s="849" t="str">
        <f>'[5]Attach 3(JV)'!B17:D17</f>
        <v xml:space="preserve">…… ……. …….. …… ……. …….. </v>
      </c>
      <c r="C40" s="849"/>
      <c r="D40" s="12" t="str">
        <f>D9</f>
        <v>Power Grid Corporation of India Ltd.,</v>
      </c>
      <c r="F40" s="248"/>
      <c r="G40" s="248"/>
      <c r="H40" s="248"/>
    </row>
    <row r="41" spans="1:8" hidden="1">
      <c r="A41" s="13" t="s">
        <v>346</v>
      </c>
      <c r="B41" s="849" t="str">
        <f>'[5]Attach 3(JV)'!B18:D18</f>
        <v xml:space="preserve">…… ……. …….. …… ……. …….. </v>
      </c>
      <c r="C41" s="849"/>
      <c r="D41" s="12" t="str">
        <f>D10</f>
        <v>"Saudamini", Plot No. 2, Sector 29</v>
      </c>
      <c r="F41" s="248"/>
      <c r="G41" s="248"/>
      <c r="H41" s="248"/>
    </row>
    <row r="42" spans="1:8" hidden="1">
      <c r="B42" s="849" t="str">
        <f>'[5]Attach 3(JV)'!B19:D19</f>
        <v xml:space="preserve">…… ……. …….. …… ……. …….. </v>
      </c>
      <c r="C42" s="849"/>
      <c r="D42" s="12" t="str">
        <f>D11</f>
        <v>Gurugram (Haryana) - 122001</v>
      </c>
      <c r="F42" s="248"/>
      <c r="G42" s="248"/>
      <c r="H42" s="248"/>
    </row>
    <row r="43" spans="1:8" hidden="1">
      <c r="A43" s="255"/>
      <c r="B43" s="849" t="str">
        <f>'[5]Attach 3(JV)'!B20:D20</f>
        <v xml:space="preserve">…… ……. …….. …… ……. …….. </v>
      </c>
      <c r="C43" s="849"/>
      <c r="D43" s="12"/>
      <c r="F43" s="248"/>
      <c r="G43" s="248"/>
      <c r="H43" s="248"/>
    </row>
    <row r="44" spans="1:8" hidden="1">
      <c r="A44" s="249" t="s">
        <v>339</v>
      </c>
      <c r="F44" s="248"/>
      <c r="G44" s="248"/>
      <c r="H44" s="248"/>
    </row>
    <row r="45" spans="1:8" hidden="1">
      <c r="A45" s="255"/>
      <c r="F45" s="248"/>
      <c r="G45" s="248"/>
      <c r="H45" s="248"/>
    </row>
    <row r="46" spans="1:8" hidden="1">
      <c r="A46" s="1352" t="s">
        <v>385</v>
      </c>
      <c r="B46" s="1352"/>
      <c r="C46" s="1352"/>
      <c r="D46" s="1352"/>
      <c r="E46" s="1352"/>
      <c r="F46" s="248"/>
      <c r="G46" s="248"/>
      <c r="H46" s="248"/>
    </row>
    <row r="47" spans="1:8" hidden="1">
      <c r="A47" s="255"/>
      <c r="B47" s="255"/>
      <c r="C47" s="255"/>
      <c r="D47" s="255"/>
      <c r="E47" s="255"/>
      <c r="F47" s="248"/>
      <c r="G47" s="248"/>
      <c r="H47" s="248"/>
    </row>
    <row r="48" spans="1:8" ht="66" hidden="1">
      <c r="A48" s="259" t="s">
        <v>342</v>
      </c>
      <c r="B48" s="1353" t="s">
        <v>111</v>
      </c>
      <c r="C48" s="1353"/>
      <c r="D48" s="259" t="s">
        <v>112</v>
      </c>
      <c r="E48" s="259" t="s">
        <v>113</v>
      </c>
      <c r="F48" s="248"/>
      <c r="G48" s="248"/>
      <c r="H48" s="248"/>
    </row>
    <row r="49" spans="1:8" hidden="1">
      <c r="A49" s="275">
        <v>1</v>
      </c>
      <c r="B49" s="1351"/>
      <c r="C49" s="1351"/>
      <c r="D49" s="276"/>
      <c r="E49" s="276"/>
      <c r="F49" s="248"/>
      <c r="G49" s="248"/>
      <c r="H49" s="248"/>
    </row>
    <row r="50" spans="1:8" hidden="1">
      <c r="A50" s="275">
        <v>2</v>
      </c>
      <c r="B50" s="1351"/>
      <c r="C50" s="1351"/>
      <c r="D50" s="276"/>
      <c r="E50" s="276"/>
      <c r="F50" s="248"/>
      <c r="G50" s="248"/>
      <c r="H50" s="248"/>
    </row>
    <row r="51" spans="1:8" hidden="1">
      <c r="A51" s="275">
        <v>3</v>
      </c>
      <c r="B51" s="1351"/>
      <c r="C51" s="1351"/>
      <c r="D51" s="276"/>
      <c r="E51" s="276"/>
      <c r="F51" s="248"/>
      <c r="G51" s="248"/>
      <c r="H51" s="248"/>
    </row>
    <row r="52" spans="1:8" hidden="1">
      <c r="A52" s="275">
        <v>4</v>
      </c>
      <c r="B52" s="1351"/>
      <c r="C52" s="1351"/>
      <c r="D52" s="276"/>
      <c r="E52" s="276"/>
      <c r="F52" s="248"/>
      <c r="G52" s="248"/>
      <c r="H52" s="248"/>
    </row>
    <row r="53" spans="1:8" hidden="1">
      <c r="A53" s="275">
        <v>5</v>
      </c>
      <c r="B53" s="1351"/>
      <c r="C53" s="1351"/>
      <c r="D53" s="276"/>
      <c r="E53" s="276"/>
      <c r="F53" s="248"/>
      <c r="G53" s="248"/>
      <c r="H53" s="248"/>
    </row>
    <row r="54" spans="1:8" hidden="1">
      <c r="A54" s="275">
        <v>6</v>
      </c>
      <c r="B54" s="1351"/>
      <c r="C54" s="1351"/>
      <c r="D54" s="276"/>
      <c r="E54" s="276"/>
      <c r="F54" s="248"/>
      <c r="G54" s="248"/>
      <c r="H54" s="248"/>
    </row>
    <row r="55" spans="1:8" hidden="1">
      <c r="A55" s="255"/>
      <c r="B55" s="255"/>
      <c r="C55" s="255"/>
      <c r="D55" s="255"/>
      <c r="E55" s="255"/>
      <c r="F55" s="248"/>
      <c r="G55" s="248"/>
      <c r="H55" s="248"/>
    </row>
    <row r="56" spans="1:8" ht="15" hidden="1">
      <c r="A56" s="277"/>
      <c r="B56" s="277"/>
      <c r="C56" s="277"/>
      <c r="D56" s="277"/>
      <c r="E56" s="277"/>
      <c r="F56" s="248"/>
      <c r="G56" s="248"/>
      <c r="H56" s="248"/>
    </row>
    <row r="57" spans="1:8" ht="15" hidden="1">
      <c r="A57" s="277" t="s">
        <v>6</v>
      </c>
      <c r="B57" s="272" t="str">
        <f>B29</f>
        <v>--</v>
      </c>
      <c r="C57" s="277" t="s">
        <v>4</v>
      </c>
      <c r="D57" s="277" t="str">
        <f>D29</f>
        <v/>
      </c>
      <c r="E57" s="277"/>
      <c r="F57" s="248"/>
      <c r="G57" s="248"/>
      <c r="H57" s="248"/>
    </row>
    <row r="58" spans="1:8" ht="15" hidden="1">
      <c r="A58" s="277" t="s">
        <v>7</v>
      </c>
      <c r="B58" s="277" t="str">
        <f>B30</f>
        <v/>
      </c>
      <c r="C58" s="277" t="s">
        <v>5</v>
      </c>
      <c r="D58" s="277" t="str">
        <f>D30</f>
        <v/>
      </c>
      <c r="E58" s="277"/>
      <c r="F58" s="248"/>
      <c r="G58" s="248"/>
      <c r="H58" s="248"/>
    </row>
    <row r="59" spans="1:8" ht="15" hidden="1">
      <c r="A59" s="277"/>
      <c r="B59" s="277"/>
      <c r="C59" s="277"/>
      <c r="D59" s="277"/>
      <c r="E59" s="277"/>
      <c r="F59" s="248"/>
      <c r="G59" s="248"/>
      <c r="H59" s="248"/>
    </row>
    <row r="60" spans="1:8" hidden="1">
      <c r="A60" s="244" t="str">
        <f>A32</f>
        <v>Specification No. :CC/NT/W-RT/DOM/A04/24/17323</v>
      </c>
      <c r="B60" s="245"/>
      <c r="C60" s="245"/>
      <c r="D60" s="245"/>
      <c r="E60" s="246" t="str">
        <f>E32</f>
        <v xml:space="preserve">Attachment-17 </v>
      </c>
      <c r="F60" s="248"/>
      <c r="G60" s="248"/>
      <c r="H60" s="248"/>
    </row>
    <row r="61" spans="1:8" hidden="1">
      <c r="F61" s="248"/>
      <c r="G61" s="248"/>
      <c r="H61" s="248"/>
    </row>
    <row r="62" spans="1:8" ht="15" hidden="1">
      <c r="A62" s="1354" t="str">
        <f>A34</f>
        <v>765kV Reactor Package 7RT-19-BULK for 30x80 MVAR, 765kV, 1-Ph Reactors Under  Bulk Procurement of 765kV and 400kV class Transformers and Reactors of various Capacities under Lot-4</v>
      </c>
      <c r="B62" s="1354"/>
      <c r="C62" s="1354"/>
      <c r="D62" s="1354"/>
      <c r="E62" s="1354"/>
      <c r="F62" s="248"/>
      <c r="G62" s="248"/>
      <c r="H62" s="248"/>
    </row>
    <row r="63" spans="1:8" hidden="1">
      <c r="A63" s="253"/>
      <c r="F63" s="248"/>
      <c r="G63" s="248"/>
      <c r="H63" s="248"/>
    </row>
    <row r="64" spans="1:8" ht="15" hidden="1">
      <c r="A64" s="1355" t="s">
        <v>384</v>
      </c>
      <c r="B64" s="1355"/>
      <c r="C64" s="1355"/>
      <c r="D64" s="1355"/>
      <c r="E64" s="1355"/>
      <c r="F64" s="248"/>
      <c r="G64" s="248"/>
      <c r="H64" s="248"/>
    </row>
    <row r="65" spans="1:8" hidden="1">
      <c r="A65" s="255"/>
      <c r="F65" s="248"/>
      <c r="G65" s="248"/>
      <c r="H65" s="248"/>
    </row>
    <row r="66" spans="1:8" hidden="1">
      <c r="A66" s="256" t="str">
        <f>'[5]Attach 3(JV)'!A15</f>
        <v>Name(s) and Addresse(s) of other partner(s)</v>
      </c>
      <c r="B66" s="255"/>
      <c r="C66" s="255"/>
      <c r="D66" s="15" t="str">
        <f>D7</f>
        <v>To:</v>
      </c>
      <c r="F66" s="248"/>
      <c r="G66" s="248"/>
      <c r="H66" s="248"/>
    </row>
    <row r="67" spans="1:8" hidden="1">
      <c r="A67" s="256" t="str">
        <f>'[5]Attach 3(JV)'!E16</f>
        <v/>
      </c>
      <c r="B67" s="255"/>
      <c r="C67" s="255"/>
      <c r="D67" s="12" t="str">
        <f>D8</f>
        <v>Contract Services</v>
      </c>
      <c r="F67" s="248"/>
      <c r="G67" s="248"/>
      <c r="H67" s="248"/>
    </row>
    <row r="68" spans="1:8" hidden="1">
      <c r="A68" s="13" t="s">
        <v>344</v>
      </c>
      <c r="B68" s="849" t="str">
        <f>'[5]Attach 3(JV)'!E17</f>
        <v/>
      </c>
      <c r="C68" s="849"/>
      <c r="D68" s="12" t="str">
        <f>D9</f>
        <v>Power Grid Corporation of India Ltd.,</v>
      </c>
      <c r="F68" s="248"/>
      <c r="G68" s="248"/>
      <c r="H68" s="248"/>
    </row>
    <row r="69" spans="1:8" hidden="1">
      <c r="A69" s="13" t="s">
        <v>346</v>
      </c>
      <c r="B69" s="849" t="str">
        <f>'[5]Attach 3(JV)'!E18</f>
        <v/>
      </c>
      <c r="C69" s="849"/>
      <c r="D69" s="12" t="str">
        <f>D10</f>
        <v>"Saudamini", Plot No. 2, Sector 29</v>
      </c>
      <c r="F69" s="248"/>
      <c r="G69" s="248"/>
      <c r="H69" s="248"/>
    </row>
    <row r="70" spans="1:8" hidden="1">
      <c r="B70" s="849" t="str">
        <f>'[5]Attach 3(JV)'!E19</f>
        <v/>
      </c>
      <c r="C70" s="849"/>
      <c r="D70" s="12" t="str">
        <f>D11</f>
        <v>Gurugram (Haryana) - 122001</v>
      </c>
      <c r="F70" s="248"/>
      <c r="G70" s="248"/>
      <c r="H70" s="248"/>
    </row>
    <row r="71" spans="1:8" hidden="1">
      <c r="A71" s="255"/>
      <c r="B71" s="849" t="str">
        <f>'[5]Attach 3(JV)'!E20</f>
        <v/>
      </c>
      <c r="C71" s="849"/>
      <c r="D71" s="12"/>
      <c r="F71" s="248"/>
      <c r="G71" s="248"/>
      <c r="H71" s="248"/>
    </row>
    <row r="72" spans="1:8" hidden="1">
      <c r="A72" s="249" t="s">
        <v>339</v>
      </c>
      <c r="F72" s="248"/>
      <c r="G72" s="248"/>
      <c r="H72" s="248"/>
    </row>
    <row r="73" spans="1:8" hidden="1">
      <c r="A73" s="255"/>
      <c r="F73" s="248"/>
      <c r="G73" s="248"/>
      <c r="H73" s="248"/>
    </row>
    <row r="74" spans="1:8" hidden="1">
      <c r="A74" s="1352" t="s">
        <v>385</v>
      </c>
      <c r="B74" s="1352"/>
      <c r="C74" s="1352"/>
      <c r="D74" s="1352"/>
      <c r="E74" s="1352"/>
      <c r="F74" s="248"/>
      <c r="G74" s="248"/>
      <c r="H74" s="248"/>
    </row>
    <row r="75" spans="1:8" hidden="1">
      <c r="A75" s="255"/>
      <c r="B75" s="255"/>
      <c r="C75" s="255"/>
      <c r="D75" s="255"/>
      <c r="E75" s="255"/>
      <c r="F75" s="248"/>
      <c r="G75" s="248"/>
      <c r="H75" s="248"/>
    </row>
    <row r="76" spans="1:8" ht="66" hidden="1">
      <c r="A76" s="259" t="s">
        <v>342</v>
      </c>
      <c r="B76" s="1353" t="s">
        <v>111</v>
      </c>
      <c r="C76" s="1353"/>
      <c r="D76" s="259" t="s">
        <v>112</v>
      </c>
      <c r="E76" s="259" t="s">
        <v>113</v>
      </c>
      <c r="F76" s="248"/>
      <c r="G76" s="248"/>
      <c r="H76" s="248"/>
    </row>
    <row r="77" spans="1:8" hidden="1">
      <c r="A77" s="275">
        <v>1</v>
      </c>
      <c r="B77" s="1351"/>
      <c r="C77" s="1351"/>
      <c r="D77" s="276"/>
      <c r="E77" s="276"/>
      <c r="F77" s="248"/>
      <c r="G77" s="248"/>
      <c r="H77" s="248"/>
    </row>
    <row r="78" spans="1:8" hidden="1">
      <c r="A78" s="275">
        <v>2</v>
      </c>
      <c r="B78" s="1351"/>
      <c r="C78" s="1351"/>
      <c r="D78" s="276"/>
      <c r="E78" s="276"/>
      <c r="F78" s="248"/>
      <c r="G78" s="248"/>
      <c r="H78" s="248"/>
    </row>
    <row r="79" spans="1:8" hidden="1">
      <c r="A79" s="275">
        <v>3</v>
      </c>
      <c r="B79" s="1351"/>
      <c r="C79" s="1351"/>
      <c r="D79" s="276"/>
      <c r="E79" s="276"/>
      <c r="F79" s="248"/>
      <c r="G79" s="248"/>
      <c r="H79" s="248"/>
    </row>
    <row r="80" spans="1:8" hidden="1">
      <c r="A80" s="275">
        <v>4</v>
      </c>
      <c r="B80" s="1351"/>
      <c r="C80" s="1351"/>
      <c r="D80" s="276"/>
      <c r="E80" s="276"/>
      <c r="F80" s="248"/>
      <c r="G80" s="248"/>
      <c r="H80" s="248"/>
    </row>
    <row r="81" spans="1:8" hidden="1">
      <c r="A81" s="275">
        <v>5</v>
      </c>
      <c r="B81" s="1351"/>
      <c r="C81" s="1351"/>
      <c r="D81" s="276"/>
      <c r="E81" s="276"/>
      <c r="F81" s="248"/>
      <c r="G81" s="248"/>
      <c r="H81" s="248"/>
    </row>
    <row r="82" spans="1:8" hidden="1">
      <c r="A82" s="275">
        <v>6</v>
      </c>
      <c r="B82" s="1351"/>
      <c r="C82" s="1351"/>
      <c r="D82" s="276"/>
      <c r="E82" s="276"/>
      <c r="F82" s="248"/>
      <c r="G82" s="248"/>
      <c r="H82" s="248"/>
    </row>
    <row r="83" spans="1:8" hidden="1">
      <c r="A83" s="255"/>
      <c r="B83" s="255"/>
      <c r="C83" s="255"/>
      <c r="D83" s="255"/>
      <c r="E83" s="255"/>
      <c r="F83" s="248"/>
      <c r="G83" s="248"/>
      <c r="H83" s="248"/>
    </row>
    <row r="84" spans="1:8" ht="15" hidden="1">
      <c r="A84" s="277"/>
      <c r="B84" s="277"/>
      <c r="C84" s="277"/>
      <c r="D84" s="277"/>
      <c r="E84" s="277"/>
      <c r="F84" s="248"/>
      <c r="G84" s="248"/>
      <c r="H84" s="248"/>
    </row>
    <row r="85" spans="1:8" ht="15" hidden="1">
      <c r="A85" s="277" t="s">
        <v>6</v>
      </c>
      <c r="B85" s="272" t="str">
        <f>B57</f>
        <v>--</v>
      </c>
      <c r="C85" s="277" t="s">
        <v>4</v>
      </c>
      <c r="D85" s="277" t="str">
        <f>D57</f>
        <v/>
      </c>
      <c r="E85" s="277"/>
      <c r="F85" s="248"/>
      <c r="G85" s="248"/>
      <c r="H85" s="248"/>
    </row>
    <row r="86" spans="1:8" ht="15" hidden="1">
      <c r="A86" s="277" t="s">
        <v>7</v>
      </c>
      <c r="B86" s="277" t="str">
        <f>B58</f>
        <v/>
      </c>
      <c r="C86" s="277" t="s">
        <v>5</v>
      </c>
      <c r="D86" s="277" t="str">
        <f>D58</f>
        <v/>
      </c>
      <c r="E86" s="277"/>
      <c r="F86" s="248"/>
      <c r="G86" s="248"/>
      <c r="H86" s="248"/>
    </row>
    <row r="87" spans="1:8" ht="15" hidden="1">
      <c r="A87" s="277"/>
      <c r="B87" s="277"/>
      <c r="C87" s="277"/>
      <c r="D87" s="277"/>
      <c r="E87" s="277"/>
      <c r="F87" s="248"/>
      <c r="G87" s="248"/>
      <c r="H87" s="248"/>
    </row>
    <row r="88" spans="1:8" hidden="1">
      <c r="A88" s="278"/>
      <c r="B88" s="278"/>
      <c r="C88" s="278"/>
      <c r="D88" s="278"/>
      <c r="E88" s="278"/>
      <c r="F88" s="248"/>
      <c r="G88" s="248"/>
      <c r="H88" s="248"/>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fqEUjn9XuiJV7xAhaEVA4yIjzS7KlMymw1F8ilKaVXC5F+IxIEGdtAVgClk7S/OzX8PqM9qkBVacUQ+2qERGrw==" saltValue="GMt9L05FwpjP3RdKPD34UQ==" spinCount="100000" sheet="1" objects="1" scenarios="1"/>
  <customSheetViews>
    <customSheetView guid="{8BB606F7-FAA6-4F69-8439-9E3CB0E8F104}" scale="130" showPageBreaks="1" fitToPage="1" printArea="1" hiddenRows="1" view="pageBreakPreview" topLeftCell="A10">
      <selection activeCell="A19" sqref="A19"/>
      <pageMargins left="0.7" right="0.7" top="0.44" bottom="0.2" header="0.25" footer="0.2"/>
      <pageSetup scale="91" fitToHeight="0" orientation="portrait" r:id="rId1"/>
    </customSheetView>
    <customSheetView guid="{3B6A9969-E4B8-452F-AFFE-7A4A13F5C420}" scale="130" showPageBreaks="1" fitToPage="1" printArea="1" hiddenRows="1" view="pageBreakPreview" topLeftCell="A7">
      <selection activeCell="A19" sqref="A19"/>
      <pageMargins left="0.7" right="0.7" top="0.44" bottom="0.2" header="0.25" footer="0.2"/>
      <pageSetup scale="91" fitToHeight="0" orientation="portrait" r:id="rId2"/>
    </customSheetView>
    <customSheetView guid="{B8284B7F-813C-4C59-8CB2-9F34C8EAC9F3}" scale="130" showPageBreaks="1" fitToPage="1" printArea="1" hiddenRows="1" view="pageBreakPreview" topLeftCell="A7">
      <selection activeCell="A19" sqref="A19"/>
      <pageMargins left="0.7" right="0.7" top="0.44" bottom="0.2" header="0.25" footer="0.2"/>
      <pageSetup scale="91" fitToHeight="0" orientation="portrait" r:id="rId3"/>
    </customSheetView>
    <customSheetView guid="{176DC383-BC5B-4A2C-B484-0B54305CAC0E}" showPageBreaks="1" fitToPage="1" printArea="1" hiddenRows="1" view="pageBreakPreview">
      <selection activeCell="A19" sqref="A19"/>
      <pageMargins left="0.7" right="0.7" top="0.44" bottom="0.2" header="0.25" footer="0.2"/>
      <pageSetup scale="82" fitToHeight="0" orientation="portrait" r:id="rId4"/>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5"/>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6"/>
    </customSheetView>
    <customSheetView guid="{869B0F9C-77A4-468D-A350-EA35CAE357D9}" showPageBreaks="1" fitToPage="1" printArea="1" hiddenRows="1" view="pageBreakPreview">
      <selection activeCell="A19" sqref="A19"/>
      <pageMargins left="0.7" right="0.7" top="0.44" bottom="0.2" header="0.25" footer="0.2"/>
      <pageSetup scale="82" fitToHeight="0" orientation="portrait" r:id="rId7"/>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8"/>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9"/>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10"/>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11"/>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2"/>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3"/>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4"/>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7"/>
    </customSheetView>
    <customSheetView guid="{DC28ED1E-3E35-4094-9C2B-5C0A1C1D459C}" showPageBreaks="1" fitToPage="1" printArea="1" hiddenRows="1">
      <selection activeCell="A19" sqref="A19"/>
      <pageMargins left="0.7" right="0.7" top="0.44" bottom="0.2" header="0.25" footer="0.2"/>
      <pageSetup paperSize="9" fitToHeight="0" orientation="portrait" r:id="rId18"/>
    </customSheetView>
    <customSheetView guid="{7A9EA6D6-4DDF-43D9-92E6-C6AFAD14E266}" fitToPage="1" hiddenRows="1" topLeftCell="A11">
      <selection activeCell="A19" sqref="A19"/>
      <pageMargins left="0.7" right="0.7" top="0.44" bottom="0.2" header="0.25" footer="0.2"/>
      <pageSetup paperSize="9" fitToHeight="0" orientation="portrait" r:id="rId19"/>
    </customSheetView>
    <customSheetView guid="{F9FE2C60-2849-4C32-B532-2B1A89FFA9CD}" fitToPage="1" hiddenRows="1" topLeftCell="A19">
      <selection activeCell="A19" sqref="A19"/>
      <pageMargins left="0.7" right="0.7" top="0.44" bottom="0.2" header="0.25" footer="0.2"/>
      <pageSetup paperSize="9" fitToHeight="0" orientation="portrait" r:id="rId20"/>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21"/>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22"/>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3"/>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24"/>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5"/>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26"/>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27"/>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28"/>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29"/>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30"/>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31"/>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32"/>
    </customSheetView>
    <customSheetView guid="{757C3C2F-C668-4CD7-806B-CA71CC57DCC1}" showPageBreaks="1" fitToPage="1" printArea="1" hiddenRows="1" view="pageBreakPreview">
      <selection activeCell="A19" sqref="A19"/>
      <pageMargins left="0.7" right="0.7" top="0.44" bottom="0.2" header="0.25" footer="0.2"/>
      <pageSetup scale="82" fitToHeight="0" orientation="portrait" r:id="rId33"/>
    </customSheetView>
    <customSheetView guid="{9CD72AD0-8BDA-437F-A784-A667464C809C}" showPageBreaks="1" fitToPage="1" printArea="1" hiddenRows="1" view="pageBreakPreview">
      <selection activeCell="A19" sqref="A19"/>
      <pageMargins left="0.7" right="0.7" top="0.44" bottom="0.2" header="0.25" footer="0.2"/>
      <pageSetup scale="82" fitToHeight="0" orientation="portrait" r:id="rId34"/>
    </customSheetView>
    <customSheetView guid="{DBB6855E-D634-47BF-8EAD-2479D63E426E}" showPageBreaks="1" fitToPage="1" printArea="1" hiddenRows="1" view="pageBreakPreview" topLeftCell="A13">
      <selection activeCell="A19" sqref="A19"/>
      <pageMargins left="0.7" right="0.7" top="0.44" bottom="0.2" header="0.25" footer="0.2"/>
      <pageSetup scale="82" fitToHeight="0" orientation="portrait" r:id="rId35"/>
    </customSheetView>
    <customSheetView guid="{9F341631-288D-49D9-8F81-65CCC818C9BA}" showPageBreaks="1" fitToPage="1" printArea="1" hiddenRows="1" view="pageBreakPreview" topLeftCell="A13">
      <selection activeCell="A19" sqref="A19"/>
      <pageMargins left="0.7" right="0.7" top="0.44" bottom="0.2" header="0.25" footer="0.2"/>
      <pageSetup scale="91" fitToHeight="0" orientation="portrait" r:id="rId36"/>
    </customSheetView>
    <customSheetView guid="{3836A67F-51F8-4B52-B51D-937DC398CD1F}" showPageBreaks="1" fitToPage="1" printArea="1" hiddenRows="1" view="pageBreakPreview" topLeftCell="A13">
      <selection activeCell="A19" sqref="A19"/>
      <pageMargins left="0.7" right="0.7" top="0.44" bottom="0.2" header="0.25" footer="0.2"/>
      <pageSetup scale="91" fitToHeight="0" orientation="portrait" r:id="rId37"/>
    </customSheetView>
    <customSheetView guid="{4B898AE2-7356-489E-882D-EC3B09CB95AA}" showPageBreaks="1" fitToPage="1" printArea="1" hiddenRows="1" view="pageBreakPreview" topLeftCell="A13">
      <selection activeCell="A19" sqref="A19"/>
      <pageMargins left="0.7" right="0.7" top="0.44" bottom="0.2" header="0.25" footer="0.2"/>
      <pageSetup scale="91" fitToHeight="0" orientation="portrait" r:id="rId38"/>
    </customSheetView>
    <customSheetView guid="{B9DDBA10-9BB0-4D91-9619-C113F75B2489}" scale="130" showPageBreaks="1" fitToPage="1" printArea="1" hiddenRows="1" view="pageBreakPreview" topLeftCell="A7">
      <selection activeCell="A19" sqref="A19"/>
      <pageMargins left="0.7" right="0.7" top="0.44" bottom="0.2" header="0.25" footer="0.2"/>
      <pageSetup scale="91" fitToHeight="0" orientation="portrait" r:id="rId39"/>
    </customSheetView>
    <customSheetView guid="{7D04B26C-8B6E-4ADD-BB4A-D0761F3463C8}" scale="130" showPageBreaks="1" fitToPage="1" printArea="1" hiddenRows="1" view="pageBreakPreview" topLeftCell="A10">
      <selection activeCell="A19" sqref="A19"/>
      <pageMargins left="0.7" right="0.7" top="0.44" bottom="0.2" header="0.25" footer="0.2"/>
      <pageSetup scale="91" fitToHeight="0" orientation="portrait" r:id="rId40"/>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91" fitToHeight="0" orientation="portrait" r:id="rId41"/>
  <drawing r:id="rId4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145" zoomScaleSheetLayoutView="145" workbookViewId="0">
      <selection activeCell="G4" sqref="G4"/>
    </sheetView>
  </sheetViews>
  <sheetFormatPr defaultColWidth="9.140625" defaultRowHeight="16.5"/>
  <cols>
    <col min="1" max="1" width="12.140625" style="29" customWidth="1"/>
    <col min="2" max="2" width="20.5703125" style="29" customWidth="1"/>
    <col min="3" max="3" width="15.28515625" style="29" customWidth="1"/>
    <col min="4" max="4" width="15.42578125" style="29" customWidth="1"/>
    <col min="5" max="5" width="39.28515625" style="29" customWidth="1"/>
    <col min="6" max="8" width="9.140625" style="24"/>
    <col min="9" max="16384" width="9.140625" style="25"/>
  </cols>
  <sheetData>
    <row r="1" spans="1:9" s="533" customFormat="1" ht="14.25">
      <c r="A1" s="1167" t="str">
        <f>'Attach 3(JV)'!A1</f>
        <v>Specification No. :CC/NT/W-RT/DOM/A04/24/17323</v>
      </c>
      <c r="B1" s="1167"/>
      <c r="C1" s="1167"/>
      <c r="D1" s="1167"/>
      <c r="E1" s="547" t="str">
        <f>"Attachment-18 " &amp; 'Attach 3(JV)'!AT1</f>
        <v xml:space="preserve">Attachment-18 </v>
      </c>
      <c r="F1" s="532"/>
      <c r="G1" s="532"/>
      <c r="H1" s="532"/>
    </row>
    <row r="3" spans="1:9" ht="83.25" customHeight="1">
      <c r="A3" s="1218" t="str">
        <f>'Attach 3(JV)'!A3</f>
        <v>765kV Reactor Package 7RT-19-BULK for 30x80 MVAR, 765kV, 1-Ph Reactors Under  Bulk Procurement of 765kV and 400kV class Transformers and Reactors of various Capacities under Lot-4</v>
      </c>
      <c r="B3" s="1219"/>
      <c r="C3" s="1219"/>
      <c r="D3" s="1219"/>
      <c r="E3" s="1219"/>
      <c r="F3" s="26"/>
      <c r="G3" s="27"/>
      <c r="H3" s="26"/>
    </row>
    <row r="4" spans="1:9" ht="20.100000000000001" customHeight="1">
      <c r="A4" s="28"/>
      <c r="H4" s="30"/>
      <c r="I4" s="11"/>
    </row>
    <row r="5" spans="1:9" ht="20.100000000000001" customHeight="1">
      <c r="A5" s="846" t="s">
        <v>499</v>
      </c>
      <c r="B5" s="846"/>
      <c r="C5" s="846"/>
      <c r="D5" s="846"/>
      <c r="E5" s="846"/>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52" t="str">
        <f>'Attach 3(JV)'!A8</f>
        <v/>
      </c>
      <c r="B8" s="852"/>
      <c r="C8" s="852"/>
      <c r="D8" s="852"/>
      <c r="E8" s="12" t="str">
        <f>'Attach 3(JV)'!E8</f>
        <v>Contract Services</v>
      </c>
      <c r="H8" s="30"/>
      <c r="I8" s="11"/>
    </row>
    <row r="9" spans="1:9" ht="20.100000000000001" customHeight="1">
      <c r="A9" s="13" t="s">
        <v>344</v>
      </c>
      <c r="B9" s="849">
        <f>'Attach 3(JV)'!B9</f>
        <v>0</v>
      </c>
      <c r="C9" s="849"/>
      <c r="D9" s="849"/>
      <c r="E9" s="12" t="str">
        <f>'Attach 3(JV)'!E9</f>
        <v>Power Grid Corporation of India Ltd.,</v>
      </c>
      <c r="H9" s="30"/>
      <c r="I9" s="11"/>
    </row>
    <row r="10" spans="1:9" ht="20.100000000000001" customHeight="1">
      <c r="A10" s="13" t="s">
        <v>346</v>
      </c>
      <c r="B10" s="849">
        <f>'Attach 3(JV)'!B10</f>
        <v>0</v>
      </c>
      <c r="C10" s="849"/>
      <c r="D10" s="849"/>
      <c r="E10" s="12" t="str">
        <f>'Attach 3(JV)'!E10</f>
        <v>"Saudamini", Plot No. 2, Sector 29</v>
      </c>
      <c r="H10" s="30"/>
      <c r="I10" s="11"/>
    </row>
    <row r="11" spans="1:9" ht="20.100000000000001" customHeight="1">
      <c r="B11" s="849">
        <f>'Attach 3(JV)'!B11</f>
        <v>0</v>
      </c>
      <c r="C11" s="849"/>
      <c r="D11" s="849"/>
      <c r="E11" s="12" t="str">
        <f>'Attach 3(JV)'!E11</f>
        <v>Gurugram (Haryana) - 122001</v>
      </c>
    </row>
    <row r="12" spans="1:9" ht="20.100000000000001" customHeight="1">
      <c r="A12" s="32"/>
      <c r="B12" s="849">
        <f>'Attach 3(JV)'!B12</f>
        <v>0</v>
      </c>
      <c r="C12" s="849"/>
      <c r="D12" s="849"/>
      <c r="E12" s="12"/>
    </row>
    <row r="13" spans="1:9" ht="20.100000000000001" customHeight="1">
      <c r="A13" s="32"/>
      <c r="B13" s="103"/>
      <c r="C13" s="103"/>
      <c r="D13" s="103"/>
      <c r="E13" s="25"/>
    </row>
    <row r="14" spans="1:9" ht="20.100000000000001" customHeight="1">
      <c r="A14" s="29" t="s">
        <v>339</v>
      </c>
    </row>
    <row r="15" spans="1:9" ht="20.100000000000001" customHeight="1">
      <c r="A15" s="32"/>
    </row>
    <row r="16" spans="1:9" ht="20.100000000000001" customHeight="1">
      <c r="A16" s="1255" t="s">
        <v>525</v>
      </c>
      <c r="B16" s="1255"/>
      <c r="C16" s="1255"/>
      <c r="D16" s="1255"/>
      <c r="E16" s="1255"/>
    </row>
    <row r="17" spans="1:5" ht="20.100000000000001" customHeight="1">
      <c r="A17" s="32"/>
    </row>
    <row r="18" spans="1:5" ht="20.100000000000001" customHeight="1">
      <c r="A18" s="32"/>
    </row>
    <row r="19" spans="1:5">
      <c r="A19" s="36" t="s">
        <v>6</v>
      </c>
      <c r="B19" s="63" t="str">
        <f>'Attach 3(JV)'!B24</f>
        <v>--</v>
      </c>
      <c r="C19" s="40"/>
      <c r="D19" s="37" t="s">
        <v>4</v>
      </c>
      <c r="E19" s="211" t="str">
        <f>'Attach 3(JV)'!E24</f>
        <v/>
      </c>
    </row>
    <row r="20" spans="1:5">
      <c r="A20" s="36" t="s">
        <v>7</v>
      </c>
      <c r="B20" s="211" t="str">
        <f>'Attach 3(JV)'!B25</f>
        <v/>
      </c>
      <c r="C20" s="40"/>
      <c r="D20" s="37" t="s">
        <v>5</v>
      </c>
      <c r="E20" s="211"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5Z5tX/B8NDHsMxp5YOh5aCJdr3QB91xkWE3yD+H3J8cZKhqH7vAC4ja6kLFdk3sokJFw580ziVanuW5kYtDr3w==" saltValue="G8Wrm/zJkX2pHHgon82cIg==" spinCount="100000" sheet="1" objects="1" scenarios="1"/>
  <customSheetViews>
    <customSheetView guid="{8BB606F7-FAA6-4F69-8439-9E3CB0E8F104}" scale="145" showPageBreaks="1" showGridLines="0" fitToPage="1" printArea="1" view="pageBreakPreview">
      <selection activeCell="G4" sqref="G4"/>
      <pageMargins left="0.75" right="0.63" top="0.57999999999999996" bottom="0.6" header="0.34" footer="0.35"/>
      <pageSetup scale="98" orientation="portrait" r:id="rId1"/>
      <headerFooter alignWithMargins="0">
        <oddFooter>&amp;R&amp;"Book Antiqua,Bold"&amp;8 Page &amp;P of &amp;N</oddFooter>
      </headerFooter>
    </customSheetView>
    <customSheetView guid="{3B6A9969-E4B8-452F-AFFE-7A4A13F5C420}" scale="145" showPageBreaks="1" showGridLines="0" fitToPage="1" printArea="1" view="pageBreakPreview">
      <selection activeCell="G4" sqref="G4"/>
      <pageMargins left="0.75" right="0.63" top="0.57999999999999996" bottom="0.6" header="0.34" footer="0.35"/>
      <pageSetup scale="98" orientation="portrait" r:id="rId2"/>
      <headerFooter alignWithMargins="0">
        <oddFooter>&amp;R&amp;"Book Antiqua,Bold"&amp;8 Page &amp;P of &amp;N</oddFooter>
      </headerFooter>
    </customSheetView>
    <customSheetView guid="{B8284B7F-813C-4C59-8CB2-9F34C8EAC9F3}" scale="145" showPageBreaks="1" showGridLines="0" fitToPage="1" printArea="1" view="pageBreakPreview">
      <selection activeCell="G4" sqref="G4"/>
      <pageMargins left="0.75" right="0.63" top="0.57999999999999996" bottom="0.6" header="0.34" footer="0.35"/>
      <pageSetup scale="98" orientation="portrait" r:id="rId3"/>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75" right="0.63" top="0.57999999999999996" bottom="0.6" header="0.34" footer="0.35"/>
      <pageSetup scale="98" orientation="portrait" r:id="rId5"/>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6"/>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75" right="0.63" top="0.57999999999999996" bottom="0.6" header="0.34" footer="0.35"/>
      <pageSetup scale="98" orientation="portrait" r:id="rId7"/>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9"/>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2"/>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3"/>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4"/>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6"/>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7"/>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18"/>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19"/>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2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21"/>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22"/>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23"/>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75" right="0.63" top="0.57999999999999996" bottom="0.6" header="0.34" footer="0.35"/>
      <pageSetup scale="98" orientation="portrait" r:id="rId24"/>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75" right="0.63" top="0.57999999999999996" bottom="0.6" header="0.34" footer="0.35"/>
      <pageSetup scale="98" orientation="portrait" r:id="rId25"/>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75" right="0.63" top="0.57999999999999996" bottom="0.6" header="0.34" footer="0.35"/>
      <pageSetup scale="98" orientation="portrait" r:id="rId26"/>
      <headerFooter alignWithMargins="0">
        <oddFooter>&amp;R&amp;"Book Antiqua,Bold"&amp;8 Page &amp;P of &amp;N</oddFooter>
      </headerFooter>
    </customSheetView>
    <customSheetView guid="{9F341631-288D-49D9-8F81-65CCC818C9BA}" showPageBreaks="1" showGridLines="0" fitToPage="1" printArea="1" view="pageBreakPreview">
      <selection activeCell="A23" sqref="A23"/>
      <pageMargins left="0.75" right="0.63" top="0.57999999999999996" bottom="0.6" header="0.34" footer="0.35"/>
      <pageSetup scale="98" orientation="portrait" r:id="rId27"/>
      <headerFooter alignWithMargins="0">
        <oddFooter>&amp;R&amp;"Book Antiqua,Bold"&amp;8 Page &amp;P of &amp;N</oddFooter>
      </headerFooter>
    </customSheetView>
    <customSheetView guid="{3836A67F-51F8-4B52-B51D-937DC398CD1F}" showPageBreaks="1" showGridLines="0" fitToPage="1" printArea="1" view="pageBreakPreview">
      <selection activeCell="A23" sqref="A23"/>
      <pageMargins left="0.75" right="0.63" top="0.57999999999999996" bottom="0.6" header="0.34" footer="0.35"/>
      <pageSetup scale="98" orientation="portrait" r:id="rId28"/>
      <headerFooter alignWithMargins="0">
        <oddFooter>&amp;R&amp;"Book Antiqua,Bold"&amp;8 Page &amp;P of &amp;N</oddFooter>
      </headerFooter>
    </customSheetView>
    <customSheetView guid="{4B898AE2-7356-489E-882D-EC3B09CB95AA}" showPageBreaks="1" showGridLines="0" fitToPage="1" printArea="1" view="pageBreakPreview">
      <selection activeCell="A23" sqref="A23"/>
      <pageMargins left="0.75" right="0.63" top="0.57999999999999996" bottom="0.6" header="0.34" footer="0.35"/>
      <pageSetup scale="98" orientation="portrait" r:id="rId29"/>
      <headerFooter alignWithMargins="0">
        <oddFooter>&amp;R&amp;"Book Antiqua,Bold"&amp;8 Page &amp;P of &amp;N</oddFooter>
      </headerFooter>
    </customSheetView>
    <customSheetView guid="{B9DDBA10-9BB0-4D91-9619-C113F75B2489}" scale="145" showPageBreaks="1" showGridLines="0" fitToPage="1" printArea="1" view="pageBreakPreview">
      <selection activeCell="G4" sqref="G4"/>
      <pageMargins left="0.75" right="0.63" top="0.57999999999999996" bottom="0.6" header="0.34" footer="0.35"/>
      <pageSetup scale="98" orientation="portrait" r:id="rId30"/>
      <headerFooter alignWithMargins="0">
        <oddFooter>&amp;R&amp;"Book Antiqua,Bold"&amp;8 Page &amp;P of &amp;N</oddFooter>
      </headerFooter>
    </customSheetView>
    <customSheetView guid="{7D04B26C-8B6E-4ADD-BB4A-D0761F3463C8}" scale="145" showPageBreaks="1" showGridLines="0" fitToPage="1" printArea="1" view="pageBreakPreview">
      <selection activeCell="G4" sqref="G4"/>
      <pageMargins left="0.75" right="0.63" top="0.57999999999999996" bottom="0.6" header="0.34" footer="0.35"/>
      <pageSetup scale="98" orientation="portrait" r:id="rId31"/>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32"/>
  <headerFooter alignWithMargins="0">
    <oddFooter>&amp;R&amp;"Book Antiqua,Bold"&amp;8 Page &amp;P of &amp;N</oddFooter>
  </headerFooter>
  <drawing r:id="rId3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zoomScale="130" zoomScaleNormal="100" zoomScaleSheetLayoutView="130" workbookViewId="0">
      <selection activeCell="B111" sqref="B111:I111"/>
    </sheetView>
  </sheetViews>
  <sheetFormatPr defaultColWidth="9.140625" defaultRowHeight="13.5"/>
  <cols>
    <col min="1" max="1" width="10" style="336" customWidth="1"/>
    <col min="2" max="2" width="10.7109375" style="336" customWidth="1"/>
    <col min="3" max="3" width="10.85546875" style="336" customWidth="1"/>
    <col min="4" max="8" width="10.7109375" style="336" customWidth="1"/>
    <col min="9" max="9" width="21.7109375" style="336" customWidth="1"/>
    <col min="10" max="10" width="9.140625" style="336" hidden="1" customWidth="1"/>
    <col min="11" max="16" width="10.28515625" style="336" hidden="1" customWidth="1"/>
    <col min="17" max="41" width="0" style="336" hidden="1" customWidth="1"/>
    <col min="42" max="16384" width="9.140625" style="336"/>
  </cols>
  <sheetData>
    <row r="1" spans="1:9" ht="27" customHeight="1">
      <c r="A1" s="1374" t="s">
        <v>853</v>
      </c>
      <c r="B1" s="1375"/>
      <c r="C1" s="1375"/>
      <c r="D1" s="1375"/>
      <c r="E1" s="1375"/>
      <c r="F1" s="1375"/>
      <c r="G1" s="1375"/>
      <c r="H1" s="1375"/>
      <c r="I1" s="1376"/>
    </row>
    <row r="2" spans="1:9" ht="31.5" customHeight="1">
      <c r="A2" s="683" t="s">
        <v>477</v>
      </c>
      <c r="B2" s="1377" t="s">
        <v>854</v>
      </c>
      <c r="C2" s="1377"/>
      <c r="D2" s="1377"/>
      <c r="E2" s="1377"/>
      <c r="F2" s="1377"/>
      <c r="G2" s="1377"/>
      <c r="H2" s="1377"/>
      <c r="I2" s="1378"/>
    </row>
    <row r="3" spans="1:9" ht="36" customHeight="1">
      <c r="A3" s="683" t="s">
        <v>479</v>
      </c>
      <c r="B3" s="1377" t="s">
        <v>855</v>
      </c>
      <c r="C3" s="1377"/>
      <c r="D3" s="1377"/>
      <c r="E3" s="1377"/>
      <c r="F3" s="1377"/>
      <c r="G3" s="1377"/>
      <c r="H3" s="1377"/>
      <c r="I3" s="1378"/>
    </row>
    <row r="4" spans="1:9" ht="36" customHeight="1">
      <c r="A4" s="683" t="s">
        <v>481</v>
      </c>
      <c r="B4" s="1377" t="s">
        <v>856</v>
      </c>
      <c r="C4" s="1377"/>
      <c r="D4" s="1377"/>
      <c r="E4" s="1377"/>
      <c r="F4" s="1377"/>
      <c r="G4" s="1377"/>
      <c r="H4" s="1377"/>
      <c r="I4" s="1378"/>
    </row>
    <row r="5" spans="1:9" ht="36" customHeight="1">
      <c r="A5" s="683" t="s">
        <v>483</v>
      </c>
      <c r="B5" s="1377" t="s">
        <v>484</v>
      </c>
      <c r="C5" s="1377"/>
      <c r="D5" s="1377"/>
      <c r="E5" s="1377"/>
      <c r="F5" s="1377"/>
      <c r="G5" s="1377"/>
      <c r="H5" s="1377"/>
      <c r="I5" s="1378"/>
    </row>
    <row r="6" spans="1:9" ht="19.5" customHeight="1">
      <c r="A6" s="684" t="s">
        <v>485</v>
      </c>
      <c r="B6" s="983" t="s">
        <v>857</v>
      </c>
      <c r="C6" s="983"/>
      <c r="D6" s="983"/>
      <c r="E6" s="983"/>
      <c r="F6" s="983"/>
      <c r="G6" s="983"/>
      <c r="H6" s="983"/>
      <c r="I6" s="1379"/>
    </row>
    <row r="7" spans="1:9" ht="15.75">
      <c r="A7" s="292"/>
      <c r="C7" s="292"/>
      <c r="D7" s="292"/>
      <c r="E7" s="292"/>
      <c r="F7" s="292"/>
      <c r="G7" s="292"/>
      <c r="H7" s="292"/>
      <c r="I7" s="292"/>
    </row>
    <row r="27" spans="1:11" ht="15">
      <c r="K27" s="685">
        <v>0</v>
      </c>
    </row>
    <row r="28" spans="1:11">
      <c r="A28" s="686"/>
      <c r="B28" s="686"/>
      <c r="C28" s="686"/>
      <c r="D28" s="686"/>
      <c r="E28" s="686"/>
      <c r="F28" s="686"/>
      <c r="G28" s="686"/>
      <c r="H28" s="686"/>
      <c r="I28" s="686"/>
      <c r="J28" s="686"/>
      <c r="K28" s="687">
        <v>0</v>
      </c>
    </row>
    <row r="29" spans="1:11">
      <c r="A29" s="686"/>
      <c r="B29" s="686"/>
      <c r="C29" s="686"/>
      <c r="D29" s="686"/>
      <c r="E29" s="686"/>
      <c r="F29" s="686"/>
      <c r="G29" s="686"/>
      <c r="H29" s="686"/>
      <c r="I29" s="686"/>
      <c r="J29" s="686"/>
      <c r="K29" s="687">
        <v>0</v>
      </c>
    </row>
    <row r="30" spans="1:11">
      <c r="A30" s="686"/>
      <c r="B30" s="686"/>
      <c r="C30" s="686"/>
      <c r="D30" s="686"/>
      <c r="E30" s="686"/>
      <c r="F30" s="686"/>
      <c r="G30" s="686"/>
      <c r="H30" s="686"/>
      <c r="I30" s="686"/>
      <c r="J30" s="686"/>
      <c r="K30" s="687">
        <v>0</v>
      </c>
    </row>
    <row r="31" spans="1:11">
      <c r="A31" s="686"/>
      <c r="B31" s="686"/>
      <c r="C31" s="686"/>
      <c r="D31" s="686"/>
      <c r="E31" s="686"/>
      <c r="F31" s="686"/>
      <c r="G31" s="686"/>
      <c r="H31" s="686"/>
      <c r="I31" s="686"/>
      <c r="J31" s="686"/>
    </row>
    <row r="32" spans="1:11" ht="18.75">
      <c r="A32" s="1380" t="s">
        <v>858</v>
      </c>
      <c r="B32" s="1380"/>
      <c r="C32" s="1380"/>
      <c r="D32" s="1380"/>
      <c r="E32" s="1380"/>
      <c r="F32" s="1380"/>
      <c r="G32" s="1380"/>
      <c r="H32" s="1380"/>
      <c r="I32" s="1380"/>
      <c r="J32" s="686"/>
    </row>
    <row r="33" spans="1:16" ht="18.75">
      <c r="A33" s="688"/>
      <c r="B33" s="688"/>
      <c r="C33" s="688"/>
      <c r="D33" s="688"/>
      <c r="E33" s="688"/>
      <c r="F33" s="688"/>
      <c r="G33" s="688"/>
      <c r="H33" s="688"/>
      <c r="I33" s="688"/>
      <c r="J33" s="686"/>
    </row>
    <row r="34" spans="1:16" ht="15.75">
      <c r="A34" s="1372" t="s">
        <v>397</v>
      </c>
      <c r="B34" s="1372"/>
      <c r="C34" s="1372"/>
      <c r="D34" s="1372"/>
      <c r="E34" s="1372"/>
      <c r="F34" s="1372"/>
      <c r="G34" s="1372"/>
      <c r="H34" s="1372"/>
      <c r="I34" s="1372"/>
      <c r="J34" s="686"/>
      <c r="K34" s="685" t="e">
        <v>#REF!</v>
      </c>
      <c r="O34" s="687" t="e">
        <v>#REF!</v>
      </c>
    </row>
    <row r="35" spans="1:16" ht="16.5">
      <c r="A35" s="1370" t="s">
        <v>398</v>
      </c>
      <c r="B35" s="1370"/>
      <c r="C35" s="1370"/>
      <c r="D35" s="1370"/>
      <c r="E35" s="1370"/>
      <c r="F35" s="1370"/>
      <c r="G35" s="1370"/>
      <c r="H35" s="1370"/>
      <c r="I35" s="1370"/>
      <c r="J35" s="686"/>
      <c r="K35" s="687" t="e">
        <v>#REF!</v>
      </c>
      <c r="O35" s="687" t="e">
        <v>#REF!</v>
      </c>
    </row>
    <row r="36" spans="1:16" ht="36" customHeight="1">
      <c r="A36" s="1371" t="s">
        <v>859</v>
      </c>
      <c r="B36" s="1371"/>
      <c r="C36" s="1371"/>
      <c r="D36" s="1371"/>
      <c r="E36" s="1371"/>
      <c r="F36" s="1371"/>
      <c r="G36" s="1371"/>
      <c r="H36" s="1371"/>
      <c r="I36" s="1371"/>
      <c r="J36" s="686"/>
      <c r="K36" s="687" t="e">
        <v>#REF!</v>
      </c>
      <c r="O36" s="687" t="e">
        <v>#REF!</v>
      </c>
    </row>
    <row r="37" spans="1:16" ht="16.5">
      <c r="A37" s="1370" t="s">
        <v>860</v>
      </c>
      <c r="B37" s="1370"/>
      <c r="C37" s="1370"/>
      <c r="D37" s="1370"/>
      <c r="E37" s="1370"/>
      <c r="F37" s="1370"/>
      <c r="G37" s="1370"/>
      <c r="H37" s="1370"/>
      <c r="I37" s="1370"/>
      <c r="J37" s="686"/>
      <c r="K37" s="687" t="e">
        <v>#REF!</v>
      </c>
      <c r="O37" s="687" t="e">
        <v>#REF!</v>
      </c>
    </row>
    <row r="38" spans="1:16" ht="15.75">
      <c r="A38" s="1372" t="s">
        <v>400</v>
      </c>
      <c r="B38" s="1372"/>
      <c r="C38" s="1372"/>
      <c r="D38" s="1372"/>
      <c r="E38" s="1372"/>
      <c r="F38" s="1372"/>
      <c r="G38" s="1372"/>
      <c r="H38" s="1372"/>
      <c r="I38" s="1372"/>
      <c r="J38" s="686"/>
    </row>
    <row r="39" spans="1:16" ht="18.75" customHeight="1">
      <c r="A39" s="1370">
        <f>'[25]Names of Bidder'!D10</f>
        <v>0</v>
      </c>
      <c r="B39" s="1370"/>
      <c r="C39" s="1370"/>
      <c r="D39" s="1370"/>
      <c r="E39" s="1370"/>
      <c r="F39" s="1370"/>
      <c r="G39" s="1370"/>
      <c r="H39" s="1370"/>
      <c r="I39" s="1370"/>
      <c r="J39" s="686"/>
      <c r="K39" s="337">
        <v>1</v>
      </c>
      <c r="M39" s="687" t="s">
        <v>861</v>
      </c>
      <c r="P39" s="687" t="s">
        <v>862</v>
      </c>
    </row>
    <row r="40" spans="1:16" ht="17.25" customHeight="1">
      <c r="A40" s="1371" t="str">
        <f xml:space="preserve"> "having its Registered Office at " &amp;'[25]Names of Bidder'!D11 &amp; ","&amp;'[25]Names of Bidder'!D12&amp;","&amp;'[25]Names of Bidder'!D13</f>
        <v>having its Registered Office at ,,</v>
      </c>
      <c r="B40" s="1371"/>
      <c r="C40" s="1371"/>
      <c r="D40" s="1371"/>
      <c r="E40" s="1371"/>
      <c r="F40" s="1371"/>
      <c r="G40" s="1371"/>
      <c r="H40" s="1371"/>
      <c r="I40" s="1371"/>
      <c r="J40" s="686"/>
      <c r="K40" s="337">
        <v>1</v>
      </c>
      <c r="M40" s="687" t="s">
        <v>863</v>
      </c>
    </row>
    <row r="41" spans="1:16" ht="15.75">
      <c r="A41" s="1372" t="s">
        <v>400</v>
      </c>
      <c r="B41" s="1372"/>
      <c r="C41" s="1372"/>
      <c r="D41" s="1372"/>
      <c r="E41" s="1372"/>
      <c r="F41" s="1372"/>
      <c r="G41" s="1372"/>
      <c r="H41" s="1372"/>
      <c r="I41" s="1372"/>
      <c r="J41" s="686"/>
    </row>
    <row r="42" spans="1:16" ht="15.75">
      <c r="A42" s="1372" t="str">
        <f>IF('[25]Names of Bidder'!D6= "Sole Bidder", "", IF('[25]Names of Bidder'!D7=1,'[25]Names of Bidder'!D15,IF('[25]Names of Bidder'!D7=2,'[25]Names of Bidder'!D15&amp;" &amp; "&amp;'[25]Names of Bidder'!D20,"")))</f>
        <v/>
      </c>
      <c r="B42" s="1372"/>
      <c r="C42" s="1372"/>
      <c r="D42" s="1372"/>
      <c r="E42" s="1372"/>
      <c r="F42" s="1372"/>
      <c r="G42" s="1372"/>
      <c r="H42" s="1372"/>
      <c r="I42" s="1372"/>
      <c r="J42" s="686"/>
    </row>
    <row r="43" spans="1:16" ht="18" customHeight="1">
      <c r="A43" s="1371" t="str">
        <f>IF('[25]Names of Bidder'!D6= "Sole Bidder", "", "having its Registered Office at "&amp;IF('[25]Names of Bidder'!D7=1,'[25]Names of Bidder'!D16&amp;" "&amp;'[25]Names of Bidder'!D17&amp;" "&amp;'[25]Names of Bidder'!D18,IF('[25]Names of Bidder'!D7=2,'[25]Names of Bidder'!D16&amp;" &amp; "&amp;'[25]Names of Bidder'!D17&amp;" "&amp;'[25]Names of Bidder'!D18&amp;" and " &amp; '[25]Names of Bidder'!D21&amp;" &amp; "&amp;'[25]Names of Bidder'!D22&amp;" "&amp;'[25]Names of Bidder'!D23 &amp;IF('[25]Names of Bidder'!D7="2 or More"," respectively",""))))</f>
        <v/>
      </c>
      <c r="B43" s="1371"/>
      <c r="C43" s="1371"/>
      <c r="D43" s="1371"/>
      <c r="E43" s="1371"/>
      <c r="F43" s="1371"/>
      <c r="G43" s="1371"/>
      <c r="H43" s="1371"/>
      <c r="I43" s="1371"/>
      <c r="J43" s="686"/>
    </row>
    <row r="44" spans="1:16" ht="15.75">
      <c r="A44" s="1372" t="s">
        <v>401</v>
      </c>
      <c r="B44" s="1372"/>
      <c r="C44" s="1372"/>
      <c r="D44" s="1372"/>
      <c r="E44" s="1372"/>
      <c r="F44" s="1372"/>
      <c r="G44" s="1372"/>
      <c r="H44" s="1372"/>
      <c r="I44" s="1372"/>
      <c r="J44" s="686"/>
    </row>
    <row r="45" spans="1:16" ht="15.75">
      <c r="A45" s="406"/>
      <c r="B45" s="406"/>
      <c r="C45" s="406"/>
      <c r="D45" s="406"/>
      <c r="E45" s="406"/>
      <c r="F45" s="406"/>
      <c r="G45" s="406"/>
      <c r="H45" s="406"/>
      <c r="I45" s="406"/>
      <c r="J45" s="686"/>
    </row>
    <row r="46" spans="1:16" ht="16.5">
      <c r="A46" s="1370" t="s">
        <v>402</v>
      </c>
      <c r="B46" s="1370"/>
      <c r="C46" s="1370"/>
      <c r="D46" s="1370"/>
      <c r="E46" s="1370"/>
      <c r="F46" s="1370"/>
      <c r="G46" s="1370"/>
      <c r="H46" s="1370"/>
      <c r="I46" s="1370"/>
      <c r="J46" s="686"/>
    </row>
    <row r="47" spans="1:16" ht="30.75" customHeight="1">
      <c r="A47" s="1370" t="s">
        <v>403</v>
      </c>
      <c r="B47" s="1370"/>
      <c r="C47" s="1370"/>
      <c r="D47" s="1370"/>
      <c r="E47" s="1370"/>
      <c r="F47" s="1370"/>
      <c r="G47" s="1370"/>
      <c r="H47" s="1370"/>
      <c r="I47" s="1370"/>
      <c r="J47" s="686"/>
    </row>
    <row r="48" spans="1:16" ht="120.75" customHeight="1">
      <c r="A48" s="860" t="str">
        <f>"POWERGRID intends to award, under laid-down organisational procedures, contract(s) for "&amp;Basic!B1&amp;" Specification Number:"&amp;Basic!B3</f>
        <v>POWERGRID intends to award, under laid-down organisational procedures, contract(s) for 765kV Reactor Package 7RT-19-BULK for 30x80 MVAR, 765kV, 1-Ph Reactors Under  Bulk Procurement of 765kV and 400kV class Transformers and Reactors of various Capacities under Lot-4 Specification Number:CC/NT/W-RT/DOM/A04/24/17323</v>
      </c>
      <c r="B48" s="860"/>
      <c r="C48" s="860"/>
      <c r="D48" s="860"/>
      <c r="E48" s="860"/>
      <c r="F48" s="860"/>
      <c r="G48" s="860"/>
      <c r="H48" s="860"/>
      <c r="I48" s="860"/>
      <c r="J48" s="686"/>
    </row>
    <row r="49" spans="1:10" ht="21" customHeight="1">
      <c r="A49" s="1106" t="s">
        <v>404</v>
      </c>
      <c r="B49" s="1106"/>
      <c r="C49" s="1106"/>
      <c r="D49" s="1106"/>
      <c r="E49" s="1373" t="s">
        <v>404</v>
      </c>
      <c r="F49" s="1373"/>
      <c r="G49" s="1373"/>
      <c r="H49" s="1373"/>
      <c r="I49" s="1373"/>
      <c r="J49" s="686"/>
    </row>
    <row r="50" spans="1:10" ht="33" customHeight="1">
      <c r="A50" s="1368" t="s">
        <v>405</v>
      </c>
      <c r="B50" s="1368"/>
      <c r="C50" s="1368"/>
      <c r="D50" s="1368"/>
      <c r="E50" s="1369" t="s">
        <v>864</v>
      </c>
      <c r="F50" s="1369"/>
      <c r="G50" s="1369"/>
      <c r="H50" s="1369"/>
      <c r="I50" s="1369"/>
      <c r="J50" s="686"/>
    </row>
    <row r="51" spans="1:10" ht="22.5" customHeight="1">
      <c r="A51" s="339" t="s">
        <v>499</v>
      </c>
      <c r="B51" s="340"/>
      <c r="C51" s="340"/>
      <c r="D51" s="340"/>
      <c r="E51" s="689"/>
      <c r="F51" s="340"/>
      <c r="G51" s="340"/>
      <c r="H51" s="340"/>
      <c r="I51" s="690" t="s">
        <v>865</v>
      </c>
      <c r="J51" s="686"/>
    </row>
    <row r="52" spans="1:10" ht="40.5" customHeight="1">
      <c r="A52" s="1363" t="s">
        <v>866</v>
      </c>
      <c r="B52" s="1363"/>
      <c r="C52" s="1363"/>
      <c r="D52" s="1363"/>
      <c r="E52" s="1363"/>
      <c r="F52" s="1363"/>
      <c r="G52" s="1363"/>
      <c r="H52" s="1363"/>
      <c r="I52" s="1363"/>
    </row>
    <row r="53" spans="1:10" ht="40.5" customHeight="1">
      <c r="A53" s="1363" t="s">
        <v>867</v>
      </c>
      <c r="B53" s="1363"/>
      <c r="C53" s="1363"/>
      <c r="D53" s="1363"/>
      <c r="E53" s="1363"/>
      <c r="F53" s="1363"/>
      <c r="G53" s="1363"/>
      <c r="H53" s="1363"/>
      <c r="I53" s="1363"/>
    </row>
    <row r="54" spans="1:10" ht="13.5" customHeight="1">
      <c r="A54" s="691"/>
      <c r="B54" s="292"/>
      <c r="C54" s="292"/>
      <c r="D54" s="292"/>
      <c r="E54" s="292"/>
      <c r="F54" s="292"/>
      <c r="G54" s="292"/>
      <c r="H54" s="292"/>
      <c r="I54" s="292"/>
    </row>
    <row r="55" spans="1:10" ht="15.75">
      <c r="A55" s="1367" t="s">
        <v>524</v>
      </c>
      <c r="B55" s="1367"/>
      <c r="C55" s="1367"/>
      <c r="D55" s="1367"/>
      <c r="E55" s="1367"/>
      <c r="F55" s="1367"/>
      <c r="G55" s="1367"/>
      <c r="H55" s="1367"/>
      <c r="I55" s="1367"/>
    </row>
    <row r="56" spans="1:10" ht="15.75">
      <c r="A56" s="691"/>
      <c r="B56" s="691"/>
      <c r="C56" s="691"/>
      <c r="D56" s="691"/>
      <c r="E56" s="691"/>
      <c r="F56" s="691"/>
      <c r="G56" s="691"/>
      <c r="H56" s="691"/>
      <c r="I56" s="691"/>
    </row>
    <row r="57" spans="1:10" ht="16.5">
      <c r="A57" s="1366" t="s">
        <v>410</v>
      </c>
      <c r="B57" s="1366"/>
      <c r="C57" s="1366"/>
      <c r="D57" s="1366"/>
      <c r="E57" s="1366"/>
      <c r="F57" s="1366"/>
      <c r="G57" s="1366"/>
      <c r="H57" s="1366"/>
      <c r="I57" s="1366"/>
    </row>
    <row r="58" spans="1:10" ht="16.5">
      <c r="A58" s="692"/>
      <c r="B58" s="692"/>
      <c r="C58" s="692"/>
      <c r="D58" s="692"/>
      <c r="E58" s="692"/>
      <c r="F58" s="692"/>
      <c r="G58" s="692"/>
      <c r="H58" s="692"/>
      <c r="I58" s="692"/>
    </row>
    <row r="59" spans="1:10" ht="37.5" customHeight="1">
      <c r="A59" s="860" t="s">
        <v>868</v>
      </c>
      <c r="B59" s="860"/>
      <c r="C59" s="860"/>
      <c r="D59" s="860"/>
      <c r="E59" s="860"/>
      <c r="F59" s="860"/>
      <c r="G59" s="860"/>
      <c r="H59" s="860"/>
      <c r="I59" s="860"/>
    </row>
    <row r="60" spans="1:10" ht="61.5" customHeight="1">
      <c r="A60" s="693" t="s">
        <v>477</v>
      </c>
      <c r="B60" s="860" t="s">
        <v>869</v>
      </c>
      <c r="C60" s="860"/>
      <c r="D60" s="860"/>
      <c r="E60" s="860"/>
      <c r="F60" s="860"/>
      <c r="G60" s="860"/>
      <c r="H60" s="860"/>
      <c r="I60" s="860"/>
    </row>
    <row r="61" spans="1:10" ht="53.25" customHeight="1">
      <c r="A61" s="693" t="s">
        <v>479</v>
      </c>
      <c r="B61" s="860" t="s">
        <v>870</v>
      </c>
      <c r="C61" s="860"/>
      <c r="D61" s="860"/>
      <c r="E61" s="860"/>
      <c r="F61" s="860"/>
      <c r="G61" s="860"/>
      <c r="H61" s="860"/>
      <c r="I61" s="860"/>
    </row>
    <row r="62" spans="1:10" ht="63" customHeight="1">
      <c r="A62" s="693" t="s">
        <v>481</v>
      </c>
      <c r="B62" s="860" t="s">
        <v>871</v>
      </c>
      <c r="C62" s="860"/>
      <c r="D62" s="860"/>
      <c r="E62" s="860"/>
      <c r="F62" s="860"/>
      <c r="G62" s="860"/>
      <c r="H62" s="860"/>
      <c r="I62" s="860"/>
    </row>
    <row r="63" spans="1:10" ht="62.25" customHeight="1">
      <c r="A63" s="693" t="s">
        <v>483</v>
      </c>
      <c r="B63" s="860" t="s">
        <v>872</v>
      </c>
      <c r="C63" s="860"/>
      <c r="D63" s="860"/>
      <c r="E63" s="860"/>
      <c r="F63" s="860"/>
      <c r="G63" s="860"/>
      <c r="H63" s="860"/>
      <c r="I63" s="860"/>
    </row>
    <row r="64" spans="1:10" ht="64.5" customHeight="1">
      <c r="A64" s="693" t="s">
        <v>485</v>
      </c>
      <c r="B64" s="860" t="s">
        <v>873</v>
      </c>
      <c r="C64" s="860"/>
      <c r="D64" s="860"/>
      <c r="E64" s="860"/>
      <c r="F64" s="860"/>
      <c r="G64" s="860"/>
      <c r="H64" s="860"/>
      <c r="I64" s="860"/>
    </row>
    <row r="65" spans="1:10" ht="62.25" customHeight="1">
      <c r="A65" s="693" t="s">
        <v>874</v>
      </c>
      <c r="B65" s="860" t="s">
        <v>875</v>
      </c>
      <c r="C65" s="860"/>
      <c r="D65" s="860"/>
      <c r="E65" s="860"/>
      <c r="F65" s="860"/>
      <c r="G65" s="860"/>
      <c r="H65" s="860"/>
      <c r="I65" s="860"/>
    </row>
    <row r="66" spans="1:10" ht="60.75" customHeight="1">
      <c r="A66" s="693" t="s">
        <v>876</v>
      </c>
      <c r="B66" s="860" t="s">
        <v>877</v>
      </c>
      <c r="C66" s="860"/>
      <c r="D66" s="860"/>
      <c r="E66" s="860"/>
      <c r="F66" s="860"/>
      <c r="G66" s="860"/>
      <c r="H66" s="860"/>
      <c r="I66" s="860"/>
    </row>
    <row r="67" spans="1:10" ht="72" customHeight="1">
      <c r="A67" s="693" t="s">
        <v>878</v>
      </c>
      <c r="B67" s="860" t="s">
        <v>879</v>
      </c>
      <c r="C67" s="860"/>
      <c r="D67" s="860"/>
      <c r="E67" s="860"/>
      <c r="F67" s="860"/>
      <c r="G67" s="860"/>
      <c r="H67" s="860"/>
      <c r="I67" s="860"/>
    </row>
    <row r="68" spans="1:10" ht="60" customHeight="1">
      <c r="A68" s="693" t="s">
        <v>880</v>
      </c>
      <c r="B68" s="860" t="s">
        <v>881</v>
      </c>
      <c r="C68" s="860"/>
      <c r="D68" s="860"/>
      <c r="E68" s="860"/>
      <c r="F68" s="860"/>
      <c r="G68" s="860"/>
      <c r="H68" s="860"/>
      <c r="I68" s="860"/>
    </row>
    <row r="69" spans="1:10" ht="21" customHeight="1">
      <c r="A69" s="860" t="s">
        <v>404</v>
      </c>
      <c r="B69" s="860"/>
      <c r="C69" s="860"/>
      <c r="D69" s="860"/>
      <c r="E69" s="1361" t="s">
        <v>404</v>
      </c>
      <c r="F69" s="1361"/>
      <c r="G69" s="1361"/>
      <c r="H69" s="1361"/>
      <c r="I69" s="1361"/>
      <c r="J69" s="686"/>
    </row>
    <row r="70" spans="1:10" ht="33" customHeight="1">
      <c r="A70" s="1068" t="s">
        <v>405</v>
      </c>
      <c r="B70" s="1068"/>
      <c r="C70" s="1068"/>
      <c r="D70" s="1068"/>
      <c r="E70" s="1362" t="s">
        <v>864</v>
      </c>
      <c r="F70" s="1362"/>
      <c r="G70" s="1362"/>
      <c r="H70" s="1362"/>
      <c r="I70" s="1362"/>
      <c r="J70" s="686"/>
    </row>
    <row r="71" spans="1:10" ht="20.25" customHeight="1">
      <c r="A71" s="339" t="s">
        <v>499</v>
      </c>
      <c r="B71" s="340"/>
      <c r="C71" s="340"/>
      <c r="D71" s="340"/>
      <c r="E71" s="340"/>
      <c r="F71" s="340"/>
      <c r="G71" s="340"/>
      <c r="H71" s="340"/>
      <c r="I71" s="690" t="s">
        <v>882</v>
      </c>
      <c r="J71" s="686"/>
    </row>
    <row r="72" spans="1:10" ht="24" customHeight="1">
      <c r="A72" s="1360"/>
      <c r="B72" s="1360"/>
      <c r="C72" s="1360"/>
      <c r="D72" s="1360"/>
      <c r="E72" s="1360"/>
      <c r="F72" s="1360"/>
      <c r="G72" s="1360"/>
      <c r="H72" s="1360"/>
      <c r="I72" s="1360"/>
      <c r="J72" s="686"/>
    </row>
    <row r="73" spans="1:10" ht="84" customHeight="1">
      <c r="A73" s="693" t="s">
        <v>883</v>
      </c>
      <c r="B73" s="860" t="s">
        <v>884</v>
      </c>
      <c r="C73" s="860"/>
      <c r="D73" s="860"/>
      <c r="E73" s="860"/>
      <c r="F73" s="860"/>
      <c r="G73" s="860"/>
      <c r="H73" s="860"/>
      <c r="I73" s="860"/>
    </row>
    <row r="74" spans="1:10" ht="30" customHeight="1">
      <c r="A74" s="694" t="s">
        <v>885</v>
      </c>
      <c r="B74" s="695"/>
      <c r="C74" s="695"/>
      <c r="D74" s="695"/>
      <c r="E74" s="695"/>
      <c r="F74" s="695"/>
      <c r="G74" s="695"/>
      <c r="H74" s="695"/>
      <c r="I74" s="695"/>
    </row>
    <row r="75" spans="1:10" ht="42" customHeight="1">
      <c r="A75" s="1365" t="s">
        <v>886</v>
      </c>
      <c r="B75" s="1365"/>
      <c r="C75" s="1365"/>
      <c r="D75" s="1365"/>
      <c r="E75" s="1365"/>
      <c r="F75" s="1365"/>
      <c r="G75" s="1365"/>
      <c r="H75" s="1365"/>
      <c r="I75" s="1365"/>
    </row>
    <row r="76" spans="1:10" ht="80.25" customHeight="1">
      <c r="A76" s="693" t="s">
        <v>477</v>
      </c>
      <c r="B76" s="860" t="s">
        <v>887</v>
      </c>
      <c r="C76" s="860"/>
      <c r="D76" s="860"/>
      <c r="E76" s="860"/>
      <c r="F76" s="860"/>
      <c r="G76" s="860"/>
      <c r="H76" s="860"/>
      <c r="I76" s="860"/>
    </row>
    <row r="77" spans="1:10" ht="72" customHeight="1">
      <c r="A77" s="693" t="s">
        <v>479</v>
      </c>
      <c r="B77" s="860" t="s">
        <v>888</v>
      </c>
      <c r="C77" s="860"/>
      <c r="D77" s="860"/>
      <c r="E77" s="860"/>
      <c r="F77" s="860"/>
      <c r="G77" s="860"/>
      <c r="H77" s="860"/>
      <c r="I77" s="860"/>
    </row>
    <row r="78" spans="1:10" ht="55.5" customHeight="1">
      <c r="A78" s="693" t="s">
        <v>481</v>
      </c>
      <c r="B78" s="860" t="s">
        <v>889</v>
      </c>
      <c r="C78" s="860"/>
      <c r="D78" s="860"/>
      <c r="E78" s="860"/>
      <c r="F78" s="860"/>
      <c r="G78" s="860"/>
      <c r="H78" s="860"/>
      <c r="I78" s="860"/>
    </row>
    <row r="79" spans="1:10" ht="69.75" customHeight="1">
      <c r="A79" s="693" t="s">
        <v>483</v>
      </c>
      <c r="B79" s="860" t="s">
        <v>890</v>
      </c>
      <c r="C79" s="860"/>
      <c r="D79" s="860"/>
      <c r="E79" s="860"/>
      <c r="F79" s="860"/>
      <c r="G79" s="860"/>
      <c r="H79" s="860"/>
      <c r="I79" s="860"/>
    </row>
    <row r="80" spans="1:10" ht="56.25" customHeight="1">
      <c r="A80" s="693" t="s">
        <v>485</v>
      </c>
      <c r="B80" s="860" t="s">
        <v>891</v>
      </c>
      <c r="C80" s="860"/>
      <c r="D80" s="860"/>
      <c r="E80" s="860"/>
      <c r="F80" s="860"/>
      <c r="G80" s="860"/>
      <c r="H80" s="860"/>
      <c r="I80" s="860"/>
    </row>
    <row r="81" spans="1:10" ht="70.5" customHeight="1">
      <c r="A81" s="693" t="s">
        <v>874</v>
      </c>
      <c r="B81" s="860" t="s">
        <v>892</v>
      </c>
      <c r="C81" s="860"/>
      <c r="D81" s="860"/>
      <c r="E81" s="860"/>
      <c r="F81" s="860"/>
      <c r="G81" s="860"/>
      <c r="H81" s="860"/>
      <c r="I81" s="860"/>
    </row>
    <row r="82" spans="1:10" ht="86.25" customHeight="1">
      <c r="A82" s="693" t="s">
        <v>876</v>
      </c>
      <c r="B82" s="860" t="s">
        <v>893</v>
      </c>
      <c r="C82" s="860"/>
      <c r="D82" s="860"/>
      <c r="E82" s="860"/>
      <c r="F82" s="860"/>
      <c r="G82" s="860"/>
      <c r="H82" s="860"/>
      <c r="I82" s="860"/>
    </row>
    <row r="83" spans="1:10" ht="72" customHeight="1">
      <c r="A83" s="693" t="s">
        <v>878</v>
      </c>
      <c r="B83" s="860" t="s">
        <v>894</v>
      </c>
      <c r="C83" s="860"/>
      <c r="D83" s="860"/>
      <c r="E83" s="860"/>
      <c r="F83" s="860"/>
      <c r="G83" s="860"/>
      <c r="H83" s="860"/>
      <c r="I83" s="860"/>
    </row>
    <row r="84" spans="1:10" ht="21" customHeight="1">
      <c r="A84" s="860" t="s">
        <v>404</v>
      </c>
      <c r="B84" s="860"/>
      <c r="C84" s="860"/>
      <c r="D84" s="860"/>
      <c r="E84" s="1361" t="s">
        <v>404</v>
      </c>
      <c r="F84" s="1361"/>
      <c r="G84" s="1361"/>
      <c r="H84" s="1361"/>
      <c r="I84" s="1361"/>
      <c r="J84" s="686"/>
    </row>
    <row r="85" spans="1:10" ht="33" customHeight="1">
      <c r="A85" s="1068" t="s">
        <v>405</v>
      </c>
      <c r="B85" s="1068"/>
      <c r="C85" s="1068"/>
      <c r="D85" s="1068"/>
      <c r="E85" s="1362" t="s">
        <v>864</v>
      </c>
      <c r="F85" s="1362"/>
      <c r="G85" s="1362"/>
      <c r="H85" s="1362"/>
      <c r="I85" s="1362"/>
      <c r="J85" s="686"/>
    </row>
    <row r="86" spans="1:10" ht="20.25" customHeight="1">
      <c r="A86" s="339" t="s">
        <v>499</v>
      </c>
      <c r="B86" s="340"/>
      <c r="C86" s="340"/>
      <c r="D86" s="340"/>
      <c r="E86" s="340"/>
      <c r="F86" s="340"/>
      <c r="G86" s="340"/>
      <c r="H86" s="340"/>
      <c r="I86" s="690" t="s">
        <v>895</v>
      </c>
      <c r="J86" s="686"/>
    </row>
    <row r="87" spans="1:10" ht="7.5" customHeight="1">
      <c r="A87" s="1366"/>
      <c r="B87" s="1366"/>
      <c r="C87" s="1366"/>
      <c r="D87" s="1366"/>
      <c r="E87" s="1366"/>
      <c r="F87" s="1366"/>
      <c r="G87" s="1366"/>
      <c r="H87" s="1366"/>
      <c r="I87" s="1366"/>
    </row>
    <row r="88" spans="1:10" ht="89.25" customHeight="1">
      <c r="A88" s="693" t="s">
        <v>880</v>
      </c>
      <c r="B88" s="860" t="s">
        <v>896</v>
      </c>
      <c r="C88" s="860"/>
      <c r="D88" s="860"/>
      <c r="E88" s="860"/>
      <c r="F88" s="860"/>
      <c r="G88" s="860"/>
      <c r="H88" s="860"/>
      <c r="I88" s="860"/>
    </row>
    <row r="89" spans="1:10" ht="75" customHeight="1">
      <c r="A89" s="693" t="s">
        <v>883</v>
      </c>
      <c r="B89" s="860" t="s">
        <v>897</v>
      </c>
      <c r="C89" s="860"/>
      <c r="D89" s="860"/>
      <c r="E89" s="860"/>
      <c r="F89" s="860"/>
      <c r="G89" s="860"/>
      <c r="H89" s="860"/>
      <c r="I89" s="860"/>
    </row>
    <row r="90" spans="1:10" ht="64.5" customHeight="1">
      <c r="A90" s="693" t="s">
        <v>898</v>
      </c>
      <c r="B90" s="860" t="s">
        <v>899</v>
      </c>
      <c r="C90" s="860"/>
      <c r="D90" s="860"/>
      <c r="E90" s="860"/>
      <c r="F90" s="860"/>
      <c r="G90" s="860"/>
      <c r="H90" s="860"/>
      <c r="I90" s="860"/>
    </row>
    <row r="91" spans="1:10" ht="95.25" customHeight="1">
      <c r="A91" s="693" t="s">
        <v>900</v>
      </c>
      <c r="B91" s="860" t="s">
        <v>901</v>
      </c>
      <c r="C91" s="860"/>
      <c r="D91" s="860"/>
      <c r="E91" s="860"/>
      <c r="F91" s="860"/>
      <c r="G91" s="860"/>
      <c r="H91" s="860"/>
      <c r="I91" s="860"/>
    </row>
    <row r="92" spans="1:10" ht="73.5" customHeight="1">
      <c r="A92" s="693" t="s">
        <v>902</v>
      </c>
      <c r="B92" s="860" t="s">
        <v>903</v>
      </c>
      <c r="C92" s="860"/>
      <c r="D92" s="860"/>
      <c r="E92" s="860"/>
      <c r="F92" s="860"/>
      <c r="G92" s="860"/>
      <c r="H92" s="860"/>
      <c r="I92" s="860"/>
    </row>
    <row r="93" spans="1:10" ht="58.5" customHeight="1">
      <c r="A93" s="693" t="s">
        <v>904</v>
      </c>
      <c r="B93" s="860" t="s">
        <v>905</v>
      </c>
      <c r="C93" s="860"/>
      <c r="D93" s="860"/>
      <c r="E93" s="860"/>
      <c r="F93" s="860"/>
      <c r="G93" s="860"/>
      <c r="H93" s="860"/>
      <c r="I93" s="860"/>
    </row>
    <row r="94" spans="1:10" ht="111.75" customHeight="1">
      <c r="A94" s="693" t="s">
        <v>906</v>
      </c>
      <c r="B94" s="860" t="s">
        <v>907</v>
      </c>
      <c r="C94" s="860"/>
      <c r="D94" s="860"/>
      <c r="E94" s="860"/>
      <c r="F94" s="860"/>
      <c r="G94" s="860"/>
      <c r="H94" s="860"/>
      <c r="I94" s="860"/>
    </row>
    <row r="95" spans="1:10" ht="84.75" customHeight="1">
      <c r="A95" s="693" t="s">
        <v>908</v>
      </c>
      <c r="B95" s="860" t="s">
        <v>909</v>
      </c>
      <c r="C95" s="860"/>
      <c r="D95" s="860"/>
      <c r="E95" s="860"/>
      <c r="F95" s="860"/>
      <c r="G95" s="860"/>
      <c r="H95" s="860"/>
      <c r="I95" s="860"/>
    </row>
    <row r="96" spans="1:10" ht="84.75" customHeight="1">
      <c r="A96" s="693" t="s">
        <v>910</v>
      </c>
      <c r="B96" s="860" t="s">
        <v>911</v>
      </c>
      <c r="C96" s="860"/>
      <c r="D96" s="860"/>
      <c r="E96" s="860"/>
      <c r="F96" s="860"/>
      <c r="G96" s="860"/>
      <c r="H96" s="860"/>
      <c r="I96" s="860"/>
    </row>
    <row r="97" spans="1:10" ht="21" customHeight="1">
      <c r="A97" s="860" t="s">
        <v>404</v>
      </c>
      <c r="B97" s="860"/>
      <c r="C97" s="860"/>
      <c r="D97" s="860"/>
      <c r="E97" s="1361" t="s">
        <v>404</v>
      </c>
      <c r="F97" s="1361"/>
      <c r="G97" s="1361"/>
      <c r="H97" s="1361"/>
      <c r="I97" s="1361"/>
      <c r="J97" s="686"/>
    </row>
    <row r="98" spans="1:10" ht="33" customHeight="1">
      <c r="A98" s="1068" t="s">
        <v>405</v>
      </c>
      <c r="B98" s="1068"/>
      <c r="C98" s="1068"/>
      <c r="D98" s="1068"/>
      <c r="E98" s="1362" t="s">
        <v>864</v>
      </c>
      <c r="F98" s="1362"/>
      <c r="G98" s="1362"/>
      <c r="H98" s="1362"/>
      <c r="I98" s="1362"/>
      <c r="J98" s="686"/>
    </row>
    <row r="99" spans="1:10" ht="19.5" customHeight="1">
      <c r="A99" s="339" t="s">
        <v>499</v>
      </c>
      <c r="B99" s="340"/>
      <c r="C99" s="340"/>
      <c r="D99" s="340"/>
      <c r="E99" s="340"/>
      <c r="F99" s="340"/>
      <c r="G99" s="340"/>
      <c r="H99" s="340"/>
      <c r="I99" s="690" t="s">
        <v>912</v>
      </c>
    </row>
    <row r="100" spans="1:10" ht="10.5" customHeight="1">
      <c r="A100" s="696"/>
      <c r="B100" s="697"/>
      <c r="C100" s="697"/>
      <c r="D100" s="697"/>
      <c r="E100" s="697"/>
      <c r="F100" s="697"/>
      <c r="G100" s="697"/>
      <c r="H100" s="697"/>
      <c r="I100" s="697"/>
    </row>
    <row r="101" spans="1:10" ht="79.5" customHeight="1">
      <c r="A101" s="693" t="s">
        <v>913</v>
      </c>
      <c r="B101" s="860" t="s">
        <v>914</v>
      </c>
      <c r="C101" s="860"/>
      <c r="D101" s="860"/>
      <c r="E101" s="860"/>
      <c r="F101" s="860"/>
      <c r="G101" s="860"/>
      <c r="H101" s="860"/>
      <c r="I101" s="860"/>
    </row>
    <row r="102" spans="1:10" ht="72" customHeight="1">
      <c r="A102" s="693" t="s">
        <v>915</v>
      </c>
      <c r="B102" s="860" t="s">
        <v>916</v>
      </c>
      <c r="C102" s="860"/>
      <c r="D102" s="860"/>
      <c r="E102" s="860"/>
      <c r="F102" s="860"/>
      <c r="G102" s="860"/>
      <c r="H102" s="860"/>
      <c r="I102" s="860"/>
    </row>
    <row r="103" spans="1:10" ht="72.75" customHeight="1">
      <c r="A103" s="693" t="s">
        <v>917</v>
      </c>
      <c r="B103" s="860" t="s">
        <v>918</v>
      </c>
      <c r="C103" s="860"/>
      <c r="D103" s="860"/>
      <c r="E103" s="860"/>
      <c r="F103" s="860"/>
      <c r="G103" s="860"/>
      <c r="H103" s="860"/>
      <c r="I103" s="860"/>
    </row>
    <row r="104" spans="1:10" ht="30" customHeight="1">
      <c r="A104" s="694" t="s">
        <v>919</v>
      </c>
      <c r="B104" s="695"/>
      <c r="C104" s="695"/>
      <c r="D104" s="695"/>
      <c r="E104" s="695"/>
      <c r="F104" s="695"/>
      <c r="G104" s="695"/>
      <c r="H104" s="695"/>
      <c r="I104" s="695"/>
    </row>
    <row r="105" spans="1:10" ht="32.25" customHeight="1">
      <c r="A105" s="693" t="s">
        <v>477</v>
      </c>
      <c r="B105" s="860" t="s">
        <v>434</v>
      </c>
      <c r="C105" s="860"/>
      <c r="D105" s="860"/>
      <c r="E105" s="860"/>
      <c r="F105" s="860"/>
      <c r="G105" s="860"/>
      <c r="H105" s="860"/>
      <c r="I105" s="860"/>
    </row>
    <row r="106" spans="1:10" ht="44.25" customHeight="1">
      <c r="A106" s="693" t="s">
        <v>479</v>
      </c>
      <c r="B106" s="860" t="s">
        <v>920</v>
      </c>
      <c r="C106" s="860"/>
      <c r="D106" s="860"/>
      <c r="E106" s="860"/>
      <c r="F106" s="860"/>
      <c r="G106" s="860"/>
      <c r="H106" s="860"/>
      <c r="I106" s="860"/>
    </row>
    <row r="107" spans="1:10" ht="12" customHeight="1">
      <c r="A107" s="693"/>
      <c r="B107" s="698"/>
      <c r="C107" s="698"/>
      <c r="D107" s="698"/>
      <c r="E107" s="698"/>
      <c r="F107" s="698"/>
      <c r="G107" s="698"/>
      <c r="H107" s="698"/>
      <c r="I107" s="698"/>
    </row>
    <row r="108" spans="1:10" ht="30" customHeight="1">
      <c r="A108" s="694" t="s">
        <v>921</v>
      </c>
      <c r="B108" s="695"/>
      <c r="C108" s="695"/>
      <c r="D108" s="695"/>
      <c r="E108" s="695"/>
      <c r="F108" s="695"/>
      <c r="G108" s="695"/>
      <c r="H108" s="695"/>
      <c r="I108" s="695"/>
    </row>
    <row r="109" spans="1:10" ht="40.5" customHeight="1">
      <c r="A109" s="1365" t="s">
        <v>922</v>
      </c>
      <c r="B109" s="1365"/>
      <c r="C109" s="1365"/>
      <c r="D109" s="1365"/>
      <c r="E109" s="1365"/>
      <c r="F109" s="1365"/>
      <c r="G109" s="1365"/>
      <c r="H109" s="1365"/>
      <c r="I109" s="1365"/>
    </row>
    <row r="110" spans="1:10" ht="30" customHeight="1">
      <c r="A110" s="694" t="s">
        <v>923</v>
      </c>
      <c r="B110" s="695"/>
      <c r="C110" s="695"/>
      <c r="D110" s="695"/>
      <c r="E110" s="695"/>
      <c r="F110" s="695"/>
      <c r="G110" s="695"/>
      <c r="H110" s="695"/>
      <c r="I110" s="695"/>
    </row>
    <row r="111" spans="1:10" ht="62.25" customHeight="1">
      <c r="A111" s="693" t="s">
        <v>477</v>
      </c>
      <c r="B111" s="860" t="s">
        <v>1013</v>
      </c>
      <c r="C111" s="860"/>
      <c r="D111" s="860"/>
      <c r="E111" s="860"/>
      <c r="F111" s="860"/>
      <c r="G111" s="860"/>
      <c r="H111" s="860"/>
      <c r="I111" s="860"/>
    </row>
    <row r="112" spans="1:10" ht="45" customHeight="1">
      <c r="A112" s="693" t="s">
        <v>479</v>
      </c>
      <c r="B112" s="860" t="s">
        <v>924</v>
      </c>
      <c r="C112" s="860"/>
      <c r="D112" s="860"/>
      <c r="E112" s="860"/>
      <c r="F112" s="860"/>
      <c r="G112" s="860"/>
      <c r="H112" s="860"/>
      <c r="I112" s="860"/>
    </row>
    <row r="113" spans="1:10" ht="55.5" customHeight="1">
      <c r="A113" s="693" t="s">
        <v>481</v>
      </c>
      <c r="B113" s="860" t="s">
        <v>925</v>
      </c>
      <c r="C113" s="860"/>
      <c r="D113" s="860"/>
      <c r="E113" s="860"/>
      <c r="F113" s="860"/>
      <c r="G113" s="860"/>
      <c r="H113" s="860"/>
      <c r="I113" s="860"/>
    </row>
    <row r="114" spans="1:10" ht="58.5" customHeight="1">
      <c r="A114" s="693" t="s">
        <v>483</v>
      </c>
      <c r="B114" s="860" t="s">
        <v>926</v>
      </c>
      <c r="C114" s="860"/>
      <c r="D114" s="860"/>
      <c r="E114" s="860"/>
      <c r="F114" s="860"/>
      <c r="G114" s="860"/>
      <c r="H114" s="860"/>
      <c r="I114" s="860"/>
    </row>
    <row r="115" spans="1:10" ht="54" customHeight="1">
      <c r="A115" s="693" t="s">
        <v>485</v>
      </c>
      <c r="B115" s="860" t="s">
        <v>927</v>
      </c>
      <c r="C115" s="860"/>
      <c r="D115" s="860"/>
      <c r="E115" s="860"/>
      <c r="F115" s="860"/>
      <c r="G115" s="860"/>
      <c r="H115" s="860"/>
      <c r="I115" s="860"/>
    </row>
    <row r="116" spans="1:10" ht="17.45" customHeight="1">
      <c r="A116" s="696"/>
      <c r="B116" s="697"/>
      <c r="C116" s="697"/>
      <c r="D116" s="697"/>
      <c r="E116" s="697"/>
      <c r="F116" s="697"/>
      <c r="G116" s="697"/>
      <c r="H116" s="697"/>
      <c r="I116" s="697"/>
    </row>
    <row r="117" spans="1:10" ht="21" customHeight="1">
      <c r="A117" s="860" t="s">
        <v>404</v>
      </c>
      <c r="B117" s="860"/>
      <c r="C117" s="860"/>
      <c r="D117" s="860"/>
      <c r="E117" s="1361" t="s">
        <v>404</v>
      </c>
      <c r="F117" s="1361"/>
      <c r="G117" s="1361"/>
      <c r="H117" s="1361"/>
      <c r="I117" s="1361"/>
      <c r="J117" s="686"/>
    </row>
    <row r="118" spans="1:10" ht="33" customHeight="1">
      <c r="A118" s="1068" t="s">
        <v>405</v>
      </c>
      <c r="B118" s="1068"/>
      <c r="C118" s="1068"/>
      <c r="D118" s="1068"/>
      <c r="E118" s="1362" t="s">
        <v>864</v>
      </c>
      <c r="F118" s="1362"/>
      <c r="G118" s="1362"/>
      <c r="H118" s="1362"/>
      <c r="I118" s="1362"/>
      <c r="J118" s="686"/>
    </row>
    <row r="119" spans="1:10" ht="22.5" customHeight="1">
      <c r="A119" s="339" t="s">
        <v>499</v>
      </c>
      <c r="B119" s="340"/>
      <c r="C119" s="340"/>
      <c r="D119" s="340"/>
      <c r="E119" s="340"/>
      <c r="F119" s="340"/>
      <c r="G119" s="340"/>
      <c r="H119" s="340"/>
      <c r="I119" s="690" t="s">
        <v>928</v>
      </c>
      <c r="J119" s="686"/>
    </row>
    <row r="120" spans="1:10" ht="30.75" customHeight="1">
      <c r="A120" s="696"/>
      <c r="B120" s="1363"/>
      <c r="C120" s="1363"/>
      <c r="D120" s="1363"/>
      <c r="E120" s="1363"/>
      <c r="F120" s="1363"/>
      <c r="G120" s="1363"/>
      <c r="H120" s="1363"/>
      <c r="I120" s="1363"/>
    </row>
    <row r="121" spans="1:10" ht="21.95" customHeight="1">
      <c r="A121" s="292"/>
      <c r="B121" s="338"/>
      <c r="C121" s="292"/>
      <c r="D121" s="292"/>
      <c r="E121" s="292"/>
      <c r="F121" s="338"/>
      <c r="G121" s="292"/>
      <c r="H121" s="292"/>
      <c r="I121" s="292"/>
    </row>
    <row r="122" spans="1:10" ht="21.95" customHeight="1">
      <c r="A122" s="292"/>
      <c r="B122" s="858" t="s">
        <v>459</v>
      </c>
      <c r="C122" s="858"/>
      <c r="D122" s="314"/>
      <c r="E122" s="314"/>
      <c r="F122" s="858" t="s">
        <v>459</v>
      </c>
      <c r="G122" s="858"/>
      <c r="H122" s="314"/>
      <c r="I122" s="314"/>
    </row>
    <row r="123" spans="1:10" ht="35.25" customHeight="1">
      <c r="A123" s="292"/>
      <c r="B123" s="1364" t="s">
        <v>405</v>
      </c>
      <c r="C123" s="1364"/>
      <c r="D123" s="1364"/>
      <c r="E123" s="1364"/>
      <c r="F123" s="1364" t="s">
        <v>864</v>
      </c>
      <c r="G123" s="1364"/>
      <c r="H123" s="1364"/>
      <c r="I123" s="1364"/>
    </row>
    <row r="124" spans="1:10" ht="21.95" customHeight="1">
      <c r="A124" s="292"/>
      <c r="B124" s="699"/>
      <c r="C124" s="691"/>
      <c r="D124" s="691"/>
      <c r="E124" s="691"/>
      <c r="F124" s="700"/>
      <c r="G124" s="700"/>
      <c r="H124" s="700"/>
      <c r="I124" s="700"/>
    </row>
    <row r="125" spans="1:10" ht="21.95" customHeight="1">
      <c r="A125" s="292"/>
      <c r="B125" s="860" t="s">
        <v>460</v>
      </c>
      <c r="C125" s="860"/>
      <c r="D125" s="860"/>
      <c r="E125" s="860"/>
      <c r="F125" s="860" t="s">
        <v>460</v>
      </c>
      <c r="G125" s="860"/>
      <c r="H125" s="860"/>
      <c r="I125" s="860"/>
    </row>
    <row r="126" spans="1:10" ht="21.95" customHeight="1">
      <c r="A126" s="292"/>
      <c r="B126" s="338"/>
      <c r="C126" s="691"/>
      <c r="D126" s="691"/>
      <c r="E126" s="691"/>
      <c r="F126" s="338"/>
      <c r="G126" s="691"/>
      <c r="H126" s="691"/>
      <c r="I126" s="691"/>
    </row>
    <row r="127" spans="1:10" ht="21.95" customHeight="1">
      <c r="A127" s="292"/>
      <c r="B127" s="338"/>
      <c r="C127" s="691"/>
      <c r="D127" s="691"/>
      <c r="E127" s="691"/>
      <c r="F127" s="338"/>
      <c r="G127" s="691"/>
      <c r="H127" s="691"/>
      <c r="I127" s="691"/>
    </row>
    <row r="128" spans="1:10" ht="21.95" customHeight="1">
      <c r="A128" s="292"/>
      <c r="B128" s="340" t="s">
        <v>461</v>
      </c>
      <c r="C128" s="701"/>
      <c r="D128" s="340"/>
      <c r="E128" s="340"/>
      <c r="F128" s="1360" t="s">
        <v>461</v>
      </c>
      <c r="G128" s="1360"/>
      <c r="H128" s="1360"/>
      <c r="I128" s="1360"/>
    </row>
    <row r="129" spans="1:9" ht="21.95" customHeight="1">
      <c r="A129" s="292"/>
      <c r="B129" s="340" t="s">
        <v>5</v>
      </c>
      <c r="C129" s="701"/>
      <c r="D129" s="340"/>
      <c r="E129" s="340"/>
      <c r="F129" s="340" t="s">
        <v>929</v>
      </c>
      <c r="G129" s="314"/>
      <c r="H129" s="314"/>
      <c r="I129" s="314"/>
    </row>
    <row r="130" spans="1:9" ht="21.95" customHeight="1">
      <c r="A130" s="292"/>
      <c r="B130" s="314"/>
      <c r="C130" s="691"/>
      <c r="D130" s="691"/>
      <c r="E130" s="691"/>
      <c r="F130" s="314"/>
      <c r="G130" s="691"/>
      <c r="H130" s="691"/>
      <c r="I130" s="691"/>
    </row>
    <row r="131" spans="1:9" ht="21.95" customHeight="1">
      <c r="A131" s="292"/>
      <c r="B131" s="860" t="s">
        <v>462</v>
      </c>
      <c r="C131" s="860"/>
      <c r="D131" s="860"/>
      <c r="E131" s="860"/>
      <c r="F131" s="860" t="s">
        <v>462</v>
      </c>
      <c r="G131" s="860"/>
      <c r="H131" s="860"/>
      <c r="I131" s="860"/>
    </row>
    <row r="132" spans="1:9" ht="21.95" customHeight="1">
      <c r="A132" s="292"/>
      <c r="B132" s="340" t="s">
        <v>461</v>
      </c>
      <c r="C132" s="340"/>
      <c r="D132" s="340"/>
      <c r="E132" s="340"/>
      <c r="F132" s="340" t="s">
        <v>461</v>
      </c>
      <c r="G132" s="314"/>
      <c r="H132" s="314"/>
      <c r="I132" s="314"/>
    </row>
    <row r="133" spans="1:9" ht="21.95" customHeight="1">
      <c r="A133" s="292"/>
      <c r="B133" s="340" t="s">
        <v>5</v>
      </c>
      <c r="C133" s="340"/>
      <c r="D133" s="340"/>
      <c r="E133" s="340"/>
      <c r="F133" s="340" t="s">
        <v>5</v>
      </c>
      <c r="G133" s="292"/>
      <c r="H133" s="292"/>
      <c r="I133" s="292"/>
    </row>
    <row r="134" spans="1:9" ht="21.95" customHeight="1">
      <c r="A134" s="292"/>
      <c r="B134" s="292"/>
      <c r="C134" s="292"/>
      <c r="D134" s="292"/>
      <c r="E134" s="292"/>
      <c r="F134" s="292"/>
      <c r="G134" s="292"/>
      <c r="H134" s="292"/>
      <c r="I134" s="292"/>
    </row>
    <row r="135" spans="1:9" ht="21.95" customHeight="1">
      <c r="A135" s="292"/>
      <c r="B135" s="860" t="s">
        <v>526</v>
      </c>
      <c r="C135" s="860"/>
      <c r="D135" s="860"/>
      <c r="E135" s="860"/>
      <c r="F135" s="860" t="s">
        <v>526</v>
      </c>
      <c r="G135" s="860"/>
      <c r="H135" s="860"/>
      <c r="I135" s="860"/>
    </row>
    <row r="136" spans="1:9" ht="21.95" customHeight="1">
      <c r="A136" s="292"/>
      <c r="B136" s="340" t="s">
        <v>461</v>
      </c>
      <c r="C136" s="340"/>
      <c r="D136" s="340"/>
      <c r="E136" s="340"/>
      <c r="F136" s="340" t="s">
        <v>461</v>
      </c>
      <c r="G136" s="314"/>
      <c r="H136" s="314"/>
      <c r="I136" s="314"/>
    </row>
    <row r="137" spans="1:9" ht="21.95" customHeight="1">
      <c r="A137" s="292"/>
      <c r="B137" s="340" t="s">
        <v>5</v>
      </c>
      <c r="C137" s="340"/>
      <c r="D137" s="340"/>
      <c r="E137" s="340"/>
      <c r="F137" s="340" t="s">
        <v>5</v>
      </c>
      <c r="G137" s="292"/>
      <c r="H137" s="292"/>
      <c r="I137" s="292"/>
    </row>
    <row r="138" spans="1:9" ht="21.95" customHeight="1">
      <c r="A138" s="292"/>
      <c r="B138" s="340"/>
      <c r="C138" s="340"/>
      <c r="D138" s="340"/>
      <c r="E138" s="340"/>
      <c r="F138" s="340"/>
      <c r="G138" s="292"/>
      <c r="H138" s="292"/>
      <c r="I138" s="292"/>
    </row>
    <row r="139" spans="1:9" ht="21.95" customHeight="1">
      <c r="A139" s="292"/>
      <c r="B139" s="340"/>
      <c r="C139" s="340"/>
      <c r="D139" s="340"/>
      <c r="E139" s="340"/>
      <c r="F139" s="340"/>
      <c r="G139" s="292"/>
      <c r="H139" s="292"/>
      <c r="I139" s="292"/>
    </row>
    <row r="140" spans="1:9" ht="21.95" customHeight="1">
      <c r="A140" s="292"/>
      <c r="B140" s="340"/>
      <c r="C140" s="340"/>
      <c r="D140" s="340"/>
      <c r="E140" s="340"/>
      <c r="F140" s="340"/>
      <c r="G140" s="292"/>
      <c r="H140" s="292"/>
      <c r="I140" s="292"/>
    </row>
    <row r="141" spans="1:9" ht="21.95" customHeight="1">
      <c r="A141" s="292"/>
      <c r="B141" s="340"/>
      <c r="C141" s="340"/>
      <c r="D141" s="340"/>
      <c r="E141" s="340"/>
      <c r="F141" s="340"/>
      <c r="G141" s="292"/>
      <c r="H141" s="292"/>
      <c r="I141" s="292"/>
    </row>
    <row r="142" spans="1:9" ht="21.95" customHeight="1">
      <c r="A142" s="292"/>
      <c r="B142" s="340"/>
      <c r="C142" s="340"/>
      <c r="D142" s="340"/>
      <c r="E142" s="340"/>
      <c r="F142" s="340"/>
      <c r="G142" s="292"/>
      <c r="H142" s="292"/>
      <c r="I142" s="292"/>
    </row>
    <row r="143" spans="1:9" ht="21.95" customHeight="1">
      <c r="A143" s="292"/>
      <c r="B143" s="340"/>
      <c r="C143" s="340"/>
      <c r="D143" s="340"/>
      <c r="E143" s="340"/>
      <c r="F143" s="340"/>
      <c r="G143" s="292"/>
      <c r="H143" s="292"/>
      <c r="I143" s="292"/>
    </row>
    <row r="144" spans="1:9" ht="21.95" customHeight="1">
      <c r="A144" s="292"/>
      <c r="B144" s="340"/>
      <c r="C144" s="340"/>
      <c r="D144" s="340"/>
      <c r="E144" s="340"/>
      <c r="F144" s="340"/>
      <c r="G144" s="292"/>
      <c r="H144" s="292"/>
      <c r="I144" s="292"/>
    </row>
    <row r="145" spans="1:9" ht="21.95" customHeight="1">
      <c r="A145" s="292"/>
      <c r="B145" s="340"/>
      <c r="C145" s="340"/>
      <c r="D145" s="340"/>
      <c r="E145" s="340"/>
      <c r="F145" s="340"/>
      <c r="G145" s="292"/>
      <c r="H145" s="292"/>
      <c r="I145" s="292"/>
    </row>
    <row r="146" spans="1:9" ht="21.95" customHeight="1">
      <c r="A146" s="292"/>
      <c r="B146" s="340"/>
      <c r="C146" s="340"/>
      <c r="D146" s="340"/>
      <c r="E146" s="340"/>
      <c r="F146" s="340"/>
      <c r="G146" s="292"/>
      <c r="H146" s="292"/>
      <c r="I146" s="292"/>
    </row>
    <row r="147" spans="1:9" ht="21.95" customHeight="1">
      <c r="A147" s="292"/>
      <c r="B147" s="340"/>
      <c r="C147" s="340"/>
      <c r="D147" s="340"/>
      <c r="E147" s="340"/>
      <c r="F147" s="340"/>
      <c r="G147" s="292"/>
      <c r="H147" s="292"/>
      <c r="I147" s="292"/>
    </row>
    <row r="148" spans="1:9" ht="21.6" customHeight="1">
      <c r="A148" s="292"/>
      <c r="B148" s="340"/>
      <c r="C148" s="340"/>
      <c r="D148" s="340"/>
      <c r="E148" s="340"/>
      <c r="F148" s="340"/>
      <c r="G148" s="292"/>
      <c r="H148" s="292"/>
      <c r="I148" s="292"/>
    </row>
    <row r="149" spans="1:9" ht="21.6" hidden="1" customHeight="1">
      <c r="A149" s="292"/>
      <c r="B149" s="340"/>
      <c r="C149" s="340"/>
      <c r="D149" s="340"/>
      <c r="E149" s="340"/>
      <c r="F149" s="340"/>
      <c r="G149" s="292"/>
      <c r="H149" s="292"/>
      <c r="I149" s="292"/>
    </row>
    <row r="150" spans="1:9" ht="21.6" hidden="1" customHeight="1">
      <c r="A150" s="292"/>
      <c r="B150" s="340"/>
      <c r="C150" s="340"/>
      <c r="D150" s="340"/>
      <c r="E150" s="340"/>
      <c r="F150" s="340"/>
      <c r="G150" s="292"/>
      <c r="H150" s="292"/>
      <c r="I150" s="292"/>
    </row>
    <row r="151" spans="1:9" ht="18.600000000000001" hidden="1" customHeight="1">
      <c r="A151" s="292"/>
      <c r="B151" s="340"/>
      <c r="C151" s="340"/>
      <c r="D151" s="340"/>
      <c r="E151" s="340"/>
      <c r="F151" s="340"/>
      <c r="G151" s="292"/>
      <c r="H151" s="292"/>
      <c r="I151" s="292"/>
    </row>
    <row r="152" spans="1:9" ht="21.6" hidden="1" customHeight="1">
      <c r="A152" s="292"/>
      <c r="B152" s="340"/>
      <c r="C152" s="340"/>
      <c r="D152" s="340"/>
      <c r="E152" s="340"/>
      <c r="F152" s="340"/>
      <c r="G152" s="292"/>
      <c r="H152" s="292"/>
      <c r="I152" s="292"/>
    </row>
    <row r="153" spans="1:9" ht="21.6" hidden="1" customHeight="1">
      <c r="A153" s="292"/>
      <c r="B153" s="340"/>
      <c r="C153" s="340"/>
      <c r="D153" s="340"/>
      <c r="E153" s="340"/>
      <c r="F153" s="340"/>
      <c r="G153" s="292"/>
      <c r="H153" s="292"/>
      <c r="I153" s="292"/>
    </row>
    <row r="154" spans="1:9" ht="21.95" customHeight="1">
      <c r="A154" s="292"/>
      <c r="B154" s="340"/>
      <c r="C154" s="340"/>
      <c r="D154" s="340"/>
      <c r="E154" s="340"/>
      <c r="F154" s="340"/>
      <c r="G154" s="292"/>
      <c r="H154" s="292"/>
      <c r="I154" s="292"/>
    </row>
    <row r="155" spans="1:9" ht="21.95" customHeight="1">
      <c r="A155" s="292"/>
      <c r="B155" s="340"/>
      <c r="C155" s="340"/>
      <c r="D155" s="340"/>
      <c r="E155" s="340"/>
      <c r="F155" s="340"/>
      <c r="G155" s="292"/>
      <c r="H155" s="292"/>
      <c r="I155" s="292"/>
    </row>
    <row r="156" spans="1:9" ht="21.95" customHeight="1">
      <c r="A156" s="341"/>
      <c r="B156" s="289"/>
      <c r="C156" s="289"/>
      <c r="D156" s="289"/>
      <c r="E156" s="289"/>
      <c r="F156" s="289"/>
      <c r="G156" s="341"/>
      <c r="H156" s="341"/>
      <c r="I156" s="341"/>
    </row>
    <row r="157" spans="1:9" ht="21.95" customHeight="1">
      <c r="A157" s="339" t="s">
        <v>499</v>
      </c>
      <c r="B157" s="340"/>
      <c r="C157" s="340"/>
      <c r="D157" s="340"/>
      <c r="E157" s="340"/>
      <c r="F157" s="340"/>
      <c r="G157" s="340"/>
      <c r="H157" s="340"/>
      <c r="I157" s="690" t="s">
        <v>930</v>
      </c>
    </row>
    <row r="158" spans="1:9" ht="21.95" customHeight="1">
      <c r="A158" s="292"/>
      <c r="B158" s="340"/>
      <c r="C158" s="340"/>
      <c r="D158" s="340"/>
      <c r="E158" s="340"/>
      <c r="F158" s="340"/>
      <c r="G158" s="292"/>
      <c r="H158" s="292"/>
      <c r="I158" s="292"/>
    </row>
    <row r="159" spans="1:9" ht="21.95" customHeight="1">
      <c r="A159" s="292"/>
      <c r="B159" s="340"/>
      <c r="C159" s="340"/>
      <c r="D159" s="340"/>
      <c r="E159" s="340"/>
      <c r="F159" s="340"/>
      <c r="G159" s="292"/>
      <c r="H159" s="292"/>
      <c r="I159" s="292"/>
    </row>
    <row r="160" spans="1:9" ht="21.95" customHeight="1">
      <c r="A160" s="292"/>
      <c r="B160" s="340"/>
      <c r="C160" s="340"/>
      <c r="D160" s="340"/>
      <c r="E160" s="340"/>
      <c r="F160" s="340"/>
      <c r="G160" s="292"/>
      <c r="H160" s="292"/>
      <c r="I160" s="292"/>
    </row>
    <row r="161" spans="1:10" ht="21.95" customHeight="1">
      <c r="A161" s="292"/>
      <c r="B161" s="340"/>
      <c r="C161" s="340"/>
      <c r="D161" s="340"/>
      <c r="E161" s="340"/>
      <c r="F161" s="340"/>
      <c r="G161" s="292"/>
      <c r="H161" s="292"/>
      <c r="I161" s="292"/>
    </row>
    <row r="162" spans="1:10" ht="21.95" customHeight="1">
      <c r="A162" s="292"/>
      <c r="B162" s="340"/>
      <c r="C162" s="340"/>
      <c r="D162" s="340"/>
      <c r="E162" s="340"/>
      <c r="F162" s="340"/>
      <c r="G162" s="292"/>
      <c r="H162" s="292"/>
      <c r="I162" s="292"/>
    </row>
    <row r="163" spans="1:10" ht="21.95" customHeight="1">
      <c r="A163" s="292"/>
      <c r="B163" s="340"/>
      <c r="C163" s="340"/>
      <c r="D163" s="340"/>
      <c r="E163" s="340"/>
      <c r="F163" s="340"/>
      <c r="G163" s="292"/>
      <c r="H163" s="292"/>
      <c r="I163" s="292"/>
    </row>
    <row r="164" spans="1:10" ht="21.95" customHeight="1">
      <c r="A164" s="292"/>
      <c r="B164" s="340"/>
      <c r="C164" s="340"/>
      <c r="D164" s="340"/>
      <c r="E164" s="340"/>
      <c r="F164" s="340"/>
      <c r="G164" s="292"/>
      <c r="H164" s="292"/>
      <c r="I164" s="292"/>
    </row>
    <row r="165" spans="1:10" ht="21.95" customHeight="1">
      <c r="A165" s="292"/>
      <c r="B165" s="340"/>
      <c r="C165" s="340"/>
      <c r="D165" s="340"/>
      <c r="E165" s="340"/>
      <c r="F165" s="340"/>
      <c r="G165" s="292"/>
      <c r="H165" s="292"/>
      <c r="I165" s="292"/>
    </row>
    <row r="166" spans="1:10" ht="21.95" customHeight="1">
      <c r="A166" s="292"/>
      <c r="B166" s="340"/>
      <c r="C166" s="340"/>
      <c r="D166" s="340"/>
      <c r="E166" s="340"/>
      <c r="F166" s="340"/>
      <c r="G166" s="292"/>
      <c r="H166" s="292"/>
      <c r="I166" s="292"/>
    </row>
    <row r="167" spans="1:10" ht="21.95" customHeight="1">
      <c r="A167" s="292"/>
      <c r="B167" s="340"/>
      <c r="C167" s="340"/>
      <c r="D167" s="340"/>
      <c r="E167" s="340"/>
      <c r="F167" s="340"/>
      <c r="G167" s="292"/>
      <c r="H167" s="292"/>
      <c r="I167" s="292"/>
    </row>
    <row r="168" spans="1:10" ht="21.95" customHeight="1">
      <c r="A168" s="292"/>
      <c r="B168" s="340"/>
      <c r="C168" s="340"/>
      <c r="D168" s="340"/>
      <c r="E168" s="340"/>
      <c r="F168" s="340"/>
      <c r="G168" s="292"/>
      <c r="H168" s="292"/>
      <c r="I168" s="292"/>
    </row>
    <row r="169" spans="1:10" ht="21.95" customHeight="1">
      <c r="A169" s="292"/>
      <c r="B169" s="340"/>
      <c r="C169" s="340"/>
      <c r="D169" s="340"/>
      <c r="E169" s="340"/>
      <c r="F169" s="340"/>
      <c r="G169" s="292"/>
      <c r="H169" s="292"/>
      <c r="I169" s="292"/>
    </row>
    <row r="170" spans="1:10" ht="15.75">
      <c r="A170" s="292"/>
      <c r="B170" s="292"/>
      <c r="C170" s="292"/>
      <c r="D170" s="292"/>
      <c r="E170" s="292"/>
      <c r="F170" s="292"/>
      <c r="G170" s="292"/>
      <c r="H170" s="292"/>
      <c r="I170" s="292"/>
    </row>
    <row r="171" spans="1:10">
      <c r="J171" s="686"/>
    </row>
    <row r="172" spans="1:10" ht="15.75">
      <c r="A172" s="292"/>
      <c r="B172" s="292"/>
      <c r="C172" s="292"/>
      <c r="D172" s="292"/>
      <c r="E172" s="292"/>
      <c r="F172" s="292"/>
      <c r="G172" s="292"/>
      <c r="H172" s="292"/>
      <c r="I172" s="292"/>
    </row>
    <row r="173" spans="1:10" ht="15.75">
      <c r="A173" s="292"/>
      <c r="B173" s="292"/>
      <c r="C173" s="292"/>
      <c r="D173" s="292"/>
      <c r="E173" s="292"/>
      <c r="F173" s="292"/>
      <c r="G173" s="292"/>
      <c r="H173" s="292"/>
      <c r="I173" s="292"/>
    </row>
    <row r="174" spans="1:10" ht="15.75">
      <c r="A174" s="292"/>
      <c r="B174" s="292"/>
      <c r="C174" s="292"/>
      <c r="D174" s="292"/>
      <c r="E174" s="292"/>
      <c r="F174" s="292"/>
      <c r="G174" s="292"/>
      <c r="H174" s="292"/>
      <c r="I174" s="292"/>
    </row>
    <row r="175" spans="1:10" ht="15.75">
      <c r="A175" s="292"/>
      <c r="B175" s="292"/>
      <c r="C175" s="292"/>
      <c r="D175" s="292"/>
      <c r="E175" s="292"/>
      <c r="F175" s="292"/>
      <c r="G175" s="292"/>
      <c r="H175" s="292"/>
      <c r="I175" s="292"/>
    </row>
    <row r="176" spans="1:10" ht="15.75">
      <c r="A176" s="292"/>
      <c r="B176" s="292"/>
      <c r="C176" s="292"/>
      <c r="D176" s="292"/>
      <c r="E176" s="292"/>
      <c r="F176" s="292"/>
      <c r="G176" s="292"/>
      <c r="H176" s="292"/>
      <c r="I176" s="292"/>
    </row>
    <row r="177" spans="1:9" ht="15.75">
      <c r="A177" s="292"/>
      <c r="B177" s="292"/>
      <c r="C177" s="292"/>
      <c r="D177" s="292"/>
      <c r="E177" s="292"/>
      <c r="F177" s="292"/>
      <c r="G177" s="292"/>
      <c r="H177" s="292"/>
      <c r="I177" s="292"/>
    </row>
    <row r="178" spans="1:9" ht="15.75">
      <c r="A178" s="292"/>
      <c r="B178" s="292"/>
      <c r="C178" s="292"/>
      <c r="D178" s="292"/>
      <c r="E178" s="292"/>
      <c r="F178" s="292"/>
      <c r="G178" s="292"/>
      <c r="H178" s="292"/>
      <c r="I178" s="292"/>
    </row>
    <row r="179" spans="1:9" ht="15.75">
      <c r="A179" s="292"/>
      <c r="B179" s="292"/>
      <c r="C179" s="292"/>
      <c r="D179" s="292"/>
      <c r="E179" s="292"/>
      <c r="F179" s="292"/>
      <c r="G179" s="292"/>
      <c r="H179" s="292"/>
      <c r="I179" s="292"/>
    </row>
    <row r="180" spans="1:9" ht="15.75">
      <c r="A180" s="292"/>
      <c r="B180" s="292"/>
      <c r="C180" s="292"/>
      <c r="D180" s="292"/>
      <c r="E180" s="292"/>
      <c r="F180" s="292"/>
      <c r="G180" s="292"/>
      <c r="H180" s="292"/>
      <c r="I180" s="292"/>
    </row>
    <row r="181" spans="1:9" ht="15.75">
      <c r="A181" s="292"/>
      <c r="B181" s="292"/>
      <c r="C181" s="292"/>
      <c r="D181" s="292"/>
      <c r="E181" s="292"/>
      <c r="F181" s="292"/>
      <c r="G181" s="292"/>
      <c r="H181" s="292"/>
      <c r="I181" s="292"/>
    </row>
    <row r="182" spans="1:9" ht="15.75">
      <c r="A182" s="292"/>
      <c r="B182" s="292"/>
      <c r="C182" s="292"/>
      <c r="D182" s="292"/>
      <c r="E182" s="292"/>
      <c r="F182" s="292"/>
      <c r="G182" s="292"/>
      <c r="H182" s="292"/>
      <c r="I182" s="292"/>
    </row>
    <row r="183" spans="1:9" ht="15.75">
      <c r="A183" s="292"/>
      <c r="B183" s="292"/>
      <c r="C183" s="292"/>
      <c r="D183" s="292"/>
      <c r="E183" s="292"/>
      <c r="F183" s="292"/>
      <c r="G183" s="292"/>
      <c r="H183" s="292"/>
      <c r="I183" s="292"/>
    </row>
    <row r="184" spans="1:9" ht="15.75">
      <c r="A184" s="292"/>
      <c r="B184" s="292"/>
      <c r="C184" s="292"/>
      <c r="D184" s="292"/>
      <c r="E184" s="292"/>
      <c r="F184" s="292"/>
      <c r="G184" s="292"/>
      <c r="H184" s="292"/>
      <c r="I184" s="292"/>
    </row>
  </sheetData>
  <sheetProtection algorithmName="SHA-512" hashValue="dVsoapZuXl1AGsnZkvn3BcJ/R94B0S/GAkkhXz8kPtK8RZdng5pHSrTj3qx4ZsM7cdqHPWwOutv3uXLBw9yQyQ==" saltValue="qs9y1X33EOoSC2/uM4TxEw==" spinCount="100000" sheet="1" objects="1" scenarios="1"/>
  <customSheetViews>
    <customSheetView guid="{8BB606F7-FAA6-4F69-8439-9E3CB0E8F104}" scale="130" showPageBreaks="1" printArea="1" hiddenRows="1" hiddenColumns="1" view="pageBreakPreview" topLeftCell="A22">
      <selection activeCell="B111" sqref="B111:I111"/>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3B6A9969-E4B8-452F-AFFE-7A4A13F5C420}" scale="130"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B8284B7F-813C-4C59-8CB2-9F34C8EAC9F3}" scale="130"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 guid="{9F341631-288D-49D9-8F81-65CCC818C9B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0"/>
      <headerFooter alignWithMargins="0"/>
    </customSheetView>
    <customSheetView guid="{3836A67F-51F8-4B52-B51D-937DC398CD1F}"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1"/>
      <headerFooter alignWithMargins="0"/>
    </customSheetView>
    <customSheetView guid="{4B898AE2-7356-489E-882D-EC3B09CB95A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2"/>
      <headerFooter alignWithMargins="0"/>
    </customSheetView>
    <customSheetView guid="{B9DDBA10-9BB0-4D91-9619-C113F75B2489}" scale="130"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3"/>
      <headerFooter alignWithMargins="0"/>
    </customSheetView>
    <customSheetView guid="{7D04B26C-8B6E-4ADD-BB4A-D0761F3463C8}" scale="130" showPageBreaks="1" printArea="1" hiddenRows="1" hiddenColumns="1" view="pageBreakPreview" topLeftCell="A22">
      <selection activeCell="B111" sqref="B111:I111"/>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4"/>
      <headerFooter alignWithMargins="0"/>
    </customSheetView>
  </customSheetViews>
  <mergeCells count="99">
    <mergeCell ref="A38:I38"/>
    <mergeCell ref="A1:I1"/>
    <mergeCell ref="B2:I2"/>
    <mergeCell ref="B3:I3"/>
    <mergeCell ref="B4:I4"/>
    <mergeCell ref="B5:I5"/>
    <mergeCell ref="B6:I6"/>
    <mergeCell ref="A32:I32"/>
    <mergeCell ref="A34:I34"/>
    <mergeCell ref="A35:I35"/>
    <mergeCell ref="A36:I36"/>
    <mergeCell ref="A37:I37"/>
    <mergeCell ref="A50:D50"/>
    <mergeCell ref="E50:I50"/>
    <mergeCell ref="A39:I39"/>
    <mergeCell ref="A40:I40"/>
    <mergeCell ref="A41:I41"/>
    <mergeCell ref="A42:I42"/>
    <mergeCell ref="A43:I43"/>
    <mergeCell ref="A44:I44"/>
    <mergeCell ref="A46:I46"/>
    <mergeCell ref="A47:I47"/>
    <mergeCell ref="A48:I48"/>
    <mergeCell ref="A49:D49"/>
    <mergeCell ref="E49:I49"/>
    <mergeCell ref="B66:I66"/>
    <mergeCell ref="A52:I52"/>
    <mergeCell ref="A53:I53"/>
    <mergeCell ref="A55:I55"/>
    <mergeCell ref="A57:I57"/>
    <mergeCell ref="A59:I59"/>
    <mergeCell ref="B60:I60"/>
    <mergeCell ref="B61:I61"/>
    <mergeCell ref="B62:I62"/>
    <mergeCell ref="B63:I63"/>
    <mergeCell ref="B64:I64"/>
    <mergeCell ref="B65:I65"/>
    <mergeCell ref="B67:I67"/>
    <mergeCell ref="B68:I68"/>
    <mergeCell ref="A69:D69"/>
    <mergeCell ref="E69:I69"/>
    <mergeCell ref="A70:D70"/>
    <mergeCell ref="E70:I70"/>
    <mergeCell ref="A84:D84"/>
    <mergeCell ref="E84:I84"/>
    <mergeCell ref="A72:I72"/>
    <mergeCell ref="B73:I73"/>
    <mergeCell ref="A75:I75"/>
    <mergeCell ref="B76:I76"/>
    <mergeCell ref="B77:I77"/>
    <mergeCell ref="B78:I78"/>
    <mergeCell ref="B79:I79"/>
    <mergeCell ref="B80:I80"/>
    <mergeCell ref="B81:I81"/>
    <mergeCell ref="B82:I82"/>
    <mergeCell ref="B83:I83"/>
    <mergeCell ref="B96:I96"/>
    <mergeCell ref="A85:D85"/>
    <mergeCell ref="E85:I85"/>
    <mergeCell ref="A87:I87"/>
    <mergeCell ref="B88:I88"/>
    <mergeCell ref="B89:I89"/>
    <mergeCell ref="B90:I90"/>
    <mergeCell ref="B91:I91"/>
    <mergeCell ref="B92:I92"/>
    <mergeCell ref="B93:I93"/>
    <mergeCell ref="B94:I94"/>
    <mergeCell ref="B95:I95"/>
    <mergeCell ref="B112:I112"/>
    <mergeCell ref="A97:D97"/>
    <mergeCell ref="E97:I97"/>
    <mergeCell ref="A98:D98"/>
    <mergeCell ref="E98:I98"/>
    <mergeCell ref="B101:I101"/>
    <mergeCell ref="B102:I102"/>
    <mergeCell ref="B103:I103"/>
    <mergeCell ref="B105:I105"/>
    <mergeCell ref="B106:I106"/>
    <mergeCell ref="A109:I109"/>
    <mergeCell ref="B111:I111"/>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F128:I128"/>
    <mergeCell ref="B131:E131"/>
    <mergeCell ref="F131:I131"/>
    <mergeCell ref="B135:E135"/>
    <mergeCell ref="F135:I135"/>
  </mergeCells>
  <printOptions horizontalCentered="1"/>
  <pageMargins left="0.59" right="0.42" top="0.52" bottom="0.32" header="0.27" footer="0.21"/>
  <pageSetup paperSize="9" scale="91" orientation="portrait" r:id="rId15"/>
  <headerFooter alignWithMargins="0"/>
  <rowBreaks count="5" manualBreakCount="5">
    <brk id="51" max="8" man="1"/>
    <brk id="71" max="8" man="1"/>
    <brk id="86" max="8" man="1"/>
    <brk id="99" max="8" man="1"/>
    <brk id="119" max="8" man="1"/>
  </rowBreaks>
  <drawing r:id="rId1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zoomScale="145" zoomScaleSheetLayoutView="145" workbookViewId="0">
      <selection activeCell="H15" sqref="H15"/>
    </sheetView>
  </sheetViews>
  <sheetFormatPr defaultColWidth="9.140625" defaultRowHeight="16.5"/>
  <cols>
    <col min="1" max="1" width="12.140625" style="29" customWidth="1"/>
    <col min="2" max="2" width="33.85546875" style="29" customWidth="1"/>
    <col min="3" max="3" width="5.7109375" style="29" customWidth="1"/>
    <col min="4" max="4" width="18.7109375" style="29" customWidth="1"/>
    <col min="5" max="5" width="39.28515625" style="29" customWidth="1"/>
    <col min="6" max="8" width="9.140625" style="24"/>
    <col min="9" max="16384" width="9.140625" style="25"/>
  </cols>
  <sheetData>
    <row r="1" spans="1:9" s="78" customFormat="1" ht="24.75" customHeight="1">
      <c r="A1" s="1382" t="str">
        <f>'Attach 3(JV)'!A1</f>
        <v>Specification No. :CC/NT/W-RT/DOM/A04/24/17323</v>
      </c>
      <c r="B1" s="1382"/>
      <c r="C1" s="1382"/>
      <c r="D1" s="1382"/>
      <c r="E1" s="525" t="str">
        <f>"Attachment-19 " &amp; 'Attach 3(JV)'!AT1</f>
        <v xml:space="preserve">Attachment-19 </v>
      </c>
      <c r="F1" s="79"/>
      <c r="G1" s="79"/>
      <c r="H1" s="79"/>
    </row>
    <row r="2" spans="1:9" ht="7.5" customHeight="1"/>
    <row r="3" spans="1:9" ht="91.5" customHeight="1">
      <c r="A3" s="1218" t="str">
        <f>'Attach 3(JV)'!A3</f>
        <v>765kV Reactor Package 7RT-19-BULK for 30x80 MVAR, 765kV, 1-Ph Reactors Under  Bulk Procurement of 765kV and 400kV class Transformers and Reactors of various Capacities under Lot-4</v>
      </c>
      <c r="B3" s="1219"/>
      <c r="C3" s="1219"/>
      <c r="D3" s="1219"/>
      <c r="E3" s="1219"/>
      <c r="F3" s="26"/>
      <c r="G3" s="27"/>
      <c r="H3" s="26"/>
    </row>
    <row r="4" spans="1:9" ht="20.100000000000001" customHeight="1">
      <c r="A4" s="28"/>
      <c r="H4" s="30"/>
      <c r="I4" s="11"/>
    </row>
    <row r="5" spans="1:9" ht="20.100000000000001" customHeight="1">
      <c r="A5" s="846" t="s">
        <v>2</v>
      </c>
      <c r="B5" s="846"/>
      <c r="C5" s="846"/>
      <c r="D5" s="846"/>
      <c r="E5" s="846"/>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5.25" customHeight="1">
      <c r="A8" s="1381" t="str">
        <f>'Attach 3(JV)'!A8</f>
        <v/>
      </c>
      <c r="B8" s="1381"/>
      <c r="C8" s="1381"/>
      <c r="D8" s="1381"/>
      <c r="E8" s="108" t="str">
        <f>'Attach 3(JV)'!E8</f>
        <v>Contract Services</v>
      </c>
      <c r="H8" s="30"/>
      <c r="I8" s="11"/>
    </row>
    <row r="9" spans="1:9" ht="20.100000000000001" customHeight="1">
      <c r="A9" s="13" t="s">
        <v>344</v>
      </c>
      <c r="B9" s="848">
        <f>'Attach 3(JV)'!B9</f>
        <v>0</v>
      </c>
      <c r="C9" s="848"/>
      <c r="D9" s="848"/>
      <c r="E9" s="108" t="str">
        <f>'Attach 3(JV)'!E9</f>
        <v>Power Grid Corporation of India Ltd.,</v>
      </c>
      <c r="H9" s="30"/>
      <c r="I9" s="11"/>
    </row>
    <row r="10" spans="1:9" ht="20.100000000000001" customHeight="1">
      <c r="A10" s="13" t="s">
        <v>346</v>
      </c>
      <c r="B10" s="848">
        <f>'Attach 3(JV)'!B10</f>
        <v>0</v>
      </c>
      <c r="C10" s="848"/>
      <c r="D10" s="848"/>
      <c r="E10" s="108" t="str">
        <f>'Attach 3(JV)'!E10</f>
        <v>"Saudamini", Plot No. 2, Sector 29</v>
      </c>
      <c r="H10" s="30"/>
      <c r="I10" s="11"/>
    </row>
    <row r="11" spans="1:9" ht="20.100000000000001" customHeight="1">
      <c r="B11" s="848">
        <f>'Attach 3(JV)'!B11</f>
        <v>0</v>
      </c>
      <c r="C11" s="848"/>
      <c r="D11" s="848"/>
      <c r="E11" s="108" t="str">
        <f>'Attach 3(JV)'!E11</f>
        <v>Gurugram (Haryana) - 122001</v>
      </c>
    </row>
    <row r="12" spans="1:9" ht="18" customHeight="1">
      <c r="A12" s="32"/>
      <c r="B12" s="848">
        <f>'Attach 3(JV)'!B12</f>
        <v>0</v>
      </c>
      <c r="C12" s="848"/>
      <c r="D12" s="848"/>
      <c r="E12" s="15"/>
    </row>
    <row r="13" spans="1:9" ht="19.5" hidden="1" customHeight="1">
      <c r="A13" s="32"/>
      <c r="B13" s="103"/>
      <c r="C13" s="103"/>
      <c r="D13" s="103"/>
      <c r="E13" s="15"/>
    </row>
    <row r="14" spans="1:9" ht="20.100000000000001" customHeight="1">
      <c r="A14" s="32"/>
      <c r="B14" s="103"/>
      <c r="C14" s="103"/>
      <c r="D14" s="103"/>
      <c r="G14" s="12"/>
    </row>
    <row r="15" spans="1:9" ht="20.100000000000001" customHeight="1">
      <c r="A15" s="29" t="s">
        <v>339</v>
      </c>
    </row>
    <row r="16" spans="1:9" ht="6" customHeight="1">
      <c r="A16" s="32"/>
    </row>
    <row r="17" spans="1:8" ht="78.75" customHeight="1">
      <c r="A17" s="1065" t="s">
        <v>3</v>
      </c>
      <c r="B17" s="1065"/>
      <c r="C17" s="1065"/>
      <c r="D17" s="1065"/>
      <c r="E17" s="1065"/>
    </row>
    <row r="18" spans="1:8" ht="56.25" customHeight="1">
      <c r="A18" s="897" t="s">
        <v>496</v>
      </c>
      <c r="B18" s="897"/>
      <c r="C18" s="897"/>
      <c r="D18" s="897"/>
      <c r="E18" s="897"/>
    </row>
    <row r="19" spans="1:8" ht="184.5" customHeight="1">
      <c r="A19" s="897" t="s">
        <v>495</v>
      </c>
      <c r="B19" s="897"/>
      <c r="C19" s="897"/>
      <c r="D19" s="897"/>
      <c r="E19" s="897"/>
    </row>
    <row r="20" spans="1:8" ht="8.25" hidden="1" customHeight="1">
      <c r="A20" s="32"/>
    </row>
    <row r="21" spans="1:8" ht="20.100000000000001" hidden="1" customHeight="1">
      <c r="A21" s="32"/>
    </row>
    <row r="22" spans="1:8" ht="20.100000000000001" hidden="1" customHeight="1">
      <c r="A22" s="32"/>
    </row>
    <row r="23" spans="1:8" ht="57.75" hidden="1" customHeight="1">
      <c r="A23" s="1065"/>
      <c r="B23" s="1065"/>
      <c r="C23" s="1065"/>
      <c r="D23" s="1065"/>
      <c r="E23" s="1065"/>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v>
      </c>
      <c r="B30" s="63" t="str">
        <f>'Attach 3(JV)'!B24</f>
        <v>--</v>
      </c>
      <c r="C30" s="40"/>
      <c r="D30" s="37" t="s">
        <v>4</v>
      </c>
      <c r="E30" s="211" t="str">
        <f>'Attach 3(JV)'!E24</f>
        <v/>
      </c>
    </row>
    <row r="31" spans="1:8" ht="33" customHeight="1">
      <c r="A31" s="36" t="s">
        <v>7</v>
      </c>
      <c r="B31" s="211" t="str">
        <f>'Attach 3(JV)'!B25</f>
        <v/>
      </c>
      <c r="C31" s="40"/>
      <c r="D31" s="37" t="s">
        <v>5</v>
      </c>
      <c r="E31" s="211"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Bi78ib3ryMs+OJ+H+EaJn6CefGQPjnRMWdkUcoZ1qvJENfld4SWX9o8/V3hQEXZUWDdzwliJOzdWjQXEsfM+Og==" saltValue="MLoHWfQwW9GqHZkn3qy9Fw==" spinCount="100000" sheet="1" objects="1" scenarios="1"/>
  <customSheetViews>
    <customSheetView guid="{8BB606F7-FAA6-4F69-8439-9E3CB0E8F104}" scale="145" showPageBreaks="1" showGridLines="0" zeroValues="0" fitToPage="1" printArea="1" hiddenRows="1" view="pageBreakPreview" topLeftCell="A14">
      <selection activeCell="A3" sqref="A3:E3"/>
      <pageMargins left="0.75" right="0.63" top="0.57999999999999996" bottom="0.6" header="0.34" footer="0.35"/>
      <pageSetup scale="92" orientation="portrait" r:id="rId1"/>
      <headerFooter alignWithMargins="0">
        <oddFooter>&amp;R&amp;"Book Antiqua,Bold"&amp;8 Page &amp;P of &amp;N</oddFooter>
      </headerFooter>
    </customSheetView>
    <customSheetView guid="{3B6A9969-E4B8-452F-AFFE-7A4A13F5C420}" scale="145" showPageBreaks="1" showGridLines="0" zeroValues="0" fitToPage="1" printArea="1" hiddenRows="1" view="pageBreakPreview">
      <selection activeCell="A3" sqref="A3:E3"/>
      <pageMargins left="0.75" right="0.63" top="0.57999999999999996" bottom="0.6" header="0.34" footer="0.35"/>
      <pageSetup scale="92" orientation="portrait" r:id="rId2"/>
      <headerFooter alignWithMargins="0">
        <oddFooter>&amp;R&amp;"Book Antiqua,Bold"&amp;8 Page &amp;P of &amp;N</oddFooter>
      </headerFooter>
    </customSheetView>
    <customSheetView guid="{B8284B7F-813C-4C59-8CB2-9F34C8EAC9F3}" scale="145" showPageBreaks="1" showGridLines="0" zeroValues="0" fitToPage="1" printArea="1" hiddenRows="1" view="pageBreakPreview">
      <selection activeCell="A3" sqref="A3:E3"/>
      <pageMargins left="0.75" right="0.63" top="0.57999999999999996" bottom="0.6" header="0.34" footer="0.35"/>
      <pageSetup scale="92" orientation="portrait" r:id="rId3"/>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75" right="0.63" top="0.57999999999999996" bottom="0.6" header="0.34" footer="0.35"/>
      <pageSetup scale="80" orientation="portrait" r:id="rId4"/>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5"/>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6"/>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7"/>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8"/>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9"/>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10"/>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11"/>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12"/>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13"/>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14"/>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15"/>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16"/>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7"/>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2"/>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7"/>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8"/>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9"/>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30"/>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31"/>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32"/>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33"/>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34"/>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35"/>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36"/>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37"/>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38"/>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75" right="0.63" top="0.57999999999999996" bottom="0.6" header="0.34" footer="0.35"/>
      <pageSetup scale="80" orientation="portrait" r:id="rId39"/>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75" right="0.63" top="0.57999999999999996" bottom="0.6" header="0.34" footer="0.35"/>
      <pageSetup scale="79" orientation="portrait" r:id="rId40"/>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75" right="0.63" top="0.57999999999999996" bottom="0.6" header="0.34" footer="0.35"/>
      <pageSetup scale="80" orientation="portrait" r:id="rId41"/>
      <headerFooter alignWithMargins="0">
        <oddFooter>&amp;R&amp;"Book Antiqua,Bold"&amp;8 Page &amp;P of &amp;N</oddFooter>
      </headerFooter>
    </customSheetView>
    <customSheetView guid="{9F341631-288D-49D9-8F81-65CCC818C9BA}" showPageBreaks="1" showGridLines="0" zeroValues="0" fitToPage="1" printArea="1" hiddenRows="1" view="pageBreakPreview" topLeftCell="A3">
      <selection activeCell="E1" sqref="E1"/>
      <pageMargins left="0.75" right="0.63" top="0.57999999999999996" bottom="0.6" header="0.34" footer="0.35"/>
      <pageSetup scale="92" orientation="portrait" r:id="rId42"/>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3">
      <selection activeCell="E1" sqref="E1"/>
      <pageMargins left="0.75" right="0.63" top="0.57999999999999996" bottom="0.6" header="0.34" footer="0.35"/>
      <pageSetup scale="92" orientation="portrait" r:id="rId43"/>
      <headerFooter alignWithMargins="0">
        <oddFooter>&amp;R&amp;"Book Antiqua,Bold"&amp;8 Page &amp;P of &amp;N</oddFooter>
      </headerFooter>
    </customSheetView>
    <customSheetView guid="{4B898AE2-7356-489E-882D-EC3B09CB95AA}" showPageBreaks="1" showGridLines="0" zeroValues="0" fitToPage="1" printArea="1" hiddenRows="1" view="pageBreakPreview" topLeftCell="A3">
      <selection activeCell="E1" sqref="E1"/>
      <pageMargins left="0.75" right="0.63" top="0.57999999999999996" bottom="0.6" header="0.34" footer="0.35"/>
      <pageSetup scale="92" orientation="portrait" r:id="rId44"/>
      <headerFooter alignWithMargins="0">
        <oddFooter>&amp;R&amp;"Book Antiqua,Bold"&amp;8 Page &amp;P of &amp;N</oddFooter>
      </headerFooter>
    </customSheetView>
    <customSheetView guid="{B9DDBA10-9BB0-4D91-9619-C113F75B2489}" scale="145" showPageBreaks="1" showGridLines="0" zeroValues="0" fitToPage="1" printArea="1" hiddenRows="1" view="pageBreakPreview">
      <selection activeCell="A3" sqref="A3:E3"/>
      <pageMargins left="0.75" right="0.63" top="0.57999999999999996" bottom="0.6" header="0.34" footer="0.35"/>
      <pageSetup scale="92" orientation="portrait" r:id="rId45"/>
      <headerFooter alignWithMargins="0">
        <oddFooter>&amp;R&amp;"Book Antiqua,Bold"&amp;8 Page &amp;P of &amp;N</oddFooter>
      </headerFooter>
    </customSheetView>
    <customSheetView guid="{7D04B26C-8B6E-4ADD-BB4A-D0761F3463C8}" scale="145" showPageBreaks="1" showGridLines="0" zeroValues="0" fitToPage="1" printArea="1" hiddenRows="1" view="pageBreakPreview" topLeftCell="A14">
      <selection activeCell="A3" sqref="A3:E3"/>
      <pageMargins left="0.75" right="0.63" top="0.57999999999999996" bottom="0.6" header="0.34" footer="0.35"/>
      <pageSetup scale="92" orientation="portrait" r:id="rId46"/>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92" orientation="portrait" r:id="rId47"/>
  <headerFooter alignWithMargins="0">
    <oddFooter>&amp;R&amp;"Book Antiqua,Bold"&amp;8 Page &amp;P of &amp;N</oddFooter>
  </headerFooter>
  <drawing r:id="rId48"/>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704AD-58BA-45D1-8294-DAEA739F3E23}">
  <sheetPr>
    <tabColor indexed="39"/>
    <pageSetUpPr fitToPage="1"/>
  </sheetPr>
  <dimension ref="A1:I39"/>
  <sheetViews>
    <sheetView showGridLines="0" view="pageBreakPreview" zoomScale="120" zoomScaleSheetLayoutView="120" workbookViewId="0">
      <selection activeCell="E1" sqref="E1"/>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8" customFormat="1" ht="15">
      <c r="A1" s="537" t="str">
        <f>'Attach 3(JV)'!A1</f>
        <v>Specification No. :CC/NT/W-RT/DOM/A04/24/17323</v>
      </c>
      <c r="B1" s="526"/>
      <c r="C1" s="526"/>
      <c r="D1" s="526"/>
      <c r="E1" s="538" t="str">
        <f>"Attachment-13 " &amp; 'Attach 3(JV)'!AT1</f>
        <v xml:space="preserve">Attachment-13 </v>
      </c>
      <c r="F1" s="79"/>
      <c r="G1" s="79"/>
      <c r="H1" s="79"/>
    </row>
    <row r="3" spans="1:9" ht="75" customHeight="1">
      <c r="A3" s="1218" t="str">
        <f>'Attach 3(JV)'!A3</f>
        <v>765kV Reactor Package 7RT-19-BULK for 30x80 MVAR, 765kV, 1-Ph Reactors Under  Bulk Procurement of 765kV and 400kV class Transformers and Reactors of various Capacities under Lot-4</v>
      </c>
      <c r="B3" s="1219"/>
      <c r="C3" s="1219"/>
      <c r="D3" s="1219"/>
      <c r="E3" s="1219"/>
      <c r="F3" s="26"/>
      <c r="G3" s="27"/>
      <c r="H3" s="26"/>
    </row>
    <row r="4" spans="1:9" ht="20.100000000000001" customHeight="1">
      <c r="A4" s="28"/>
      <c r="H4" s="30"/>
      <c r="I4" s="11"/>
    </row>
    <row r="5" spans="1:9" ht="20.100000000000001" customHeight="1">
      <c r="A5" s="846" t="s">
        <v>999</v>
      </c>
      <c r="B5" s="846"/>
      <c r="C5" s="846"/>
      <c r="D5" s="846"/>
      <c r="E5" s="846"/>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52" t="str">
        <f>'Attach 3(JV)'!A8</f>
        <v/>
      </c>
      <c r="B8" s="852"/>
      <c r="C8" s="852"/>
      <c r="D8" s="852"/>
      <c r="E8" s="12" t="str">
        <f>'Attach 3(JV)'!E8</f>
        <v>Contract Services</v>
      </c>
      <c r="H8" s="30"/>
      <c r="I8" s="11"/>
    </row>
    <row r="9" spans="1:9" ht="20.100000000000001" customHeight="1">
      <c r="A9" s="13" t="s">
        <v>344</v>
      </c>
      <c r="B9" s="849">
        <f>'Attach 3(JV)'!B9</f>
        <v>0</v>
      </c>
      <c r="C9" s="849"/>
      <c r="D9" s="849"/>
      <c r="E9" s="12" t="str">
        <f>'Attach 3(JV)'!E9</f>
        <v>Power Grid Corporation of India Ltd.,</v>
      </c>
      <c r="H9" s="30"/>
      <c r="I9" s="11"/>
    </row>
    <row r="10" spans="1:9" ht="20.100000000000001" customHeight="1">
      <c r="A10" s="13" t="s">
        <v>346</v>
      </c>
      <c r="B10" s="849">
        <f>'Attach 3(JV)'!B10</f>
        <v>0</v>
      </c>
      <c r="C10" s="849"/>
      <c r="D10" s="849"/>
      <c r="E10" s="12" t="str">
        <f>'Attach 3(JV)'!E10</f>
        <v>"Saudamini", Plot No. 2, Sector 29</v>
      </c>
      <c r="H10" s="30"/>
      <c r="I10" s="11"/>
    </row>
    <row r="11" spans="1:9" ht="20.100000000000001" customHeight="1">
      <c r="B11" s="849">
        <f>'Attach 3(JV)'!B11</f>
        <v>0</v>
      </c>
      <c r="C11" s="849"/>
      <c r="D11" s="849"/>
      <c r="E11" s="12" t="str">
        <f>'Attach 3(JV)'!E11</f>
        <v>Gurugram (Haryana) - 122001</v>
      </c>
      <c r="G11" s="53" t="s">
        <v>467</v>
      </c>
    </row>
    <row r="12" spans="1:9" ht="20.100000000000001" customHeight="1">
      <c r="A12" s="32"/>
      <c r="B12" s="849">
        <f>'Attach 3(JV)'!B12</f>
        <v>0</v>
      </c>
      <c r="C12" s="849"/>
      <c r="D12" s="849"/>
      <c r="E12" s="12"/>
    </row>
    <row r="13" spans="1:9" ht="20.100000000000001" customHeight="1">
      <c r="A13" s="32"/>
      <c r="B13" s="103"/>
      <c r="C13" s="103"/>
      <c r="D13" s="103"/>
      <c r="E13" s="25"/>
    </row>
    <row r="14" spans="1:9" ht="20.100000000000001" customHeight="1">
      <c r="A14" s="29" t="s">
        <v>339</v>
      </c>
    </row>
    <row r="15" spans="1:9" ht="20.100000000000001" customHeight="1">
      <c r="A15" s="32"/>
    </row>
    <row r="16" spans="1:9" ht="170.25" customHeight="1">
      <c r="A16" s="847" t="s">
        <v>1000</v>
      </c>
      <c r="B16" s="1383"/>
      <c r="C16" s="1383"/>
      <c r="D16" s="1383"/>
      <c r="E16" s="1383"/>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v>
      </c>
      <c r="B24" s="63" t="str">
        <f>'Attach 3(JV)'!B24</f>
        <v>--</v>
      </c>
      <c r="C24" s="40"/>
      <c r="D24" s="37" t="s">
        <v>4</v>
      </c>
      <c r="E24" s="211" t="str">
        <f>'Attach 3(JV)'!E24</f>
        <v/>
      </c>
    </row>
    <row r="25" spans="1:5" ht="33" customHeight="1">
      <c r="A25" s="36" t="s">
        <v>7</v>
      </c>
      <c r="B25" s="211" t="str">
        <f>'Attach 3(JV)'!B25</f>
        <v/>
      </c>
      <c r="C25" s="40"/>
      <c r="D25" s="37" t="s">
        <v>5</v>
      </c>
      <c r="E25" s="211"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WzQbzOc7dpJuFjsKoaaeVxRxPWZxNcGkFYSs5iNPseujdhTzyT2495PAaF4Tm03ASQlPkS2fBMOiezyDPKzY8g==" saltValue="TuoR5eWipFlwKoXsQs6NZg==" spinCount="100000" sheet="1" objects="1" scenarios="1"/>
  <customSheetViews>
    <customSheetView guid="{8BB606F7-FAA6-4F69-8439-9E3CB0E8F104}" scale="120" showPageBreaks="1" showGridLines="0" fitToPage="1" printArea="1" hiddenRows="1" view="pageBreakPreview">
      <selection activeCell="E1" sqref="E1"/>
      <pageMargins left="0.75" right="0.63" top="0.57999999999999996" bottom="0.6" header="0.34" footer="0.35"/>
      <pageSetup scale="84" orientation="portrait" r:id="rId1"/>
      <headerFooter alignWithMargins="0">
        <oddFooter>&amp;R&amp;"Book Antiqua,Bold"&amp;8 Page &amp;P of &amp;N</oddFooter>
      </headerFooter>
    </customSheetView>
    <customSheetView guid="{7D04B26C-8B6E-4ADD-BB4A-D0761F3463C8}" scale="120" showPageBreaks="1" showGridLines="0" fitToPage="1" printArea="1" hiddenRows="1" view="pageBreakPreview">
      <selection activeCell="E1" sqref="E1"/>
      <pageMargins left="0.75" right="0.63" top="0.57999999999999996" bottom="0.6" header="0.34" footer="0.35"/>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zoomScaleNormal="100" zoomScaleSheetLayoutView="100" workbookViewId="0">
      <selection activeCell="B11" sqref="B11"/>
    </sheetView>
  </sheetViews>
  <sheetFormatPr defaultColWidth="9.140625" defaultRowHeight="16.5"/>
  <cols>
    <col min="1" max="1" width="9.140625" style="347" customWidth="1"/>
    <col min="2" max="2" width="33" style="348" customWidth="1"/>
    <col min="3" max="3" width="11.7109375" style="348" customWidth="1"/>
    <col min="4" max="5" width="6.42578125" style="348" customWidth="1"/>
    <col min="6" max="6" width="6.42578125" style="360" customWidth="1"/>
    <col min="7" max="7" width="39" style="360" customWidth="1"/>
    <col min="8" max="8" width="11.85546875" style="360" hidden="1" customWidth="1"/>
    <col min="9" max="9" width="20.28515625" style="360" hidden="1" customWidth="1"/>
    <col min="10" max="13" width="11.85546875" style="360" hidden="1" customWidth="1"/>
    <col min="14" max="14" width="11.85546875" style="360" customWidth="1"/>
    <col min="15" max="15" width="11.85546875" style="360" hidden="1" customWidth="1"/>
    <col min="16" max="25" width="11.85546875" style="360" customWidth="1"/>
    <col min="26" max="26" width="9.140625" style="347" customWidth="1"/>
    <col min="27" max="27" width="15.28515625" style="347" hidden="1" customWidth="1"/>
    <col min="28" max="28" width="0" style="347" hidden="1" customWidth="1"/>
    <col min="29" max="16384" width="9.140625" style="347"/>
  </cols>
  <sheetData>
    <row r="1" spans="2:29" s="344" customFormat="1" ht="59.25" customHeight="1">
      <c r="B1" s="817" t="str">
        <f>Basic!B1</f>
        <v>765kV Reactor Package 7RT-19-BULK for 30x80 MVAR, 765kV, 1-Ph Reactors Under  Bulk Procurement of 765kV and 400kV class Transformers and Reactors of various Capacities under Lot-4</v>
      </c>
      <c r="C1" s="818"/>
      <c r="D1" s="818"/>
      <c r="E1" s="818"/>
      <c r="F1" s="818"/>
      <c r="G1" s="818"/>
      <c r="H1" s="345"/>
      <c r="I1" s="345"/>
      <c r="J1" s="345"/>
      <c r="K1" s="345"/>
      <c r="L1" s="345"/>
      <c r="M1" s="345"/>
      <c r="N1" s="345"/>
      <c r="O1" s="345"/>
      <c r="P1" s="345"/>
      <c r="Q1" s="345"/>
      <c r="R1" s="345"/>
      <c r="S1" s="345"/>
      <c r="T1" s="345"/>
      <c r="U1" s="345"/>
      <c r="V1" s="345"/>
      <c r="W1" s="345"/>
      <c r="X1" s="345"/>
      <c r="Y1" s="345"/>
      <c r="AA1" s="346"/>
      <c r="AB1" s="346"/>
      <c r="AC1" s="346"/>
    </row>
    <row r="2" spans="2:29" ht="15.75" customHeight="1">
      <c r="B2" s="834" t="str">
        <f>Basic!B3</f>
        <v>CC/NT/W-RT/DOM/A04/24/17323</v>
      </c>
      <c r="C2" s="834"/>
      <c r="D2" s="834"/>
      <c r="E2" s="834"/>
      <c r="F2" s="834"/>
      <c r="G2" s="834"/>
      <c r="H2" s="348"/>
      <c r="I2" s="348"/>
      <c r="J2" s="348"/>
      <c r="K2" s="348"/>
      <c r="L2" s="348"/>
      <c r="M2" s="348"/>
      <c r="N2" s="348"/>
      <c r="O2" s="348"/>
      <c r="P2" s="348"/>
      <c r="Q2" s="348"/>
      <c r="R2" s="348"/>
      <c r="S2" s="348"/>
      <c r="T2" s="348"/>
      <c r="U2" s="348"/>
      <c r="V2" s="348"/>
      <c r="W2" s="348"/>
      <c r="X2" s="348"/>
      <c r="Y2" s="348"/>
      <c r="AA2" s="347" t="s">
        <v>542</v>
      </c>
      <c r="AB2" s="349">
        <v>1</v>
      </c>
      <c r="AC2" s="350"/>
    </row>
    <row r="3" spans="2:29" ht="12" customHeight="1">
      <c r="B3" s="351"/>
      <c r="C3" s="351"/>
      <c r="D3" s="351"/>
      <c r="E3" s="351"/>
      <c r="F3" s="348"/>
      <c r="G3" s="348"/>
      <c r="H3" s="348"/>
      <c r="I3" s="348"/>
      <c r="J3" s="348"/>
      <c r="K3" s="348"/>
      <c r="L3" s="348"/>
      <c r="M3" s="352" t="s">
        <v>539</v>
      </c>
      <c r="N3" s="348"/>
      <c r="O3" s="348"/>
      <c r="P3" s="348"/>
      <c r="Q3" s="348"/>
      <c r="R3" s="348"/>
      <c r="S3" s="348"/>
      <c r="T3" s="348"/>
      <c r="U3" s="348"/>
      <c r="V3" s="348"/>
      <c r="W3" s="348"/>
      <c r="X3" s="348"/>
      <c r="Y3" s="348"/>
      <c r="AA3" s="347" t="s">
        <v>543</v>
      </c>
      <c r="AB3" s="349" t="s">
        <v>9</v>
      </c>
      <c r="AC3" s="350"/>
    </row>
    <row r="4" spans="2:29" ht="20.100000000000001" customHeight="1">
      <c r="B4" s="835" t="s">
        <v>165</v>
      </c>
      <c r="C4" s="835"/>
      <c r="D4" s="835"/>
      <c r="E4" s="835"/>
      <c r="F4" s="835"/>
      <c r="G4" s="835"/>
      <c r="H4" s="348"/>
      <c r="I4" s="348"/>
      <c r="J4" s="348"/>
      <c r="K4" s="348"/>
      <c r="L4" s="348"/>
      <c r="M4" s="352" t="s">
        <v>473</v>
      </c>
      <c r="N4" s="348"/>
      <c r="O4" s="348"/>
      <c r="P4" s="348"/>
      <c r="Q4" s="348"/>
      <c r="R4" s="348"/>
      <c r="S4" s="348"/>
      <c r="T4" s="348"/>
      <c r="U4" s="348"/>
      <c r="V4" s="348"/>
      <c r="W4" s="348"/>
      <c r="X4" s="348"/>
      <c r="Y4" s="348"/>
      <c r="AB4" s="349"/>
      <c r="AC4" s="350"/>
    </row>
    <row r="5" spans="2:29" ht="12" customHeight="1">
      <c r="B5" s="353"/>
      <c r="C5" s="353"/>
      <c r="F5" s="348"/>
      <c r="G5" s="348"/>
      <c r="H5" s="348"/>
      <c r="I5" s="348"/>
      <c r="J5" s="348"/>
      <c r="K5" s="348"/>
      <c r="L5" s="348"/>
      <c r="M5" s="348"/>
      <c r="N5" s="348"/>
      <c r="O5" s="348"/>
      <c r="P5" s="348"/>
      <c r="Q5" s="348"/>
      <c r="R5" s="348"/>
      <c r="S5" s="348"/>
      <c r="T5" s="348"/>
      <c r="U5" s="348"/>
      <c r="V5" s="348"/>
      <c r="W5" s="348"/>
      <c r="X5" s="348"/>
      <c r="Y5" s="348"/>
      <c r="AA5" s="350"/>
      <c r="AB5" s="350"/>
      <c r="AC5" s="350"/>
    </row>
    <row r="6" spans="2:29" s="344" customFormat="1" ht="43.5" hidden="1" customHeight="1">
      <c r="B6" s="354" t="s">
        <v>161</v>
      </c>
      <c r="C6" s="355"/>
      <c r="D6" s="836" t="s">
        <v>542</v>
      </c>
      <c r="E6" s="837"/>
      <c r="F6" s="837"/>
      <c r="G6" s="838"/>
      <c r="H6" s="356"/>
      <c r="I6" s="392" t="str">
        <f>D6</f>
        <v>Sole Bidder</v>
      </c>
      <c r="J6" s="393">
        <f>IF(I6="JV (Joint Venture)",1,2)</f>
        <v>2</v>
      </c>
      <c r="K6" s="356"/>
      <c r="L6" s="356"/>
      <c r="M6" s="356"/>
      <c r="N6" s="356"/>
      <c r="O6" s="356"/>
      <c r="P6" s="356"/>
      <c r="Q6" s="356"/>
      <c r="R6" s="356"/>
      <c r="S6" s="356"/>
      <c r="U6" s="356"/>
      <c r="V6" s="356"/>
      <c r="W6" s="356"/>
      <c r="X6" s="356"/>
      <c r="Y6" s="356"/>
      <c r="AA6" s="358">
        <f>IF(D6= "Sole Bidder", 0, D7)</f>
        <v>0</v>
      </c>
      <c r="AB6" s="346"/>
      <c r="AC6" s="346"/>
    </row>
    <row r="7" spans="2:29" ht="50.1" hidden="1" customHeight="1">
      <c r="B7" s="354" t="str">
        <f>IF(D6= "JV (Joint Venture)", "Total Nos. of  Partners in the JV [excluding the Lead Partner]", "")</f>
        <v/>
      </c>
      <c r="C7" s="359"/>
      <c r="D7" s="839">
        <v>1</v>
      </c>
      <c r="E7" s="840"/>
      <c r="F7" s="840"/>
      <c r="G7" s="841"/>
      <c r="I7" s="392"/>
      <c r="J7" s="392"/>
      <c r="AA7" s="350"/>
      <c r="AB7" s="350"/>
      <c r="AC7" s="350"/>
    </row>
    <row r="8" spans="2:29" ht="12" customHeight="1">
      <c r="B8" s="353"/>
      <c r="C8" s="353"/>
      <c r="F8" s="348"/>
      <c r="G8" s="348"/>
      <c r="H8" s="348"/>
      <c r="I8" s="348"/>
      <c r="J8" s="348"/>
      <c r="K8" s="348"/>
      <c r="L8" s="348"/>
      <c r="M8" s="348"/>
      <c r="N8" s="348"/>
      <c r="O8" s="348"/>
      <c r="P8" s="348"/>
      <c r="Q8" s="348"/>
      <c r="R8" s="348"/>
      <c r="S8" s="348"/>
      <c r="T8" s="348"/>
      <c r="U8" s="348"/>
      <c r="V8" s="348"/>
      <c r="W8" s="348"/>
      <c r="X8" s="348"/>
      <c r="Y8" s="348"/>
      <c r="AA8" s="350"/>
      <c r="AB8" s="350"/>
      <c r="AC8" s="350"/>
    </row>
    <row r="9" spans="2:29" ht="12" customHeight="1">
      <c r="B9" s="353"/>
      <c r="C9" s="353"/>
      <c r="F9" s="348"/>
      <c r="G9" s="348"/>
      <c r="H9" s="348"/>
      <c r="I9" s="348"/>
      <c r="J9" s="348"/>
      <c r="K9" s="348"/>
      <c r="L9" s="348"/>
      <c r="M9" s="348"/>
      <c r="N9" s="348"/>
      <c r="O9" s="348"/>
      <c r="P9" s="348"/>
      <c r="Q9" s="348"/>
      <c r="R9" s="348"/>
      <c r="S9" s="348"/>
      <c r="T9" s="348"/>
      <c r="U9" s="348"/>
      <c r="V9" s="348"/>
      <c r="W9" s="348"/>
      <c r="X9" s="348"/>
      <c r="Y9" s="348"/>
      <c r="AA9" s="350"/>
      <c r="AB9" s="350"/>
      <c r="AC9" s="350"/>
    </row>
    <row r="10" spans="2:29" ht="30" customHeight="1">
      <c r="B10" s="342" t="s">
        <v>708</v>
      </c>
      <c r="C10" s="361"/>
      <c r="D10" s="831"/>
      <c r="E10" s="832"/>
      <c r="F10" s="832"/>
      <c r="G10" s="833"/>
      <c r="H10" s="348"/>
      <c r="I10" s="348"/>
      <c r="J10" s="348"/>
      <c r="K10" s="348"/>
      <c r="L10" s="348"/>
      <c r="M10" s="348"/>
      <c r="N10" s="348"/>
      <c r="O10" s="348"/>
      <c r="P10" s="348"/>
      <c r="Q10" s="348"/>
      <c r="R10" s="348"/>
      <c r="S10" s="348"/>
      <c r="T10" s="348"/>
      <c r="U10" s="348"/>
      <c r="V10" s="348"/>
      <c r="W10" s="348"/>
      <c r="X10" s="348"/>
      <c r="Y10" s="348"/>
      <c r="AA10" s="350"/>
      <c r="AB10" s="350"/>
      <c r="AC10" s="350"/>
    </row>
    <row r="11" spans="2:29" ht="29.25" customHeight="1">
      <c r="B11" s="343" t="s">
        <v>709</v>
      </c>
      <c r="C11" s="362"/>
      <c r="D11" s="831"/>
      <c r="E11" s="832"/>
      <c r="F11" s="832"/>
      <c r="G11" s="833"/>
      <c r="H11" s="348"/>
      <c r="I11" s="348"/>
      <c r="J11" s="348"/>
      <c r="K11" s="348"/>
      <c r="L11" s="348"/>
      <c r="M11" s="348"/>
      <c r="N11" s="348"/>
      <c r="O11" s="348"/>
      <c r="P11" s="348"/>
      <c r="Q11" s="348"/>
      <c r="R11" s="348"/>
      <c r="S11" s="348"/>
      <c r="T11" s="348"/>
      <c r="U11" s="348"/>
      <c r="V11" s="348"/>
      <c r="W11" s="348"/>
      <c r="X11" s="348"/>
      <c r="Y11" s="348"/>
      <c r="AA11" s="350"/>
      <c r="AB11" s="350"/>
      <c r="AC11" s="350"/>
    </row>
    <row r="12" spans="2:29" ht="30.75" customHeight="1">
      <c r="B12" s="363"/>
      <c r="C12" s="364"/>
      <c r="D12" s="831"/>
      <c r="E12" s="832"/>
      <c r="F12" s="832"/>
      <c r="G12" s="833"/>
      <c r="H12" s="348"/>
      <c r="I12" s="348"/>
      <c r="J12" s="348"/>
      <c r="K12" s="348"/>
      <c r="L12" s="348"/>
      <c r="M12" s="348"/>
      <c r="N12" s="348"/>
      <c r="O12" s="348"/>
      <c r="P12" s="348"/>
      <c r="Q12" s="348"/>
      <c r="R12" s="348"/>
      <c r="S12" s="348"/>
      <c r="T12" s="348"/>
      <c r="U12" s="348"/>
      <c r="V12" s="348"/>
      <c r="W12" s="348"/>
      <c r="X12" s="348"/>
      <c r="Y12" s="348"/>
      <c r="AA12" s="350"/>
      <c r="AB12" s="350"/>
      <c r="AC12" s="350"/>
    </row>
    <row r="13" spans="2:29" ht="32.25" customHeight="1">
      <c r="B13" s="365"/>
      <c r="C13" s="366"/>
      <c r="D13" s="831"/>
      <c r="E13" s="832"/>
      <c r="F13" s="832"/>
      <c r="G13" s="833"/>
      <c r="H13" s="348"/>
      <c r="I13" s="348"/>
      <c r="J13" s="348"/>
      <c r="K13" s="348"/>
      <c r="L13" s="348"/>
      <c r="M13" s="348"/>
      <c r="N13" s="348"/>
      <c r="O13" s="348"/>
      <c r="P13" s="348"/>
      <c r="Q13" s="348"/>
      <c r="R13" s="348"/>
      <c r="S13" s="348"/>
      <c r="T13" s="348"/>
      <c r="U13" s="348"/>
      <c r="V13" s="348"/>
      <c r="W13" s="348"/>
      <c r="X13" s="348"/>
      <c r="Y13" s="348"/>
      <c r="AA13" s="350"/>
      <c r="AB13" s="350"/>
      <c r="AC13" s="350"/>
    </row>
    <row r="14" spans="2:29" ht="12" customHeight="1">
      <c r="B14" s="353"/>
      <c r="C14" s="353"/>
      <c r="F14" s="348"/>
      <c r="G14" s="348"/>
      <c r="H14" s="348"/>
      <c r="I14" s="348"/>
      <c r="J14" s="348"/>
      <c r="K14" s="348"/>
      <c r="L14" s="348"/>
      <c r="M14" s="348"/>
      <c r="N14" s="348"/>
      <c r="O14" s="348"/>
      <c r="P14" s="348"/>
      <c r="Q14" s="348"/>
      <c r="R14" s="348"/>
      <c r="S14" s="348"/>
      <c r="T14" s="348"/>
      <c r="U14" s="348"/>
      <c r="V14" s="348"/>
      <c r="W14" s="348"/>
      <c r="X14" s="348"/>
      <c r="Y14" s="348"/>
      <c r="AA14" s="350"/>
      <c r="AB14" s="350"/>
      <c r="AC14" s="350"/>
    </row>
    <row r="15" spans="2:29" ht="36" customHeight="1">
      <c r="B15" s="829" t="s">
        <v>544</v>
      </c>
      <c r="C15" s="829"/>
      <c r="D15" s="830"/>
      <c r="E15" s="830"/>
      <c r="F15" s="830"/>
      <c r="G15" s="830"/>
      <c r="I15" s="392">
        <f>D15</f>
        <v>0</v>
      </c>
      <c r="J15" s="393">
        <f>IF(I15="No",1,2)</f>
        <v>2</v>
      </c>
      <c r="K15" s="357">
        <f>IF(J15="No",1,2)</f>
        <v>2</v>
      </c>
      <c r="L15" s="360">
        <f>IF(AND(D6="JV (Joint Venture)",D7=1),1,0)</f>
        <v>0</v>
      </c>
      <c r="O15" s="360">
        <v>2019</v>
      </c>
    </row>
    <row r="16" spans="2:29" ht="30.75" customHeight="1">
      <c r="B16" s="374" t="s">
        <v>547</v>
      </c>
      <c r="C16" s="375"/>
      <c r="D16" s="831"/>
      <c r="E16" s="832"/>
      <c r="F16" s="832"/>
      <c r="G16" s="833"/>
      <c r="I16" s="392"/>
      <c r="J16" s="393"/>
      <c r="K16" s="357"/>
      <c r="O16" s="360">
        <v>2020</v>
      </c>
    </row>
    <row r="17" spans="2:29" ht="12" customHeight="1">
      <c r="B17" s="353"/>
      <c r="C17" s="353"/>
      <c r="F17" s="348"/>
      <c r="G17" s="348"/>
      <c r="H17" s="348"/>
      <c r="I17" s="348"/>
      <c r="J17" s="348"/>
      <c r="K17" s="348"/>
      <c r="L17" s="348"/>
      <c r="M17" s="348"/>
      <c r="N17" s="348"/>
      <c r="O17" s="348"/>
      <c r="P17" s="348"/>
      <c r="Q17" s="348"/>
      <c r="R17" s="348"/>
      <c r="S17" s="348"/>
      <c r="T17" s="348"/>
      <c r="U17" s="348"/>
      <c r="V17" s="348"/>
      <c r="W17" s="348"/>
      <c r="X17" s="348"/>
      <c r="Y17" s="348"/>
      <c r="AA17" s="350"/>
      <c r="AB17" s="350"/>
      <c r="AC17" s="350"/>
    </row>
    <row r="18" spans="2:29" ht="24.75" customHeight="1">
      <c r="B18" s="342" t="s">
        <v>931</v>
      </c>
      <c r="C18" s="361"/>
      <c r="D18" s="831"/>
      <c r="E18" s="832"/>
      <c r="F18" s="832"/>
      <c r="G18" s="833"/>
      <c r="I18" s="392"/>
      <c r="J18" s="392"/>
    </row>
    <row r="19" spans="2:29" ht="21" customHeight="1">
      <c r="B19" s="343" t="s">
        <v>710</v>
      </c>
      <c r="C19" s="362"/>
      <c r="D19" s="831"/>
      <c r="E19" s="832"/>
      <c r="F19" s="832"/>
      <c r="G19" s="833"/>
      <c r="I19" s="392"/>
      <c r="J19" s="392"/>
    </row>
    <row r="20" spans="2:29" ht="21" customHeight="1">
      <c r="B20" s="363" t="s">
        <v>711</v>
      </c>
      <c r="C20" s="364"/>
      <c r="D20" s="831"/>
      <c r="E20" s="832"/>
      <c r="F20" s="832"/>
      <c r="G20" s="833"/>
      <c r="I20" s="392"/>
      <c r="J20" s="392"/>
    </row>
    <row r="21" spans="2:29" ht="21.75" customHeight="1">
      <c r="B21" s="365" t="s">
        <v>712</v>
      </c>
      <c r="C21" s="366"/>
      <c r="D21" s="831"/>
      <c r="E21" s="832"/>
      <c r="F21" s="832"/>
      <c r="G21" s="833"/>
      <c r="I21" s="392" t="s">
        <v>550</v>
      </c>
      <c r="J21" s="392">
        <f>D15</f>
        <v>0</v>
      </c>
    </row>
    <row r="22" spans="2:29" ht="20.100000000000001" customHeight="1"/>
    <row r="23" spans="2:29" ht="20.100000000000001" hidden="1" customHeight="1">
      <c r="B23" s="342" t="str">
        <f>IF(D7=1, "Name of other Partner","Name of other Partner - 1")</f>
        <v>Name of other Partner</v>
      </c>
      <c r="C23" s="361"/>
      <c r="D23" s="831" t="s">
        <v>553</v>
      </c>
      <c r="E23" s="832"/>
      <c r="F23" s="832"/>
      <c r="G23" s="833"/>
    </row>
    <row r="24" spans="2:29" ht="20.100000000000001" hidden="1" customHeight="1">
      <c r="B24" s="343" t="str">
        <f>IF(D7=1, "Address of other Partner","Address of other Partner - 1")</f>
        <v>Address of other Partner</v>
      </c>
      <c r="C24" s="362"/>
      <c r="D24" s="831" t="s">
        <v>555</v>
      </c>
      <c r="E24" s="832"/>
      <c r="F24" s="832"/>
      <c r="G24" s="833"/>
    </row>
    <row r="25" spans="2:29" ht="20.100000000000001" hidden="1" customHeight="1">
      <c r="B25" s="363"/>
      <c r="C25" s="364"/>
      <c r="D25" s="831" t="s">
        <v>552</v>
      </c>
      <c r="E25" s="832"/>
      <c r="F25" s="832"/>
      <c r="G25" s="833"/>
    </row>
    <row r="26" spans="2:29" ht="20.100000000000001" hidden="1" customHeight="1">
      <c r="B26" s="365"/>
      <c r="C26" s="366"/>
      <c r="D26" s="831"/>
      <c r="E26" s="832"/>
      <c r="F26" s="832"/>
      <c r="G26" s="833"/>
    </row>
    <row r="27" spans="2:29" ht="20.100000000000001" customHeight="1"/>
    <row r="28" spans="2:29" ht="20.100000000000001" hidden="1" customHeight="1">
      <c r="B28" s="342" t="s">
        <v>540</v>
      </c>
      <c r="C28" s="361"/>
      <c r="D28" s="831"/>
      <c r="E28" s="832"/>
      <c r="F28" s="832"/>
      <c r="G28" s="833"/>
    </row>
    <row r="29" spans="2:29" ht="20.100000000000001" hidden="1" customHeight="1">
      <c r="B29" s="343" t="s">
        <v>541</v>
      </c>
      <c r="C29" s="362"/>
      <c r="D29" s="831"/>
      <c r="E29" s="832"/>
      <c r="F29" s="832"/>
      <c r="G29" s="833"/>
    </row>
    <row r="30" spans="2:29" ht="20.100000000000001" hidden="1" customHeight="1">
      <c r="B30" s="363"/>
      <c r="C30" s="364"/>
      <c r="D30" s="831"/>
      <c r="E30" s="832"/>
      <c r="F30" s="832"/>
      <c r="G30" s="833"/>
    </row>
    <row r="31" spans="2:29" ht="20.100000000000001" hidden="1" customHeight="1">
      <c r="B31" s="365"/>
      <c r="C31" s="366"/>
      <c r="D31" s="831"/>
      <c r="E31" s="832"/>
      <c r="F31" s="832"/>
      <c r="G31" s="833"/>
    </row>
    <row r="32" spans="2:29" ht="20.100000000000001" customHeight="1"/>
    <row r="33" spans="2:25" ht="21" customHeight="1">
      <c r="B33" s="367" t="s">
        <v>166</v>
      </c>
      <c r="C33" s="368"/>
      <c r="D33" s="831"/>
      <c r="E33" s="832"/>
      <c r="F33" s="832"/>
      <c r="G33" s="833"/>
    </row>
    <row r="34" spans="2:25" ht="21" customHeight="1">
      <c r="B34" s="367" t="s">
        <v>167</v>
      </c>
      <c r="C34" s="368"/>
      <c r="D34" s="831"/>
      <c r="E34" s="832"/>
      <c r="F34" s="832"/>
      <c r="G34" s="833"/>
    </row>
    <row r="35" spans="2:25" ht="21" customHeight="1">
      <c r="B35" s="369"/>
      <c r="C35" s="369"/>
      <c r="D35" s="369"/>
    </row>
    <row r="36" spans="2:25" s="344" customFormat="1" ht="21" customHeight="1">
      <c r="B36" s="367" t="s">
        <v>545</v>
      </c>
      <c r="C36" s="368"/>
      <c r="D36" s="370"/>
      <c r="E36" s="371"/>
      <c r="F36" s="370"/>
      <c r="G36" s="372"/>
      <c r="H36" s="373">
        <f>IF(E36="Feb",29,IF(OR(E36="Apr", E36="Jun", E36="Sep", E36="Nov"),30,31))</f>
        <v>31</v>
      </c>
      <c r="I36" s="348"/>
      <c r="J36" s="348"/>
      <c r="K36" s="348"/>
      <c r="L36" s="348"/>
      <c r="M36" s="348"/>
      <c r="N36" s="348"/>
      <c r="O36" s="348"/>
      <c r="P36" s="348"/>
      <c r="Q36" s="348"/>
      <c r="R36" s="348"/>
      <c r="S36" s="348"/>
      <c r="T36" s="348"/>
      <c r="U36" s="348"/>
      <c r="V36" s="348"/>
      <c r="W36" s="348"/>
      <c r="X36" s="348"/>
      <c r="Y36" s="348"/>
    </row>
    <row r="37" spans="2:25" ht="21" customHeight="1">
      <c r="B37" s="367" t="s">
        <v>546</v>
      </c>
      <c r="C37" s="368"/>
      <c r="D37" s="842"/>
      <c r="E37" s="843"/>
      <c r="F37" s="843"/>
      <c r="G37" s="844"/>
    </row>
    <row r="38" spans="2:25">
      <c r="E38" s="360"/>
    </row>
  </sheetData>
  <sheetProtection algorithmName="SHA-512" hashValue="xgMkky8vFR4WVRvEG9encKegpA/apDmaF0Ie1MUu46MoO0/3Qdf0qJ3QCXRNp7D6kEafzP+SWN+l1lInvOnrgA==" saltValue="9QazgXMRvR4YJfUFswS1zA==" spinCount="100000" sheet="1" objects="1" scenarios="1"/>
  <customSheetViews>
    <customSheetView guid="{8BB606F7-FAA6-4F69-8439-9E3CB0E8F104}" showPageBreaks="1" showGridLines="0" printArea="1" hiddenRows="1" hiddenColumns="1" view="pageBreakPreview" topLeftCell="A2">
      <selection activeCell="D37" sqref="D37:G37"/>
      <pageMargins left="0.75" right="0.75" top="0.69" bottom="0.7" header="0.4" footer="0.37"/>
      <pageSetup scale="96" orientation="portrait" r:id="rId1"/>
      <headerFooter alignWithMargins="0"/>
    </customSheetView>
    <customSheetView guid="{3B6A9969-E4B8-452F-AFFE-7A4A13F5C420}" showPageBreaks="1" showGridLines="0" printArea="1" hiddenRows="1" hiddenColumns="1" view="pageBreakPreview" topLeftCell="A10">
      <selection activeCell="D10" sqref="D10:G10"/>
      <pageMargins left="0.75" right="0.75" top="0.69" bottom="0.7" header="0.4" footer="0.37"/>
      <pageSetup scale="96" orientation="portrait" r:id="rId2"/>
      <headerFooter alignWithMargins="0"/>
    </customSheetView>
    <customSheetView guid="{B8284B7F-813C-4C59-8CB2-9F34C8EAC9F3}" showPageBreaks="1" showGridLines="0" printArea="1" hiddenRows="1" hiddenColumns="1" view="pageBreakPreview">
      <selection activeCell="D10" sqref="D10:G10"/>
      <pageMargins left="0.75" right="0.75" top="0.69" bottom="0.7" header="0.4" footer="0.37"/>
      <pageSetup scale="96" orientation="portrait" r:id="rId3"/>
      <headerFooter alignWithMargins="0"/>
    </customSheetView>
    <customSheetView guid="{176DC383-BC5B-4A2C-B484-0B54305CAC0E}" showPageBreaks="1" showGridLines="0" printArea="1" hiddenRows="1" hiddenColumns="1" view="pageBreakPreview" topLeftCell="A13">
      <selection activeCell="D37" sqref="D37:G37"/>
      <pageMargins left="0.75" right="0.75" top="0.69" bottom="0.7" header="0.4" footer="0.37"/>
      <pageSetup scale="96" orientation="portrait" r:id="rId4"/>
      <headerFooter alignWithMargins="0"/>
    </customSheetView>
    <customSheetView guid="{F0C5A243-1ADF-42BF-85A0-B6506A13618B}" scale="115" showPageBreaks="1" showGridLines="0" printArea="1" hiddenRows="1" hiddenColumns="1" view="pageBreakPreview" topLeftCell="A17">
      <selection activeCell="D37" sqref="D37"/>
      <pageMargins left="0.75" right="0.75" top="0.69" bottom="0.7" header="0.4" footer="0.37"/>
      <pageSetup scale="96" orientation="portrait" r:id="rId5"/>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6"/>
      <headerFooter alignWithMargins="0"/>
    </customSheetView>
    <customSheetView guid="{869B0F9C-77A4-468D-A350-EA35CAE357D9}" scale="115" showPageBreaks="1" showGridLines="0" printArea="1" hiddenRows="1" hiddenColumns="1" view="pageBreakPreview">
      <selection activeCell="D21" sqref="D21:G21"/>
      <pageMargins left="0.75" right="0.75" top="0.69" bottom="0.7" header="0.4" footer="0.37"/>
      <pageSetup scale="96" orientation="portrait" r:id="rId7"/>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8"/>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9"/>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10"/>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11"/>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12"/>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13"/>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14"/>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15"/>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16"/>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17"/>
      <headerFooter alignWithMargins="0"/>
    </customSheetView>
    <customSheetView guid="{757C3C2F-C668-4CD7-806B-CA71CC57DCC1}" scale="115" showPageBreaks="1" showGridLines="0" printArea="1" hiddenRows="1" hiddenColumns="1" view="pageBreakPreview" topLeftCell="A17">
      <selection activeCell="F36" sqref="F36"/>
      <pageMargins left="0.75" right="0.75" top="0.69" bottom="0.7" header="0.4" footer="0.37"/>
      <pageSetup scale="96" orientation="portrait" r:id="rId18"/>
      <headerFooter alignWithMargins="0"/>
    </customSheetView>
    <customSheetView guid="{9CD72AD0-8BDA-437F-A784-A667464C809C}" scale="115" showPageBreaks="1" showGridLines="0" printArea="1" hiddenRows="1" hiddenColumns="1" view="pageBreakPreview">
      <selection activeCell="D37" sqref="D37"/>
      <pageMargins left="0.75" right="0.75" top="0.69" bottom="0.7" header="0.4" footer="0.37"/>
      <pageSetup scale="96" orientation="portrait" r:id="rId19"/>
      <headerFooter alignWithMargins="0"/>
    </customSheetView>
    <customSheetView guid="{DBB6855E-D634-47BF-8EAD-2479D63E426E}" showPageBreaks="1" showGridLines="0" printArea="1" hiddenRows="1" hiddenColumns="1" view="pageBreakPreview">
      <selection activeCell="D10" sqref="D10:G10"/>
      <pageMargins left="0.75" right="0.75" top="0.69" bottom="0.7" header="0.4" footer="0.37"/>
      <pageSetup scale="96" orientation="portrait" r:id="rId20"/>
      <headerFooter alignWithMargins="0"/>
    </customSheetView>
    <customSheetView guid="{9F341631-288D-49D9-8F81-65CCC818C9BA}" showPageBreaks="1" showGridLines="0" printArea="1" hiddenRows="1" hiddenColumns="1" view="pageBreakPreview" topLeftCell="A11">
      <selection activeCell="D37" sqref="D37:G37"/>
      <pageMargins left="0.75" right="0.75" top="0.69" bottom="0.7" header="0.4" footer="0.37"/>
      <pageSetup scale="96" orientation="portrait" r:id="rId21"/>
      <headerFooter alignWithMargins="0"/>
    </customSheetView>
    <customSheetView guid="{3836A67F-51F8-4B52-B51D-937DC398CD1F}" showPageBreaks="1" showGridLines="0" printArea="1" hiddenRows="1" hiddenColumns="1" view="pageBreakPreview" topLeftCell="A11">
      <selection activeCell="D37" sqref="D37:G37"/>
      <pageMargins left="0.75" right="0.75" top="0.69" bottom="0.7" header="0.4" footer="0.37"/>
      <pageSetup scale="96" orientation="portrait" r:id="rId22"/>
      <headerFooter alignWithMargins="0"/>
    </customSheetView>
    <customSheetView guid="{4B898AE2-7356-489E-882D-EC3B09CB95AA}" showPageBreaks="1" showGridLines="0" printArea="1" hiddenRows="1" hiddenColumns="1" view="pageBreakPreview">
      <selection activeCell="F36" sqref="F36"/>
      <pageMargins left="0.75" right="0.75" top="0.69" bottom="0.7" header="0.4" footer="0.37"/>
      <pageSetup scale="96" orientation="portrait" r:id="rId23"/>
      <headerFooter alignWithMargins="0"/>
    </customSheetView>
    <customSheetView guid="{B9DDBA10-9BB0-4D91-9619-C113F75B2489}" showPageBreaks="1" showGridLines="0" printArea="1" hiddenRows="1" hiddenColumns="1" view="pageBreakPreview">
      <selection activeCell="D10" sqref="D10:G10"/>
      <pageMargins left="0.75" right="0.75" top="0.69" bottom="0.7" header="0.4" footer="0.37"/>
      <pageSetup scale="96" orientation="portrait" r:id="rId24"/>
      <headerFooter alignWithMargins="0"/>
    </customSheetView>
    <customSheetView guid="{7D04B26C-8B6E-4ADD-BB4A-D0761F3463C8}" showPageBreaks="1" showGridLines="0" printArea="1" hiddenRows="1" hiddenColumns="1" view="pageBreakPreview" topLeftCell="A2">
      <selection activeCell="D37" sqref="D37:G37"/>
      <pageMargins left="0.75" right="0.75" top="0.69" bottom="0.7" header="0.4" footer="0.37"/>
      <pageSetup scale="96" orientation="portrait" r:id="rId25"/>
      <headerFooter alignWithMargins="0"/>
    </customSheetView>
  </customSheetViews>
  <mergeCells count="2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3:C26">
    <cfRule type="expression" dxfId="116" priority="4">
      <formula>$AA$6&lt;1</formula>
    </cfRule>
  </conditionalFormatting>
  <conditionalFormatting sqref="B28:C31">
    <cfRule type="expression" dxfId="115" priority="3">
      <formula>$AA$6&lt;2</formula>
    </cfRule>
  </conditionalFormatting>
  <conditionalFormatting sqref="B7:G7">
    <cfRule type="expression" dxfId="114" priority="5">
      <formula>$D$6="Sole Bidder"</formula>
    </cfRule>
  </conditionalFormatting>
  <conditionalFormatting sqref="D23:G31">
    <cfRule type="expression" dxfId="113" priority="2" stopIfTrue="1">
      <formula>$D$6="Sole Bidder"</formula>
    </cfRule>
  </conditionalFormatting>
  <conditionalFormatting sqref="D28:G31">
    <cfRule type="expression" dxfId="112" priority="1">
      <formula>$L$15=1</formula>
    </cfRule>
  </conditionalFormatting>
  <dataValidations count="7">
    <dataValidation type="list" allowBlank="1" showInputMessage="1" showErrorMessage="1" sqref="F36" xr:uid="{00000000-0002-0000-0200-000000000000}">
      <formula1>"2024, 2025"</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6"/>
  <headerFooter alignWithMargins="0"/>
  <drawing r:id="rId2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0168B-F655-455F-AE73-E571FDF24F47}">
  <sheetPr>
    <tabColor indexed="39"/>
    <pageSetUpPr fitToPage="1"/>
  </sheetPr>
  <dimension ref="A1:I39"/>
  <sheetViews>
    <sheetView showGridLines="0" view="pageBreakPreview" zoomScale="120" zoomScaleSheetLayoutView="120" workbookViewId="0">
      <selection activeCell="I8" sqref="I8"/>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8" customFormat="1" ht="15">
      <c r="A1" s="537" t="str">
        <f>'Attach 3(JV)'!A1</f>
        <v>Specification No. :CC/NT/W-RT/DOM/A04/24/17323</v>
      </c>
      <c r="B1" s="526"/>
      <c r="C1" s="526"/>
      <c r="D1" s="526"/>
      <c r="E1" s="538" t="s">
        <v>1036</v>
      </c>
      <c r="F1" s="79"/>
      <c r="G1" s="79"/>
      <c r="H1" s="79"/>
    </row>
    <row r="3" spans="1:9" ht="75" customHeight="1">
      <c r="A3" s="1218" t="str">
        <f>'Attach 3(JV)'!A3</f>
        <v>765kV Reactor Package 7RT-19-BULK for 30x80 MVAR, 765kV, 1-Ph Reactors Under  Bulk Procurement of 765kV and 400kV class Transformers and Reactors of various Capacities under Lot-4</v>
      </c>
      <c r="B3" s="1219"/>
      <c r="C3" s="1219"/>
      <c r="D3" s="1219"/>
      <c r="E3" s="1219"/>
      <c r="F3" s="26"/>
      <c r="G3" s="27"/>
      <c r="H3" s="26"/>
    </row>
    <row r="4" spans="1:9" ht="20.100000000000001" customHeight="1">
      <c r="A4" s="28"/>
      <c r="H4" s="30"/>
      <c r="I4" s="11"/>
    </row>
    <row r="5" spans="1:9" ht="48" customHeight="1">
      <c r="A5" s="1294" t="s">
        <v>1004</v>
      </c>
      <c r="B5" s="1294"/>
      <c r="C5" s="1294"/>
      <c r="D5" s="1294"/>
      <c r="E5" s="1294"/>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52" t="str">
        <f>'Attach 3(JV)'!A8</f>
        <v/>
      </c>
      <c r="B8" s="852"/>
      <c r="C8" s="852"/>
      <c r="D8" s="852"/>
      <c r="E8" s="12" t="str">
        <f>'Attach 3(JV)'!E8</f>
        <v>Contract Services</v>
      </c>
      <c r="H8" s="30"/>
      <c r="I8" s="11"/>
    </row>
    <row r="9" spans="1:9" ht="20.100000000000001" customHeight="1">
      <c r="A9" s="13" t="s">
        <v>344</v>
      </c>
      <c r="B9" s="849">
        <f>'Attach 3(JV)'!B9</f>
        <v>0</v>
      </c>
      <c r="C9" s="849"/>
      <c r="D9" s="849"/>
      <c r="E9" s="12" t="str">
        <f>'Attach 3(JV)'!E9</f>
        <v>Power Grid Corporation of India Ltd.,</v>
      </c>
      <c r="H9" s="30"/>
      <c r="I9" s="11"/>
    </row>
    <row r="10" spans="1:9" ht="20.100000000000001" customHeight="1">
      <c r="A10" s="13" t="s">
        <v>346</v>
      </c>
      <c r="B10" s="849">
        <f>'Attach 3(JV)'!B10</f>
        <v>0</v>
      </c>
      <c r="C10" s="849"/>
      <c r="D10" s="849"/>
      <c r="E10" s="12" t="str">
        <f>'Attach 3(JV)'!E10</f>
        <v>"Saudamini", Plot No. 2, Sector 29</v>
      </c>
      <c r="H10" s="30"/>
      <c r="I10" s="11"/>
    </row>
    <row r="11" spans="1:9" ht="20.100000000000001" customHeight="1">
      <c r="B11" s="849">
        <f>'Attach 3(JV)'!B11</f>
        <v>0</v>
      </c>
      <c r="C11" s="849"/>
      <c r="D11" s="849"/>
      <c r="E11" s="12" t="str">
        <f>'Attach 3(JV)'!E11</f>
        <v>Gurugram (Haryana) - 122001</v>
      </c>
      <c r="G11" s="53" t="s">
        <v>467</v>
      </c>
    </row>
    <row r="12" spans="1:9" ht="20.100000000000001" customHeight="1">
      <c r="A12" s="32"/>
      <c r="B12" s="849">
        <f>'Attach 3(JV)'!B12</f>
        <v>0</v>
      </c>
      <c r="C12" s="849"/>
      <c r="D12" s="849"/>
      <c r="E12" s="12"/>
    </row>
    <row r="13" spans="1:9" ht="20.100000000000001" customHeight="1">
      <c r="A13" s="32"/>
      <c r="B13" s="103"/>
      <c r="C13" s="103"/>
      <c r="D13" s="103"/>
      <c r="E13" s="25"/>
    </row>
    <row r="14" spans="1:9" ht="20.100000000000001" customHeight="1">
      <c r="A14" s="29" t="s">
        <v>339</v>
      </c>
    </row>
    <row r="15" spans="1:9" ht="20.100000000000001" customHeight="1">
      <c r="A15" s="32"/>
    </row>
    <row r="16" spans="1:9" ht="383.25" customHeight="1">
      <c r="A16" s="1384" t="s">
        <v>1003</v>
      </c>
      <c r="B16" s="1384"/>
      <c r="C16" s="1384"/>
      <c r="D16" s="1384"/>
      <c r="E16" s="1384"/>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v>
      </c>
      <c r="B24" s="63" t="str">
        <f>'Attach 3(JV)'!B24</f>
        <v>--</v>
      </c>
      <c r="C24" s="40"/>
      <c r="D24" s="37" t="s">
        <v>4</v>
      </c>
      <c r="E24" s="211" t="str">
        <f>'Attach 3(JV)'!E24</f>
        <v/>
      </c>
    </row>
    <row r="25" spans="1:5" ht="33" customHeight="1">
      <c r="A25" s="36" t="s">
        <v>7</v>
      </c>
      <c r="B25" s="211" t="str">
        <f>'Attach 3(JV)'!B25</f>
        <v/>
      </c>
      <c r="C25" s="40"/>
      <c r="D25" s="37" t="s">
        <v>5</v>
      </c>
      <c r="E25" s="211"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DcaupkKmoasqKTTiqfR4Iv8xy71H3mSxc5QXMPePsmRIlg3KXCCwaFTVh5xNbiyR7upzmq9K40tEzK9mHiAMkA==" saltValue="zdL5QIc3yZ/JgDejXTx5cQ==" spinCount="100000" sheet="1" objects="1" scenarios="1"/>
  <customSheetViews>
    <customSheetView guid="{8BB606F7-FAA6-4F69-8439-9E3CB0E8F104}" scale="120" showPageBreaks="1" showGridLines="0" fitToPage="1" printArea="1" hiddenRows="1" view="pageBreakPreview">
      <selection activeCell="I8" sqref="I8"/>
      <pageMargins left="0.75" right="0.63" top="0.57999999999999996" bottom="0.6" header="0.34" footer="0.35"/>
      <pageSetup scale="80" orientation="portrait" r:id="rId1"/>
      <headerFooter alignWithMargins="0">
        <oddFooter>&amp;R&amp;"Book Antiqua,Bold"&amp;8 Page &amp;P of &amp;N</oddFooter>
      </headerFooter>
    </customSheetView>
    <customSheetView guid="{7D04B26C-8B6E-4ADD-BB4A-D0761F3463C8}" scale="120" showPageBreaks="1" showGridLines="0" fitToPage="1" printArea="1" hiddenRows="1" view="pageBreakPreview">
      <selection activeCell="I8" sqref="I8"/>
      <pageMargins left="0.75" right="0.63" top="0.57999999999999996" bottom="0.6" header="0.34" footer="0.35"/>
      <pageSetup scale="80"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0" orientation="portrait" r:id="rId3"/>
  <headerFooter alignWithMargins="0">
    <oddFooter>&amp;R&amp;"Book Antiqua,Bold"&amp;8 Page &amp;P of &amp;N</oddFooter>
  </headerFooter>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5B8ED-E5CF-4E16-94DF-346783B113A6}">
  <sheetPr>
    <tabColor indexed="39"/>
    <pageSetUpPr fitToPage="1"/>
  </sheetPr>
  <dimension ref="A1:I39"/>
  <sheetViews>
    <sheetView showGridLines="0" tabSelected="1" view="pageBreakPreview" zoomScale="120" zoomScaleSheetLayoutView="120" workbookViewId="0">
      <selection activeCell="J9" sqref="J9"/>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8" customFormat="1" ht="15">
      <c r="A1" s="537" t="str">
        <f>'Attach 3(JV)'!A1</f>
        <v>Specification No. :CC/NT/W-RT/DOM/A04/24/17323</v>
      </c>
      <c r="B1" s="526"/>
      <c r="C1" s="526"/>
      <c r="D1" s="526"/>
      <c r="E1" s="538" t="s">
        <v>1037</v>
      </c>
      <c r="F1" s="79"/>
      <c r="G1" s="79"/>
      <c r="H1" s="79"/>
    </row>
    <row r="3" spans="1:9" ht="75" customHeight="1">
      <c r="A3" s="1218" t="str">
        <f>'Attach 3(JV)'!A3</f>
        <v>765kV Reactor Package 7RT-19-BULK for 30x80 MVAR, 765kV, 1-Ph Reactors Under  Bulk Procurement of 765kV and 400kV class Transformers and Reactors of various Capacities under Lot-4</v>
      </c>
      <c r="B3" s="1219"/>
      <c r="C3" s="1219"/>
      <c r="D3" s="1219"/>
      <c r="E3" s="1219"/>
      <c r="F3" s="26"/>
      <c r="G3" s="27"/>
      <c r="H3" s="26"/>
    </row>
    <row r="4" spans="1:9" ht="20.100000000000001" customHeight="1">
      <c r="A4" s="28"/>
      <c r="H4" s="30"/>
      <c r="I4" s="11"/>
    </row>
    <row r="5" spans="1:9" ht="48" customHeight="1">
      <c r="A5" s="1294" t="s">
        <v>1001</v>
      </c>
      <c r="B5" s="1294"/>
      <c r="C5" s="1294"/>
      <c r="D5" s="1294"/>
      <c r="E5" s="1294"/>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52" t="str">
        <f>'Attach 3(JV)'!A8</f>
        <v/>
      </c>
      <c r="B8" s="852"/>
      <c r="C8" s="852"/>
      <c r="D8" s="852"/>
      <c r="E8" s="12" t="str">
        <f>'Attach 3(JV)'!E8</f>
        <v>Contract Services</v>
      </c>
      <c r="H8" s="30"/>
      <c r="I8" s="11"/>
    </row>
    <row r="9" spans="1:9" ht="20.100000000000001" customHeight="1">
      <c r="A9" s="13" t="s">
        <v>344</v>
      </c>
      <c r="B9" s="849">
        <f>'Attach 3(JV)'!B9</f>
        <v>0</v>
      </c>
      <c r="C9" s="849"/>
      <c r="D9" s="849"/>
      <c r="E9" s="12" t="str">
        <f>'Attach 3(JV)'!E9</f>
        <v>Power Grid Corporation of India Ltd.,</v>
      </c>
      <c r="H9" s="30"/>
      <c r="I9" s="11"/>
    </row>
    <row r="10" spans="1:9" ht="20.100000000000001" customHeight="1">
      <c r="A10" s="13" t="s">
        <v>346</v>
      </c>
      <c r="B10" s="849">
        <f>'Attach 3(JV)'!B10</f>
        <v>0</v>
      </c>
      <c r="C10" s="849"/>
      <c r="D10" s="849"/>
      <c r="E10" s="12" t="str">
        <f>'Attach 3(JV)'!E10</f>
        <v>"Saudamini", Plot No. 2, Sector 29</v>
      </c>
      <c r="H10" s="30"/>
      <c r="I10" s="11"/>
    </row>
    <row r="11" spans="1:9" ht="20.100000000000001" customHeight="1">
      <c r="B11" s="849">
        <f>'Attach 3(JV)'!B11</f>
        <v>0</v>
      </c>
      <c r="C11" s="849"/>
      <c r="D11" s="849"/>
      <c r="E11" s="12" t="str">
        <f>'Attach 3(JV)'!E11</f>
        <v>Gurugram (Haryana) - 122001</v>
      </c>
      <c r="G11" s="53" t="s">
        <v>467</v>
      </c>
    </row>
    <row r="12" spans="1:9" ht="20.100000000000001" customHeight="1">
      <c r="A12" s="32"/>
      <c r="B12" s="849">
        <f>'Attach 3(JV)'!B12</f>
        <v>0</v>
      </c>
      <c r="C12" s="849"/>
      <c r="D12" s="849"/>
      <c r="E12" s="12"/>
    </row>
    <row r="13" spans="1:9" ht="20.100000000000001" customHeight="1">
      <c r="A13" s="32"/>
      <c r="B13" s="103"/>
      <c r="C13" s="103"/>
      <c r="D13" s="103"/>
      <c r="E13" s="25"/>
    </row>
    <row r="14" spans="1:9" ht="20.100000000000001" customHeight="1">
      <c r="A14" s="29" t="s">
        <v>339</v>
      </c>
    </row>
    <row r="15" spans="1:9" ht="20.100000000000001" customHeight="1">
      <c r="A15" s="32"/>
    </row>
    <row r="16" spans="1:9" ht="273" customHeight="1">
      <c r="A16" s="847" t="s">
        <v>1002</v>
      </c>
      <c r="B16" s="847"/>
      <c r="C16" s="847"/>
      <c r="D16" s="847"/>
      <c r="E16" s="847"/>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v>
      </c>
      <c r="B24" s="63" t="str">
        <f>'Attach 3(JV)'!B24</f>
        <v>--</v>
      </c>
      <c r="C24" s="40"/>
      <c r="D24" s="37" t="s">
        <v>4</v>
      </c>
      <c r="E24" s="211" t="str">
        <f>'Attach 3(JV)'!E24</f>
        <v/>
      </c>
    </row>
    <row r="25" spans="1:5" ht="33" customHeight="1">
      <c r="A25" s="36" t="s">
        <v>7</v>
      </c>
      <c r="B25" s="211" t="str">
        <f>'Attach 3(JV)'!B25</f>
        <v/>
      </c>
      <c r="C25" s="40"/>
      <c r="D25" s="37" t="s">
        <v>5</v>
      </c>
      <c r="E25" s="211"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KW+ydV3+dlPpWEEIixBpLVZ61CjuNQQgLYvAwS0crscEp4ivxtw5nJEpXZ2p8AikBYMGH0qqwSDJfLWLivgSdg==" saltValue="tsCMokufY13HyE3u0KXODQ==" spinCount="100000" sheet="1" objects="1" scenarios="1"/>
  <customSheetViews>
    <customSheetView guid="{8BB606F7-FAA6-4F69-8439-9E3CB0E8F104}" scale="120" showPageBreaks="1" showGridLines="0" fitToPage="1" printArea="1" hiddenRows="1" view="pageBreakPreview">
      <selection activeCell="J9" sqref="J9"/>
      <pageMargins left="0.75" right="0.63" top="0.57999999999999996" bottom="0.6" header="0.34" footer="0.35"/>
      <pageSetup scale="84" orientation="portrait" r:id="rId1"/>
      <headerFooter alignWithMargins="0">
        <oddFooter>&amp;R&amp;"Book Antiqua,Bold"&amp;8 Page &amp;P of &amp;N</oddFooter>
      </headerFooter>
    </customSheetView>
    <customSheetView guid="{7D04B26C-8B6E-4ADD-BB4A-D0761F3463C8}" scale="120" showPageBreaks="1" showGridLines="0" fitToPage="1" printArea="1" hiddenRows="1" view="pageBreakPreview">
      <selection activeCell="J9" sqref="J9"/>
      <pageMargins left="0.75" right="0.63" top="0.57999999999999996" bottom="0.6" header="0.34" footer="0.35"/>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CC39-822B-4B8F-9402-CDDED0BD5117}">
  <sheetPr>
    <tabColor indexed="39"/>
    <pageSetUpPr fitToPage="1"/>
  </sheetPr>
  <dimension ref="A1:I39"/>
  <sheetViews>
    <sheetView showGridLines="0" view="pageBreakPreview" zoomScale="120" zoomScaleSheetLayoutView="120" workbookViewId="0">
      <selection activeCell="A5" sqref="A5:E5"/>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8" customFormat="1" ht="15">
      <c r="A1" s="537" t="str">
        <f>'Attach 3(JV)'!A1</f>
        <v>Specification No. :CC/NT/W-RT/DOM/A04/24/17323</v>
      </c>
      <c r="B1" s="526"/>
      <c r="C1" s="526"/>
      <c r="D1" s="526"/>
      <c r="E1" s="538" t="s">
        <v>1038</v>
      </c>
      <c r="F1" s="79"/>
      <c r="G1" s="79"/>
      <c r="H1" s="79"/>
    </row>
    <row r="3" spans="1:9" ht="75" customHeight="1">
      <c r="A3" s="1218" t="str">
        <f>'Attach 3(JV)'!A3</f>
        <v>765kV Reactor Package 7RT-19-BULK for 30x80 MVAR, 765kV, 1-Ph Reactors Under  Bulk Procurement of 765kV and 400kV class Transformers and Reactors of various Capacities under Lot-4</v>
      </c>
      <c r="B3" s="1219"/>
      <c r="C3" s="1219"/>
      <c r="D3" s="1219"/>
      <c r="E3" s="1219"/>
      <c r="F3" s="26"/>
      <c r="G3" s="27"/>
      <c r="H3" s="26"/>
    </row>
    <row r="4" spans="1:9" ht="20.100000000000001" customHeight="1">
      <c r="A4" s="28"/>
      <c r="H4" s="30"/>
      <c r="I4" s="11"/>
    </row>
    <row r="5" spans="1:9" ht="48" customHeight="1">
      <c r="A5" s="1294" t="s">
        <v>1014</v>
      </c>
      <c r="B5" s="1294"/>
      <c r="C5" s="1294"/>
      <c r="D5" s="1294"/>
      <c r="E5" s="1294"/>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52" t="str">
        <f>'Attach 3(JV)'!A8</f>
        <v/>
      </c>
      <c r="B8" s="852"/>
      <c r="C8" s="852"/>
      <c r="D8" s="852"/>
      <c r="E8" s="12" t="str">
        <f>'Attach 3(JV)'!E8</f>
        <v>Contract Services</v>
      </c>
      <c r="H8" s="30"/>
      <c r="I8" s="11"/>
    </row>
    <row r="9" spans="1:9" ht="20.100000000000001" customHeight="1">
      <c r="A9" s="13" t="s">
        <v>344</v>
      </c>
      <c r="B9" s="849">
        <f>'Attach 3(JV)'!B9</f>
        <v>0</v>
      </c>
      <c r="C9" s="849"/>
      <c r="D9" s="849"/>
      <c r="E9" s="12" t="str">
        <f>'Attach 3(JV)'!E9</f>
        <v>Power Grid Corporation of India Ltd.,</v>
      </c>
      <c r="H9" s="30"/>
      <c r="I9" s="11"/>
    </row>
    <row r="10" spans="1:9" ht="20.100000000000001" customHeight="1">
      <c r="A10" s="13" t="s">
        <v>346</v>
      </c>
      <c r="B10" s="849">
        <f>'Attach 3(JV)'!B10</f>
        <v>0</v>
      </c>
      <c r="C10" s="849"/>
      <c r="D10" s="849"/>
      <c r="E10" s="12" t="str">
        <f>'Attach 3(JV)'!E10</f>
        <v>"Saudamini", Plot No. 2, Sector 29</v>
      </c>
      <c r="H10" s="30"/>
      <c r="I10" s="11"/>
    </row>
    <row r="11" spans="1:9" ht="20.100000000000001" customHeight="1">
      <c r="B11" s="849">
        <f>'Attach 3(JV)'!B11</f>
        <v>0</v>
      </c>
      <c r="C11" s="849"/>
      <c r="D11" s="849"/>
      <c r="E11" s="12" t="str">
        <f>'Attach 3(JV)'!E11</f>
        <v>Gurugram (Haryana) - 122001</v>
      </c>
      <c r="G11" s="53" t="s">
        <v>467</v>
      </c>
    </row>
    <row r="12" spans="1:9" ht="20.100000000000001" customHeight="1">
      <c r="A12" s="32"/>
      <c r="B12" s="849">
        <f>'Attach 3(JV)'!B12</f>
        <v>0</v>
      </c>
      <c r="C12" s="849"/>
      <c r="D12" s="849"/>
      <c r="E12" s="12"/>
    </row>
    <row r="13" spans="1:9" ht="20.100000000000001" customHeight="1">
      <c r="A13" s="32"/>
      <c r="B13" s="103"/>
      <c r="C13" s="103"/>
      <c r="D13" s="103"/>
      <c r="E13" s="25"/>
    </row>
    <row r="14" spans="1:9" ht="20.100000000000001" customHeight="1">
      <c r="A14" s="29" t="s">
        <v>339</v>
      </c>
    </row>
    <row r="15" spans="1:9" ht="20.100000000000001" customHeight="1">
      <c r="A15" s="32"/>
    </row>
    <row r="16" spans="1:9" ht="170.25" customHeight="1">
      <c r="A16" s="847" t="s">
        <v>1015</v>
      </c>
      <c r="B16" s="847"/>
      <c r="C16" s="847"/>
      <c r="D16" s="847"/>
      <c r="E16" s="847"/>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v>
      </c>
      <c r="B24" s="63" t="str">
        <f>'Attach 3(JV)'!B24</f>
        <v>--</v>
      </c>
      <c r="C24" s="40"/>
      <c r="D24" s="37" t="s">
        <v>4</v>
      </c>
      <c r="E24" s="211" t="str">
        <f>'Attach 3(JV)'!E24</f>
        <v/>
      </c>
    </row>
    <row r="25" spans="1:5" ht="33" customHeight="1">
      <c r="A25" s="36" t="s">
        <v>7</v>
      </c>
      <c r="B25" s="211" t="str">
        <f>'Attach 3(JV)'!B25</f>
        <v/>
      </c>
      <c r="C25" s="40"/>
      <c r="D25" s="37" t="s">
        <v>5</v>
      </c>
      <c r="E25" s="211" t="str">
        <f>'Attach 3(JV)'!E25</f>
        <v/>
      </c>
    </row>
    <row r="26" spans="1:5" ht="33" customHeight="1">
      <c r="A26" s="1385" t="s">
        <v>1016</v>
      </c>
      <c r="B26" s="1385"/>
      <c r="C26" s="1385"/>
      <c r="D26" s="1385"/>
      <c r="E26" s="1385"/>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TTVwvMAisZCK5TDQ7KNTclNim6GA7zRtq3Of6RMvKq4Adxg5P/Nl3KsGygqQ690J/CeNPwZPu7wvvkyL2iTelA==" saltValue="tqGeHeqmLBOwQQjCVSlQ5w==" spinCount="100000" sheet="1" objects="1" scenarios="1"/>
  <customSheetViews>
    <customSheetView guid="{8BB606F7-FAA6-4F69-8439-9E3CB0E8F104}" scale="120" showPageBreaks="1" showGridLines="0" fitToPage="1" printArea="1" hiddenRows="1" view="pageBreakPreview" topLeftCell="A13">
      <selection activeCell="L6" sqref="L6"/>
      <pageMargins left="0.75" right="0.63" top="0.57999999999999996" bottom="0.6" header="0.34" footer="0.35"/>
      <pageSetup scale="84" orientation="portrait" r:id="rId1"/>
      <headerFooter alignWithMargins="0">
        <oddFooter>&amp;R&amp;"Book Antiqua,Bold"&amp;8 Page &amp;P of &amp;N</oddFooter>
      </headerFooter>
    </customSheetView>
    <customSheetView guid="{7D04B26C-8B6E-4ADD-BB4A-D0761F3463C8}" scale="120" showPageBreaks="1" showGridLines="0" fitToPage="1" printArea="1" hiddenRows="1" view="pageBreakPreview" topLeftCell="A13">
      <selection activeCell="L6" sqref="L6"/>
      <pageMargins left="0.75" right="0.63" top="0.57999999999999996" bottom="0.6" header="0.34" footer="0.35"/>
      <pageSetup scale="84" orientation="portrait" r:id="rId2"/>
      <headerFooter alignWithMargins="0">
        <oddFooter>&amp;R&amp;"Book Antiqua,Bold"&amp;8 Page &amp;P of &amp;N</oddFooter>
      </headerFooter>
    </customSheetView>
  </customSheetViews>
  <mergeCells count="9">
    <mergeCell ref="B12:D12"/>
    <mergeCell ref="A16:E16"/>
    <mergeCell ref="A26:E2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23"/>
  <sheetViews>
    <sheetView showGridLines="0" view="pageBreakPreview" topLeftCell="A8" zoomScale="110" zoomScaleSheetLayoutView="110" workbookViewId="0">
      <selection activeCell="B17" sqref="B17:F17"/>
    </sheetView>
  </sheetViews>
  <sheetFormatPr defaultColWidth="9.140625" defaultRowHeight="16.5"/>
  <cols>
    <col min="1" max="1" width="10.85546875" style="29" customWidth="1"/>
    <col min="2" max="2" width="11.28515625" style="29" customWidth="1"/>
    <col min="3" max="3" width="39" style="29" customWidth="1"/>
    <col min="4" max="4" width="18.7109375" style="29" customWidth="1"/>
    <col min="5" max="5" width="27.28515625" style="29" customWidth="1"/>
    <col min="6" max="6" width="25" style="29" customWidth="1"/>
    <col min="7" max="7" width="14.5703125" style="29" customWidth="1"/>
    <col min="8" max="8" width="14.140625" style="29" customWidth="1"/>
    <col min="9" max="9" width="14" style="53" customWidth="1"/>
    <col min="10" max="10" width="16.140625" style="53" customWidth="1"/>
    <col min="11" max="11" width="9.140625" style="53" hidden="1" customWidth="1"/>
    <col min="12" max="13" width="9.140625" style="53" customWidth="1"/>
    <col min="14" max="25" width="9.140625" style="53"/>
    <col min="26" max="26" width="10" style="53" bestFit="1" customWidth="1"/>
    <col min="27" max="27" width="0" style="53" hidden="1" customWidth="1"/>
    <col min="28" max="28" width="0" style="56" hidden="1" customWidth="1"/>
    <col min="29" max="29" width="22.42578125" style="57" hidden="1" customWidth="1"/>
    <col min="30" max="31" width="0" style="185" hidden="1" customWidth="1"/>
    <col min="32" max="32" width="0" style="162" hidden="1" customWidth="1"/>
    <col min="33" max="33" width="10" style="162" hidden="1" customWidth="1"/>
    <col min="34" max="34" width="14.85546875" style="162" hidden="1" customWidth="1"/>
    <col min="35" max="35" width="0" style="162" hidden="1" customWidth="1"/>
    <col min="36" max="42" width="9.140625" style="162"/>
    <col min="43" max="16384" width="9.140625" style="25"/>
  </cols>
  <sheetData>
    <row r="1" spans="1:52" ht="27.75" customHeight="1">
      <c r="A1" s="925" t="str">
        <f>'Attach 3(JV)'!A1</f>
        <v>Specification No. :CC/NT/W-RT/DOM/A04/24/17323</v>
      </c>
      <c r="B1" s="925"/>
      <c r="C1" s="925"/>
      <c r="D1" s="925"/>
      <c r="E1" s="925"/>
      <c r="F1" s="283" t="s">
        <v>394</v>
      </c>
      <c r="G1" s="52"/>
      <c r="H1" s="52"/>
      <c r="AE1" s="186">
        <v>1</v>
      </c>
      <c r="AF1" s="162" t="s">
        <v>307</v>
      </c>
      <c r="AG1" s="187">
        <v>1</v>
      </c>
      <c r="AH1" s="187" t="s">
        <v>109</v>
      </c>
      <c r="AI1" s="188"/>
      <c r="AJ1" s="188"/>
      <c r="AK1" s="187">
        <v>1</v>
      </c>
      <c r="AL1" s="188" t="s">
        <v>110</v>
      </c>
      <c r="AQ1" s="115"/>
      <c r="AR1" s="115"/>
      <c r="AS1" s="115"/>
      <c r="AT1" s="115"/>
      <c r="AU1" s="115"/>
      <c r="AV1" s="115"/>
      <c r="AW1" s="115"/>
      <c r="AX1" s="115"/>
      <c r="AY1" s="115"/>
      <c r="AZ1" s="115"/>
    </row>
    <row r="2" spans="1:52">
      <c r="AE2" s="186">
        <v>2</v>
      </c>
      <c r="AF2" s="162" t="s">
        <v>308</v>
      </c>
      <c r="AG2" s="187">
        <v>2</v>
      </c>
      <c r="AH2" s="187" t="s">
        <v>285</v>
      </c>
      <c r="AI2" s="188"/>
      <c r="AJ2" s="188"/>
      <c r="AK2" s="187">
        <v>2</v>
      </c>
      <c r="AL2" s="188" t="s">
        <v>286</v>
      </c>
      <c r="AQ2" s="115"/>
      <c r="AR2" s="115"/>
      <c r="AS2" s="115"/>
      <c r="AT2" s="115"/>
      <c r="AU2" s="115"/>
      <c r="AV2" s="115"/>
      <c r="AW2" s="115"/>
      <c r="AX2" s="115"/>
      <c r="AY2" s="115"/>
      <c r="AZ2" s="115"/>
    </row>
    <row r="3" spans="1:52" ht="20.100000000000001" customHeight="1">
      <c r="A3" s="846" t="s">
        <v>50</v>
      </c>
      <c r="B3" s="846"/>
      <c r="C3" s="846"/>
      <c r="D3" s="846"/>
      <c r="E3" s="846"/>
      <c r="F3" s="846"/>
      <c r="G3" s="28"/>
      <c r="H3" s="28"/>
      <c r="I3" s="49"/>
      <c r="AB3" s="189"/>
      <c r="AC3" s="190"/>
      <c r="AE3" s="186">
        <v>3</v>
      </c>
      <c r="AF3" s="162" t="s">
        <v>309</v>
      </c>
      <c r="AG3" s="187">
        <v>3</v>
      </c>
      <c r="AH3" s="187" t="s">
        <v>287</v>
      </c>
      <c r="AI3" s="188"/>
      <c r="AJ3" s="188"/>
      <c r="AK3" s="187">
        <v>3</v>
      </c>
      <c r="AL3" s="188" t="s">
        <v>288</v>
      </c>
      <c r="AQ3" s="115"/>
      <c r="AR3" s="115"/>
      <c r="AS3" s="115"/>
      <c r="AT3" s="115"/>
      <c r="AU3" s="115"/>
      <c r="AV3" s="115"/>
      <c r="AW3" s="115"/>
      <c r="AX3" s="115"/>
      <c r="AY3" s="115"/>
      <c r="AZ3" s="115"/>
    </row>
    <row r="4" spans="1:52" ht="12" customHeight="1">
      <c r="A4" s="28"/>
      <c r="B4" s="28"/>
      <c r="C4" s="28"/>
      <c r="D4" s="28"/>
      <c r="E4" s="28"/>
      <c r="F4" s="28"/>
      <c r="G4" s="28"/>
      <c r="H4" s="28"/>
      <c r="I4" s="49"/>
      <c r="AB4" s="189"/>
      <c r="AC4" s="190"/>
      <c r="AE4" s="186">
        <v>4</v>
      </c>
      <c r="AF4" s="162" t="s">
        <v>310</v>
      </c>
      <c r="AG4" s="187">
        <v>4</v>
      </c>
      <c r="AH4" s="187" t="s">
        <v>289</v>
      </c>
      <c r="AI4" s="188"/>
      <c r="AJ4" s="188"/>
      <c r="AK4" s="187">
        <v>4</v>
      </c>
      <c r="AL4" s="188" t="s">
        <v>290</v>
      </c>
      <c r="AQ4" s="115"/>
      <c r="AR4" s="115"/>
      <c r="AS4" s="115"/>
      <c r="AT4" s="115"/>
      <c r="AU4" s="115"/>
      <c r="AV4" s="115"/>
      <c r="AW4" s="115"/>
      <c r="AX4" s="115"/>
      <c r="AY4" s="115"/>
      <c r="AZ4" s="115"/>
    </row>
    <row r="5" spans="1:52" ht="20.100000000000001" customHeight="1">
      <c r="A5" s="38" t="s">
        <v>306</v>
      </c>
      <c r="B5" s="38"/>
      <c r="C5" s="1411"/>
      <c r="D5" s="1411"/>
      <c r="E5" s="1411"/>
      <c r="F5" s="1411"/>
      <c r="G5" s="38"/>
      <c r="H5" s="38"/>
      <c r="AB5" s="189"/>
      <c r="AC5" s="190"/>
      <c r="AE5" s="186">
        <v>5</v>
      </c>
      <c r="AF5" s="162" t="s">
        <v>311</v>
      </c>
      <c r="AG5" s="187">
        <v>5</v>
      </c>
      <c r="AH5" s="187" t="s">
        <v>289</v>
      </c>
      <c r="AI5" s="188"/>
      <c r="AJ5" s="188"/>
      <c r="AK5" s="187">
        <v>5</v>
      </c>
      <c r="AL5" s="188" t="s">
        <v>291</v>
      </c>
      <c r="AQ5" s="115"/>
      <c r="AR5" s="115"/>
      <c r="AS5" s="115"/>
      <c r="AT5" s="115"/>
      <c r="AU5" s="115"/>
      <c r="AV5" s="115"/>
      <c r="AW5" s="115"/>
      <c r="AX5" s="115"/>
      <c r="AY5" s="115"/>
      <c r="AZ5" s="115"/>
    </row>
    <row r="6" spans="1:52" ht="20.100000000000001" customHeight="1">
      <c r="A6" s="38" t="s">
        <v>6</v>
      </c>
      <c r="B6" s="1411" t="str">
        <f>'Attach 3(JV)'!B24</f>
        <v>--</v>
      </c>
      <c r="C6" s="1411"/>
      <c r="AB6" s="189"/>
      <c r="AC6" s="190"/>
      <c r="AE6" s="186">
        <v>6</v>
      </c>
      <c r="AF6" s="162" t="s">
        <v>312</v>
      </c>
      <c r="AG6" s="187">
        <v>6</v>
      </c>
      <c r="AH6" s="187" t="s">
        <v>289</v>
      </c>
      <c r="AI6" s="191" t="e">
        <f>DAY(B6)</f>
        <v>#VALUE!</v>
      </c>
      <c r="AJ6" s="188"/>
      <c r="AK6" s="187">
        <v>6</v>
      </c>
      <c r="AL6" s="188" t="s">
        <v>292</v>
      </c>
      <c r="AQ6" s="115"/>
      <c r="AR6" s="115"/>
      <c r="AS6" s="115"/>
      <c r="AT6" s="115"/>
      <c r="AU6" s="115"/>
      <c r="AV6" s="115"/>
      <c r="AW6" s="115"/>
      <c r="AX6" s="115"/>
      <c r="AY6" s="115"/>
      <c r="AZ6" s="115"/>
    </row>
    <row r="7" spans="1:52" ht="20.100000000000001" customHeight="1">
      <c r="A7" s="38"/>
      <c r="B7" s="66"/>
      <c r="C7" s="66"/>
      <c r="AB7" s="189"/>
      <c r="AC7" s="190"/>
      <c r="AE7" s="186">
        <v>7</v>
      </c>
      <c r="AF7" s="162" t="s">
        <v>313</v>
      </c>
      <c r="AG7" s="187">
        <v>7</v>
      </c>
      <c r="AH7" s="187" t="s">
        <v>289</v>
      </c>
      <c r="AI7" s="191" t="e">
        <f>MONTH(B6)</f>
        <v>#VALUE!</v>
      </c>
      <c r="AJ7" s="188"/>
      <c r="AK7" s="187">
        <v>7</v>
      </c>
      <c r="AL7" s="188" t="s">
        <v>293</v>
      </c>
      <c r="AQ7" s="115"/>
      <c r="AR7" s="115"/>
      <c r="AS7" s="115"/>
      <c r="AT7" s="115"/>
      <c r="AU7" s="115"/>
      <c r="AV7" s="115"/>
      <c r="AW7" s="115"/>
      <c r="AX7" s="115"/>
      <c r="AY7" s="115"/>
      <c r="AZ7" s="115"/>
    </row>
    <row r="8" spans="1:52" ht="20.100000000000001" customHeight="1">
      <c r="A8" s="55" t="str">
        <f>'Attach 3(JV)'!E7</f>
        <v>To:</v>
      </c>
      <c r="B8" s="16"/>
      <c r="F8" s="32"/>
      <c r="G8" s="32"/>
      <c r="H8" s="32"/>
      <c r="AB8" s="189"/>
      <c r="AC8" s="190"/>
      <c r="AE8" s="186">
        <v>8</v>
      </c>
      <c r="AF8" s="162" t="s">
        <v>314</v>
      </c>
      <c r="AG8" s="187">
        <v>8</v>
      </c>
      <c r="AH8" s="187" t="s">
        <v>289</v>
      </c>
      <c r="AI8" s="191" t="e">
        <f>LOOKUP(AI7,AK1:AK12,AL1:AL12)</f>
        <v>#VALUE!</v>
      </c>
      <c r="AJ8" s="188"/>
      <c r="AK8" s="187">
        <v>8</v>
      </c>
      <c r="AL8" s="188" t="s">
        <v>294</v>
      </c>
      <c r="AQ8" s="115"/>
      <c r="AR8" s="115"/>
      <c r="AS8" s="115"/>
      <c r="AT8" s="115"/>
      <c r="AU8" s="115"/>
      <c r="AV8" s="115"/>
      <c r="AW8" s="115"/>
      <c r="AX8" s="115"/>
      <c r="AY8" s="115"/>
      <c r="AZ8" s="115"/>
    </row>
    <row r="9" spans="1:52" ht="20.100000000000001" customHeight="1">
      <c r="A9" s="55" t="str">
        <f>'Attach 3(JV)'!E8</f>
        <v>Contract Services</v>
      </c>
      <c r="B9" s="17"/>
      <c r="F9" s="32"/>
      <c r="G9" s="32"/>
      <c r="H9" s="32"/>
      <c r="AB9" s="189"/>
      <c r="AC9" s="190"/>
      <c r="AE9" s="186">
        <v>9</v>
      </c>
      <c r="AF9" s="162" t="s">
        <v>315</v>
      </c>
      <c r="AG9" s="187">
        <v>9</v>
      </c>
      <c r="AH9" s="187" t="s">
        <v>289</v>
      </c>
      <c r="AI9" s="191" t="e">
        <f>YEAR(B6)</f>
        <v>#VALUE!</v>
      </c>
      <c r="AJ9" s="188"/>
      <c r="AK9" s="187">
        <v>9</v>
      </c>
      <c r="AL9" s="188" t="s">
        <v>295</v>
      </c>
      <c r="AQ9" s="115"/>
      <c r="AR9" s="115"/>
      <c r="AS9" s="115"/>
      <c r="AT9" s="115"/>
      <c r="AU9" s="115"/>
      <c r="AV9" s="115"/>
      <c r="AW9" s="115"/>
      <c r="AX9" s="115"/>
      <c r="AY9" s="115"/>
      <c r="AZ9" s="115"/>
    </row>
    <row r="10" spans="1:52" ht="20.100000000000001" customHeight="1">
      <c r="A10" s="55" t="str">
        <f>'Attach 3(JV)'!E9</f>
        <v>Power Grid Corporation of India Ltd.,</v>
      </c>
      <c r="B10" s="17"/>
      <c r="F10" s="32"/>
      <c r="G10" s="32"/>
      <c r="H10" s="32"/>
      <c r="AB10" s="189"/>
      <c r="AC10" s="190"/>
      <c r="AE10" s="186">
        <v>10</v>
      </c>
      <c r="AF10" s="162" t="s">
        <v>316</v>
      </c>
      <c r="AG10" s="187">
        <v>10</v>
      </c>
      <c r="AH10" s="187" t="s">
        <v>289</v>
      </c>
      <c r="AI10" s="188"/>
      <c r="AJ10" s="188"/>
      <c r="AK10" s="187">
        <v>10</v>
      </c>
      <c r="AL10" s="188" t="s">
        <v>296</v>
      </c>
      <c r="AQ10" s="115"/>
      <c r="AR10" s="115"/>
      <c r="AS10" s="115"/>
      <c r="AT10" s="115"/>
      <c r="AU10" s="115"/>
      <c r="AV10" s="115"/>
      <c r="AW10" s="115"/>
      <c r="AX10" s="115"/>
      <c r="AY10" s="115"/>
      <c r="AZ10" s="115"/>
    </row>
    <row r="11" spans="1:52" ht="20.100000000000001" customHeight="1">
      <c r="A11" s="55" t="str">
        <f>'Attach 3(JV)'!E10</f>
        <v>"Saudamini", Plot No. 2, Sector 29</v>
      </c>
      <c r="B11" s="17"/>
      <c r="F11" s="32"/>
      <c r="G11" s="32"/>
      <c r="H11" s="32"/>
      <c r="AB11" s="189"/>
      <c r="AC11" s="190"/>
      <c r="AE11" s="186">
        <v>11</v>
      </c>
      <c r="AF11" s="162" t="s">
        <v>317</v>
      </c>
      <c r="AG11" s="187">
        <v>11</v>
      </c>
      <c r="AH11" s="187" t="s">
        <v>289</v>
      </c>
      <c r="AI11" s="188"/>
      <c r="AJ11" s="188"/>
      <c r="AK11" s="187">
        <v>11</v>
      </c>
      <c r="AL11" s="188" t="s">
        <v>297</v>
      </c>
      <c r="AQ11" s="115"/>
      <c r="AR11" s="115"/>
      <c r="AS11" s="115"/>
      <c r="AT11" s="115"/>
      <c r="AU11" s="115"/>
      <c r="AV11" s="115"/>
      <c r="AW11" s="115"/>
      <c r="AX11" s="115"/>
      <c r="AY11" s="115"/>
      <c r="AZ11" s="115"/>
    </row>
    <row r="12" spans="1:52" ht="20.100000000000001" customHeight="1">
      <c r="A12" s="55" t="str">
        <f>'Attach 3(JV)'!E11</f>
        <v>Gurugram (Haryana) - 122001</v>
      </c>
      <c r="B12" s="17"/>
      <c r="F12" s="32"/>
      <c r="G12" s="32"/>
      <c r="H12" s="32"/>
      <c r="AB12" s="189"/>
      <c r="AC12" s="190"/>
      <c r="AE12" s="186">
        <v>12</v>
      </c>
      <c r="AF12" s="162" t="s">
        <v>318</v>
      </c>
      <c r="AG12" s="187">
        <v>12</v>
      </c>
      <c r="AH12" s="187" t="s">
        <v>289</v>
      </c>
      <c r="AI12" s="188"/>
      <c r="AJ12" s="188"/>
      <c r="AK12" s="187">
        <v>12</v>
      </c>
      <c r="AL12" s="188" t="s">
        <v>298</v>
      </c>
      <c r="AQ12" s="115"/>
      <c r="AR12" s="115"/>
      <c r="AS12" s="115"/>
      <c r="AT12" s="115"/>
      <c r="AU12" s="115"/>
      <c r="AV12" s="115"/>
      <c r="AW12" s="115"/>
      <c r="AX12" s="115"/>
      <c r="AY12" s="115"/>
      <c r="AZ12" s="115"/>
    </row>
    <row r="13" spans="1:52" ht="20.100000000000001" customHeight="1">
      <c r="A13" s="55"/>
      <c r="B13" s="17"/>
      <c r="F13" s="32"/>
      <c r="G13" s="32"/>
      <c r="H13" s="32"/>
      <c r="AB13" s="189"/>
      <c r="AC13" s="190"/>
      <c r="AE13" s="186">
        <v>13</v>
      </c>
      <c r="AF13" s="162" t="s">
        <v>319</v>
      </c>
      <c r="AG13" s="187">
        <v>13</v>
      </c>
      <c r="AH13" s="187" t="s">
        <v>289</v>
      </c>
      <c r="AI13" s="188"/>
      <c r="AJ13" s="188"/>
      <c r="AK13" s="188"/>
      <c r="AL13" s="188"/>
      <c r="AQ13" s="115"/>
      <c r="AR13" s="115"/>
      <c r="AS13" s="115"/>
      <c r="AT13" s="115"/>
      <c r="AU13" s="115"/>
      <c r="AV13" s="115"/>
      <c r="AW13" s="115"/>
      <c r="AX13" s="115"/>
      <c r="AY13" s="115"/>
      <c r="AZ13" s="115"/>
    </row>
    <row r="14" spans="1:52" ht="12" customHeight="1">
      <c r="A14" s="38"/>
      <c r="B14" s="38"/>
      <c r="F14" s="32"/>
      <c r="G14" s="32"/>
      <c r="H14" s="32"/>
      <c r="AB14" s="189"/>
      <c r="AC14" s="190"/>
      <c r="AE14" s="186">
        <v>14</v>
      </c>
      <c r="AF14" s="162" t="s">
        <v>320</v>
      </c>
      <c r="AG14" s="187">
        <v>14</v>
      </c>
      <c r="AH14" s="187" t="s">
        <v>289</v>
      </c>
      <c r="AI14" s="188"/>
      <c r="AJ14" s="188"/>
      <c r="AK14" s="188"/>
      <c r="AL14" s="188"/>
      <c r="AQ14" s="115"/>
      <c r="AR14" s="115"/>
      <c r="AS14" s="115"/>
      <c r="AT14" s="115"/>
      <c r="AU14" s="115"/>
      <c r="AV14" s="115"/>
      <c r="AW14" s="115"/>
      <c r="AX14" s="115"/>
      <c r="AY14" s="115"/>
      <c r="AZ14" s="115"/>
    </row>
    <row r="15" spans="1:52" ht="70.5" customHeight="1">
      <c r="A15" s="279" t="s">
        <v>330</v>
      </c>
      <c r="B15" s="1414" t="str">
        <f>Basic!B1</f>
        <v>765kV Reactor Package 7RT-19-BULK for 30x80 MVAR, 765kV, 1-Ph Reactors Under  Bulk Procurement of 765kV and 400kV class Transformers and Reactors of various Capacities under Lot-4</v>
      </c>
      <c r="C15" s="1414"/>
      <c r="D15" s="1414"/>
      <c r="E15" s="1414"/>
      <c r="F15" s="1414"/>
      <c r="G15" s="32"/>
      <c r="H15" s="32"/>
      <c r="AB15" s="189"/>
      <c r="AC15" s="190"/>
      <c r="AE15" s="186">
        <v>15</v>
      </c>
      <c r="AF15" s="162" t="s">
        <v>321</v>
      </c>
      <c r="AG15" s="187">
        <v>15</v>
      </c>
      <c r="AH15" s="187" t="s">
        <v>289</v>
      </c>
      <c r="AI15" s="188"/>
      <c r="AJ15" s="188"/>
      <c r="AK15" s="188"/>
      <c r="AL15" s="188"/>
      <c r="AQ15" s="115"/>
      <c r="AR15" s="115"/>
      <c r="AS15" s="115"/>
      <c r="AT15" s="115"/>
      <c r="AU15" s="115"/>
      <c r="AV15" s="115"/>
      <c r="AW15" s="115"/>
      <c r="AX15" s="115"/>
      <c r="AY15" s="115"/>
      <c r="AZ15" s="115"/>
    </row>
    <row r="16" spans="1:52" ht="30.75" customHeight="1">
      <c r="A16" s="29" t="s">
        <v>51</v>
      </c>
      <c r="C16" s="32"/>
      <c r="D16" s="32"/>
      <c r="E16" s="32"/>
      <c r="F16" s="32"/>
      <c r="G16" s="1401" t="s">
        <v>164</v>
      </c>
      <c r="H16" s="1401"/>
      <c r="AB16" s="189"/>
      <c r="AC16" s="190"/>
      <c r="AE16" s="186">
        <v>16</v>
      </c>
      <c r="AF16" s="162" t="s">
        <v>322</v>
      </c>
      <c r="AG16" s="187">
        <v>16</v>
      </c>
      <c r="AH16" s="187" t="s">
        <v>289</v>
      </c>
      <c r="AI16" s="188"/>
      <c r="AJ16" s="188"/>
      <c r="AK16" s="188"/>
      <c r="AL16" s="188"/>
      <c r="AQ16" s="115"/>
      <c r="AR16" s="115"/>
      <c r="AS16" s="115"/>
      <c r="AT16" s="115"/>
      <c r="AU16" s="115"/>
      <c r="AV16" s="115"/>
      <c r="AW16" s="115"/>
      <c r="AX16" s="115"/>
      <c r="AY16" s="115"/>
      <c r="AZ16" s="115"/>
    </row>
    <row r="17" spans="1:52" s="24" customFormat="1" ht="129" customHeight="1">
      <c r="A17" s="70">
        <v>1</v>
      </c>
      <c r="B17" s="1386"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386"/>
      <c r="D17" s="1386"/>
      <c r="E17" s="1386"/>
      <c r="F17" s="1386"/>
      <c r="G17" s="280"/>
      <c r="H17" s="281" t="s">
        <v>471</v>
      </c>
      <c r="I17" s="159"/>
      <c r="J17" s="53"/>
      <c r="K17" s="53"/>
      <c r="L17" s="53"/>
      <c r="M17" s="53"/>
      <c r="N17" s="53"/>
      <c r="O17" s="53"/>
      <c r="P17" s="53"/>
      <c r="Q17" s="53"/>
      <c r="R17" s="53"/>
      <c r="S17" s="53"/>
      <c r="T17" s="53"/>
      <c r="U17" s="53"/>
      <c r="V17" s="53"/>
      <c r="W17" s="53"/>
      <c r="X17" s="53"/>
      <c r="Y17" s="53"/>
      <c r="Z17" s="58"/>
      <c r="AA17" s="58"/>
      <c r="AB17" s="192" t="s">
        <v>331</v>
      </c>
      <c r="AC17" s="56"/>
      <c r="AD17" s="193"/>
      <c r="AE17" s="186">
        <v>17</v>
      </c>
      <c r="AF17" s="53" t="s">
        <v>323</v>
      </c>
      <c r="AG17" s="187">
        <v>17</v>
      </c>
      <c r="AH17" s="187" t="s">
        <v>289</v>
      </c>
      <c r="AI17" s="188"/>
      <c r="AJ17" s="188"/>
      <c r="AK17" s="188"/>
      <c r="AL17" s="188"/>
      <c r="AM17" s="53"/>
      <c r="AN17" s="53"/>
      <c r="AO17" s="53"/>
      <c r="AP17" s="53"/>
      <c r="AQ17" s="113"/>
      <c r="AR17" s="113"/>
      <c r="AS17" s="113"/>
      <c r="AT17" s="113"/>
      <c r="AU17" s="113"/>
      <c r="AV17" s="113"/>
      <c r="AW17" s="113"/>
      <c r="AX17" s="113"/>
      <c r="AY17" s="113"/>
      <c r="AZ17" s="113"/>
    </row>
    <row r="18" spans="1:52" s="24" customFormat="1" ht="35.25" customHeight="1">
      <c r="A18" s="70">
        <v>1.1000000000000001</v>
      </c>
      <c r="B18" s="1396" t="s">
        <v>556</v>
      </c>
      <c r="C18" s="1396"/>
      <c r="D18" s="1396"/>
      <c r="E18" s="1396"/>
      <c r="F18" s="1396"/>
      <c r="G18" s="53"/>
      <c r="H18" s="53"/>
      <c r="I18" s="159"/>
      <c r="J18" s="53"/>
      <c r="K18" s="53"/>
      <c r="L18" s="53"/>
      <c r="M18" s="53"/>
      <c r="N18" s="53"/>
      <c r="O18" s="53"/>
      <c r="P18" s="53"/>
      <c r="Q18" s="53"/>
      <c r="R18" s="53"/>
      <c r="S18" s="53"/>
      <c r="T18" s="53"/>
      <c r="U18" s="53"/>
      <c r="V18" s="53"/>
      <c r="W18" s="53"/>
      <c r="X18" s="53"/>
      <c r="Y18" s="53"/>
      <c r="Z18" s="58"/>
      <c r="AA18" s="58"/>
      <c r="AB18" s="192"/>
      <c r="AC18" s="56"/>
      <c r="AD18" s="193"/>
      <c r="AE18" s="186"/>
      <c r="AF18" s="53"/>
      <c r="AG18" s="187"/>
      <c r="AH18" s="187"/>
      <c r="AI18" s="188"/>
      <c r="AJ18" s="188"/>
      <c r="AK18" s="188"/>
      <c r="AL18" s="188"/>
      <c r="AM18" s="53"/>
      <c r="AN18" s="53"/>
      <c r="AO18" s="53"/>
      <c r="AP18" s="53"/>
      <c r="AQ18" s="113"/>
      <c r="AR18" s="113"/>
      <c r="AS18" s="113"/>
      <c r="AT18" s="113"/>
      <c r="AU18" s="113"/>
      <c r="AV18" s="113"/>
      <c r="AW18" s="113"/>
      <c r="AX18" s="113"/>
      <c r="AY18" s="113"/>
      <c r="AZ18" s="113"/>
    </row>
    <row r="19" spans="1:52" ht="21" customHeight="1">
      <c r="A19" s="70">
        <v>2</v>
      </c>
      <c r="B19" s="71" t="s">
        <v>52</v>
      </c>
      <c r="C19" s="32"/>
      <c r="D19" s="32"/>
      <c r="E19" s="32"/>
      <c r="F19" s="32"/>
      <c r="G19" s="32"/>
      <c r="H19" s="32"/>
      <c r="AB19" s="189"/>
      <c r="AC19" s="190" t="s">
        <v>332</v>
      </c>
      <c r="AE19" s="186">
        <v>18</v>
      </c>
      <c r="AF19" s="162" t="s">
        <v>324</v>
      </c>
      <c r="AG19" s="187">
        <v>18</v>
      </c>
      <c r="AH19" s="187" t="s">
        <v>289</v>
      </c>
      <c r="AI19" s="188"/>
      <c r="AJ19" s="188"/>
      <c r="AK19" s="188"/>
      <c r="AL19" s="188"/>
      <c r="AQ19" s="115"/>
      <c r="AR19" s="115"/>
      <c r="AS19" s="115"/>
      <c r="AT19" s="115"/>
      <c r="AU19" s="115"/>
      <c r="AV19" s="115"/>
      <c r="AW19" s="115"/>
      <c r="AX19" s="115"/>
      <c r="AY19" s="115"/>
      <c r="AZ19" s="115"/>
    </row>
    <row r="20" spans="1:52" s="24" customFormat="1" ht="41.25" customHeight="1">
      <c r="A20" s="29"/>
      <c r="B20" s="1065" t="s">
        <v>54</v>
      </c>
      <c r="C20" s="1065"/>
      <c r="D20" s="1065"/>
      <c r="E20" s="1065"/>
      <c r="F20" s="1065"/>
      <c r="G20" s="1403"/>
      <c r="H20" s="1403"/>
      <c r="I20" s="1403"/>
      <c r="J20" s="1403"/>
      <c r="K20" s="53"/>
      <c r="L20" s="53"/>
      <c r="M20" s="53"/>
      <c r="N20" s="53"/>
      <c r="O20" s="53"/>
      <c r="P20" s="53"/>
      <c r="Q20" s="53"/>
      <c r="R20" s="53"/>
      <c r="S20" s="53"/>
      <c r="T20" s="53"/>
      <c r="U20" s="53"/>
      <c r="V20" s="53"/>
      <c r="W20" s="53"/>
      <c r="X20" s="53"/>
      <c r="Y20" s="53"/>
      <c r="Z20" s="53"/>
      <c r="AA20" s="53"/>
      <c r="AB20" s="189"/>
      <c r="AC20" s="190" t="s">
        <v>333</v>
      </c>
      <c r="AD20" s="186"/>
      <c r="AE20" s="186">
        <v>19</v>
      </c>
      <c r="AF20" s="53" t="s">
        <v>325</v>
      </c>
      <c r="AG20" s="187">
        <v>19</v>
      </c>
      <c r="AH20" s="187" t="s">
        <v>289</v>
      </c>
      <c r="AI20" s="194"/>
      <c r="AJ20" s="194"/>
      <c r="AK20" s="194"/>
      <c r="AL20" s="194"/>
      <c r="AM20" s="53"/>
      <c r="AN20" s="53"/>
      <c r="AO20" s="53"/>
      <c r="AP20" s="53"/>
      <c r="AQ20" s="113"/>
      <c r="AR20" s="113"/>
      <c r="AS20" s="113"/>
      <c r="AT20" s="113"/>
      <c r="AU20" s="113"/>
      <c r="AV20" s="113"/>
      <c r="AW20" s="113"/>
      <c r="AX20" s="113"/>
      <c r="AY20" s="113"/>
      <c r="AZ20" s="113"/>
    </row>
    <row r="21" spans="1:52" s="24" customFormat="1" ht="53.25" customHeight="1">
      <c r="A21" s="29"/>
      <c r="B21" s="1009" t="str">
        <f>"(a) Attachment 1(" &amp; Basic!$B$2 &amp; ") :"</f>
        <v>(a) Attachment 1(7RT-19-Bulk) :</v>
      </c>
      <c r="C21" s="1009"/>
      <c r="D21" s="1404" t="s">
        <v>337</v>
      </c>
      <c r="E21" s="1404"/>
      <c r="F21" s="1404"/>
      <c r="G21" s="774"/>
      <c r="H21" s="775"/>
      <c r="I21" s="776"/>
      <c r="J21" s="775"/>
      <c r="K21" s="186"/>
      <c r="L21" s="186"/>
      <c r="M21" s="228"/>
      <c r="N21" s="186"/>
      <c r="O21" s="186"/>
      <c r="P21" s="186"/>
      <c r="Q21" s="186"/>
      <c r="R21" s="186"/>
      <c r="S21" s="186"/>
      <c r="T21" s="186"/>
      <c r="U21" s="186"/>
      <c r="V21" s="186"/>
      <c r="W21" s="186"/>
      <c r="X21" s="186"/>
      <c r="Y21" s="186"/>
      <c r="Z21" s="53"/>
      <c r="AA21" s="53"/>
      <c r="AB21" s="189"/>
      <c r="AC21" s="190" t="s">
        <v>334</v>
      </c>
      <c r="AD21" s="186" t="str">
        <f>IF(ISERROR(LOOKUP(J21,AE1:AE21,AF1:AF21)), "Zero", LOOKUP(J21,AE1:AE21,AF1:AF21))</f>
        <v>Zero</v>
      </c>
      <c r="AE21" s="186">
        <v>20</v>
      </c>
      <c r="AF21" s="53" t="s">
        <v>326</v>
      </c>
      <c r="AG21" s="187">
        <v>20</v>
      </c>
      <c r="AH21" s="187" t="s">
        <v>289</v>
      </c>
      <c r="AI21" s="188"/>
      <c r="AJ21" s="188"/>
      <c r="AK21" s="188"/>
      <c r="AL21" s="188"/>
      <c r="AM21" s="53"/>
      <c r="AN21" s="53"/>
      <c r="AO21" s="53"/>
      <c r="AP21" s="53"/>
      <c r="AQ21" s="113"/>
      <c r="AR21" s="113"/>
      <c r="AS21" s="113"/>
      <c r="AT21" s="113"/>
      <c r="AU21" s="113"/>
      <c r="AV21" s="113"/>
      <c r="AW21" s="113"/>
      <c r="AX21" s="113"/>
      <c r="AY21" s="113"/>
      <c r="AZ21" s="113"/>
    </row>
    <row r="22" spans="1:52" s="24" customFormat="1" ht="99" hidden="1" customHeight="1">
      <c r="A22" s="29"/>
      <c r="B22" s="510"/>
      <c r="C22" s="510"/>
      <c r="D22" s="1406"/>
      <c r="E22" s="1406"/>
      <c r="F22" s="1407"/>
      <c r="G22" s="510"/>
      <c r="H22" s="510"/>
      <c r="I22" s="510"/>
      <c r="J22" s="510"/>
      <c r="K22" s="186"/>
      <c r="L22" s="186"/>
      <c r="M22" s="228"/>
      <c r="N22" s="186"/>
      <c r="O22" s="186"/>
      <c r="P22" s="186"/>
      <c r="Q22" s="186"/>
      <c r="R22" s="186"/>
      <c r="S22" s="186"/>
      <c r="T22" s="186"/>
      <c r="U22" s="186"/>
      <c r="V22" s="186"/>
      <c r="W22" s="186"/>
      <c r="X22" s="186"/>
      <c r="Y22" s="186"/>
      <c r="Z22" s="53"/>
      <c r="AA22" s="53"/>
      <c r="AB22" s="189"/>
      <c r="AC22" s="190"/>
      <c r="AD22" s="186"/>
      <c r="AE22" s="186"/>
      <c r="AF22" s="53"/>
      <c r="AG22" s="187"/>
      <c r="AH22" s="187"/>
      <c r="AI22" s="188"/>
      <c r="AJ22" s="188"/>
      <c r="AK22" s="188"/>
      <c r="AL22" s="188"/>
      <c r="AM22" s="53"/>
      <c r="AN22" s="53"/>
      <c r="AO22" s="53"/>
      <c r="AP22" s="53"/>
      <c r="AQ22" s="113"/>
      <c r="AR22" s="113"/>
      <c r="AS22" s="113"/>
      <c r="AT22" s="113"/>
      <c r="AU22" s="113"/>
      <c r="AV22" s="113"/>
      <c r="AW22" s="113"/>
      <c r="AX22" s="113"/>
      <c r="AY22" s="113"/>
      <c r="AZ22" s="113"/>
    </row>
    <row r="23" spans="1:52" s="24" customFormat="1" hidden="1">
      <c r="A23" s="29"/>
      <c r="B23" s="510"/>
      <c r="C23" s="510"/>
      <c r="D23" s="1405" t="s">
        <v>700</v>
      </c>
      <c r="E23" s="1405"/>
      <c r="F23" s="1405"/>
      <c r="G23" s="1402"/>
      <c r="H23" s="1402"/>
      <c r="I23" s="1402"/>
      <c r="J23" s="1402"/>
      <c r="K23" s="186"/>
      <c r="L23" s="186"/>
      <c r="M23" s="228"/>
      <c r="N23" s="186"/>
      <c r="O23" s="186"/>
      <c r="P23" s="186"/>
      <c r="Q23" s="186"/>
      <c r="R23" s="186"/>
      <c r="S23" s="186"/>
      <c r="T23" s="186"/>
      <c r="U23" s="186"/>
      <c r="V23" s="186"/>
      <c r="W23" s="186"/>
      <c r="X23" s="186"/>
      <c r="Y23" s="186"/>
      <c r="Z23" s="53"/>
      <c r="AA23" s="53"/>
      <c r="AB23" s="189"/>
      <c r="AC23" s="190"/>
      <c r="AD23" s="186"/>
      <c r="AE23" s="186"/>
      <c r="AF23" s="53"/>
      <c r="AG23" s="187"/>
      <c r="AH23" s="187"/>
      <c r="AI23" s="188"/>
      <c r="AJ23" s="188"/>
      <c r="AK23" s="188"/>
      <c r="AL23" s="188"/>
      <c r="AM23" s="53"/>
      <c r="AN23" s="53"/>
      <c r="AO23" s="53"/>
      <c r="AP23" s="53"/>
      <c r="AQ23" s="113"/>
      <c r="AR23" s="113"/>
      <c r="AS23" s="113"/>
      <c r="AT23" s="113"/>
      <c r="AU23" s="113"/>
      <c r="AV23" s="113"/>
      <c r="AW23" s="113"/>
      <c r="AX23" s="113"/>
      <c r="AY23" s="113"/>
      <c r="AZ23" s="113"/>
    </row>
    <row r="24" spans="1:52" s="24" customFormat="1" ht="80.25" hidden="1" customHeight="1">
      <c r="A24" s="29"/>
      <c r="B24" s="510"/>
      <c r="C24" s="510"/>
      <c r="D24" s="1408" t="s">
        <v>980</v>
      </c>
      <c r="E24" s="1408"/>
      <c r="F24" s="1408"/>
      <c r="G24" s="717"/>
      <c r="H24" s="717"/>
      <c r="I24" s="717"/>
      <c r="J24" s="717"/>
      <c r="K24" s="186"/>
      <c r="L24" s="186"/>
      <c r="M24" s="228"/>
      <c r="N24" s="186"/>
      <c r="O24" s="186"/>
      <c r="P24" s="186"/>
      <c r="Q24" s="186"/>
      <c r="R24" s="186"/>
      <c r="S24" s="186"/>
      <c r="T24" s="186"/>
      <c r="U24" s="186"/>
      <c r="V24" s="186"/>
      <c r="W24" s="186"/>
      <c r="X24" s="186"/>
      <c r="Y24" s="186"/>
      <c r="Z24" s="53"/>
      <c r="AA24" s="53"/>
      <c r="AB24" s="189"/>
      <c r="AC24" s="190"/>
      <c r="AD24" s="186"/>
      <c r="AE24" s="186"/>
      <c r="AF24" s="53"/>
      <c r="AG24" s="187"/>
      <c r="AH24" s="187"/>
      <c r="AI24" s="188"/>
      <c r="AJ24" s="188"/>
      <c r="AK24" s="188"/>
      <c r="AL24" s="188"/>
      <c r="AM24" s="53"/>
      <c r="AN24" s="53"/>
      <c r="AO24" s="53"/>
      <c r="AP24" s="53"/>
      <c r="AQ24" s="113"/>
      <c r="AR24" s="113"/>
      <c r="AS24" s="113"/>
      <c r="AT24" s="113"/>
      <c r="AU24" s="113"/>
      <c r="AV24" s="113"/>
      <c r="AW24" s="113"/>
      <c r="AX24" s="113"/>
      <c r="AY24" s="113"/>
      <c r="AZ24" s="113"/>
    </row>
    <row r="25" spans="1:52" s="24" customFormat="1" ht="69.75" hidden="1" customHeight="1">
      <c r="A25" s="29"/>
      <c r="B25" s="510"/>
      <c r="C25" s="510"/>
      <c r="D25" s="1409" t="s">
        <v>935</v>
      </c>
      <c r="E25" s="1409"/>
      <c r="F25" s="1409"/>
      <c r="G25" s="717"/>
      <c r="H25" s="717"/>
      <c r="I25" s="717"/>
      <c r="J25" s="717"/>
      <c r="K25" s="186"/>
      <c r="L25" s="186"/>
      <c r="M25" s="228"/>
      <c r="N25" s="186"/>
      <c r="O25" s="186"/>
      <c r="P25" s="186"/>
      <c r="Q25" s="186"/>
      <c r="R25" s="186"/>
      <c r="S25" s="186"/>
      <c r="T25" s="186"/>
      <c r="U25" s="186"/>
      <c r="V25" s="186"/>
      <c r="W25" s="186"/>
      <c r="X25" s="186"/>
      <c r="Y25" s="186"/>
      <c r="Z25" s="53"/>
      <c r="AA25" s="53"/>
      <c r="AB25" s="189"/>
      <c r="AC25" s="190"/>
      <c r="AD25" s="186"/>
      <c r="AE25" s="186"/>
      <c r="AF25" s="53"/>
      <c r="AG25" s="187"/>
      <c r="AH25" s="187"/>
      <c r="AI25" s="188"/>
      <c r="AJ25" s="188"/>
      <c r="AK25" s="188"/>
      <c r="AL25" s="188"/>
      <c r="AM25" s="53"/>
      <c r="AN25" s="53"/>
      <c r="AO25" s="53"/>
      <c r="AP25" s="53"/>
      <c r="AQ25" s="113"/>
      <c r="AR25" s="113"/>
      <c r="AS25" s="113"/>
      <c r="AT25" s="113"/>
      <c r="AU25" s="113"/>
      <c r="AV25" s="113"/>
      <c r="AW25" s="113"/>
      <c r="AX25" s="113"/>
      <c r="AY25" s="113"/>
      <c r="AZ25" s="113"/>
    </row>
    <row r="26" spans="1:52" s="24" customFormat="1" ht="74.25" customHeight="1">
      <c r="A26" s="29"/>
      <c r="B26" s="1009" t="str">
        <f>"(b) Attachment 2(" &amp; Basic!$B$2 &amp; ") :"</f>
        <v>(b) Attachment 2(7RT-19-Bulk) :</v>
      </c>
      <c r="C26" s="1009"/>
      <c r="D26" s="1387" t="s">
        <v>55</v>
      </c>
      <c r="E26" s="1387"/>
      <c r="F26" s="1387"/>
      <c r="K26" s="53"/>
      <c r="L26" s="53"/>
      <c r="M26" s="53"/>
      <c r="N26" s="53"/>
      <c r="O26" s="53"/>
      <c r="P26" s="53"/>
      <c r="Q26" s="53"/>
      <c r="R26" s="53"/>
      <c r="S26" s="53"/>
      <c r="T26" s="53"/>
      <c r="U26" s="53"/>
      <c r="V26" s="53"/>
      <c r="W26" s="53"/>
      <c r="X26" s="53"/>
      <c r="Y26" s="53"/>
      <c r="Z26" s="53"/>
      <c r="AA26" s="53"/>
      <c r="AB26" s="189"/>
      <c r="AC26" s="190" t="s">
        <v>335</v>
      </c>
      <c r="AD26" s="186" t="str">
        <f>IF(J21 &gt; 9, "("&amp;J21&amp;")", "(0"&amp;J21&amp;")")</f>
        <v>(0)</v>
      </c>
      <c r="AE26" s="186"/>
      <c r="AF26" s="53"/>
      <c r="AG26" s="187">
        <v>21</v>
      </c>
      <c r="AH26" s="187" t="s">
        <v>109</v>
      </c>
      <c r="AI26" s="188"/>
      <c r="AJ26" s="188"/>
      <c r="AK26" s="188"/>
      <c r="AL26" s="188"/>
      <c r="AM26" s="53"/>
      <c r="AN26" s="53"/>
      <c r="AO26" s="53"/>
      <c r="AP26" s="53"/>
      <c r="AQ26" s="113"/>
      <c r="AR26" s="113"/>
      <c r="AS26" s="113"/>
      <c r="AT26" s="113"/>
      <c r="AU26" s="113"/>
      <c r="AV26" s="113"/>
      <c r="AW26" s="113"/>
      <c r="AX26" s="113"/>
      <c r="AY26" s="113"/>
      <c r="AZ26" s="113"/>
    </row>
    <row r="27" spans="1:52" s="24" customFormat="1" ht="60" customHeight="1">
      <c r="A27" s="29"/>
      <c r="B27" s="510"/>
      <c r="C27" s="510"/>
      <c r="D27" s="1412" t="s">
        <v>701</v>
      </c>
      <c r="E27" s="1412"/>
      <c r="F27" s="1412"/>
      <c r="K27" s="53"/>
      <c r="L27" s="53"/>
      <c r="M27" s="53"/>
      <c r="N27" s="53"/>
      <c r="O27" s="53"/>
      <c r="P27" s="53"/>
      <c r="Q27" s="53"/>
      <c r="R27" s="53"/>
      <c r="S27" s="53"/>
      <c r="T27" s="53"/>
      <c r="U27" s="53"/>
      <c r="V27" s="53"/>
      <c r="W27" s="53"/>
      <c r="X27" s="53"/>
      <c r="Y27" s="53"/>
      <c r="Z27" s="53"/>
      <c r="AA27" s="53"/>
      <c r="AB27" s="189"/>
      <c r="AC27" s="190"/>
      <c r="AD27" s="186"/>
      <c r="AE27" s="186"/>
      <c r="AF27" s="53"/>
      <c r="AG27" s="187"/>
      <c r="AH27" s="187"/>
      <c r="AI27" s="188"/>
      <c r="AJ27" s="188"/>
      <c r="AK27" s="188"/>
      <c r="AL27" s="188"/>
      <c r="AM27" s="53"/>
      <c r="AN27" s="53"/>
      <c r="AO27" s="53"/>
      <c r="AP27" s="53"/>
      <c r="AQ27" s="113"/>
      <c r="AR27" s="113"/>
      <c r="AS27" s="113"/>
      <c r="AT27" s="113"/>
      <c r="AU27" s="113"/>
      <c r="AV27" s="113"/>
      <c r="AW27" s="113"/>
      <c r="AX27" s="113"/>
      <c r="AY27" s="113"/>
      <c r="AZ27" s="113"/>
    </row>
    <row r="28" spans="1:52" s="24" customFormat="1" ht="24" customHeight="1">
      <c r="A28" s="29"/>
      <c r="B28" s="510"/>
      <c r="C28" s="510"/>
      <c r="D28" s="1413" t="s">
        <v>702</v>
      </c>
      <c r="E28" s="1413"/>
      <c r="F28" s="1413"/>
      <c r="K28" s="53"/>
      <c r="L28" s="53"/>
      <c r="M28" s="53"/>
      <c r="N28" s="53"/>
      <c r="O28" s="53"/>
      <c r="P28" s="53"/>
      <c r="Q28" s="53"/>
      <c r="R28" s="53"/>
      <c r="S28" s="53"/>
      <c r="T28" s="53"/>
      <c r="U28" s="53"/>
      <c r="V28" s="53"/>
      <c r="W28" s="53"/>
      <c r="X28" s="53"/>
      <c r="Y28" s="53"/>
      <c r="Z28" s="53"/>
      <c r="AA28" s="53"/>
      <c r="AB28" s="189"/>
      <c r="AC28" s="190"/>
      <c r="AD28" s="186"/>
      <c r="AE28" s="186"/>
      <c r="AF28" s="53"/>
      <c r="AG28" s="187"/>
      <c r="AH28" s="187"/>
      <c r="AI28" s="188"/>
      <c r="AJ28" s="188"/>
      <c r="AK28" s="188"/>
      <c r="AL28" s="188"/>
      <c r="AM28" s="53"/>
      <c r="AN28" s="53"/>
      <c r="AO28" s="53"/>
      <c r="AP28" s="53"/>
      <c r="AQ28" s="113"/>
      <c r="AR28" s="113"/>
      <c r="AS28" s="113"/>
      <c r="AT28" s="113"/>
      <c r="AU28" s="113"/>
      <c r="AV28" s="113"/>
      <c r="AW28" s="113"/>
      <c r="AX28" s="113"/>
      <c r="AY28" s="113"/>
      <c r="AZ28" s="113"/>
    </row>
    <row r="29" spans="1:52" s="24" customFormat="1" ht="80.25" customHeight="1">
      <c r="A29" s="29"/>
      <c r="B29" s="1009" t="str">
        <f>"(c) Attachment 3(" &amp; Basic!$B$2 &amp; ") :"</f>
        <v>(c) Attachment 3(7RT-19-Bulk) :</v>
      </c>
      <c r="C29" s="1009"/>
      <c r="D29" s="1387" t="s">
        <v>703</v>
      </c>
      <c r="E29" s="1387"/>
      <c r="F29" s="1387"/>
      <c r="G29" s="72"/>
      <c r="H29" s="72"/>
      <c r="I29" s="53"/>
      <c r="J29" s="53"/>
      <c r="K29" s="53"/>
      <c r="L29" s="53"/>
      <c r="M29" s="53"/>
      <c r="N29" s="53"/>
      <c r="O29" s="53"/>
      <c r="P29" s="53"/>
      <c r="Q29" s="53"/>
      <c r="R29" s="53"/>
      <c r="S29" s="53"/>
      <c r="T29" s="53"/>
      <c r="U29" s="53"/>
      <c r="V29" s="53"/>
      <c r="W29" s="53"/>
      <c r="X29" s="53"/>
      <c r="Y29" s="53"/>
      <c r="Z29" s="53"/>
      <c r="AA29" s="34"/>
      <c r="AB29" s="189"/>
      <c r="AC29" s="190"/>
      <c r="AD29" s="186"/>
      <c r="AE29" s="186"/>
      <c r="AF29" s="53"/>
      <c r="AG29" s="187">
        <v>22</v>
      </c>
      <c r="AH29" s="187" t="s">
        <v>289</v>
      </c>
      <c r="AI29" s="188"/>
      <c r="AJ29" s="188"/>
      <c r="AK29" s="188"/>
      <c r="AL29" s="188"/>
      <c r="AM29" s="53"/>
      <c r="AN29" s="53"/>
      <c r="AO29" s="53"/>
      <c r="AP29" s="53"/>
      <c r="AQ29" s="113"/>
      <c r="AR29" s="113"/>
      <c r="AS29" s="113"/>
      <c r="AT29" s="113"/>
      <c r="AU29" s="113"/>
      <c r="AV29" s="113"/>
      <c r="AW29" s="113"/>
      <c r="AX29" s="113"/>
      <c r="AY29" s="113"/>
      <c r="AZ29" s="113"/>
    </row>
    <row r="30" spans="1:52" s="24" customFormat="1" ht="49.5" hidden="1" customHeight="1">
      <c r="A30" s="29"/>
      <c r="B30" s="284"/>
      <c r="C30" s="284"/>
      <c r="D30" s="1400" t="s">
        <v>162</v>
      </c>
      <c r="E30" s="1400"/>
      <c r="F30" s="1400"/>
      <c r="G30" s="151"/>
      <c r="H30" s="229" t="e">
        <f>#REF!</f>
        <v>#REF!</v>
      </c>
      <c r="I30" s="53"/>
      <c r="J30" s="61"/>
      <c r="K30" s="61"/>
      <c r="L30" s="61"/>
      <c r="M30" s="61"/>
      <c r="N30" s="61"/>
      <c r="O30" s="61"/>
      <c r="P30" s="61"/>
      <c r="Q30" s="61"/>
      <c r="R30" s="61"/>
      <c r="S30" s="61"/>
      <c r="T30" s="61"/>
      <c r="U30" s="61"/>
      <c r="V30" s="61"/>
      <c r="W30" s="61"/>
      <c r="X30" s="61"/>
      <c r="Y30" s="61"/>
      <c r="Z30" s="53"/>
      <c r="AA30" s="53"/>
      <c r="AB30" s="189"/>
      <c r="AC30" s="190" t="s">
        <v>336</v>
      </c>
      <c r="AD30" s="186"/>
      <c r="AE30" s="186"/>
      <c r="AF30" s="53"/>
      <c r="AG30" s="187">
        <v>23</v>
      </c>
      <c r="AH30" s="187" t="s">
        <v>289</v>
      </c>
      <c r="AI30" s="188"/>
      <c r="AJ30" s="188"/>
      <c r="AK30" s="188"/>
      <c r="AL30" s="188"/>
      <c r="AM30" s="53"/>
      <c r="AN30" s="53"/>
      <c r="AO30" s="53"/>
      <c r="AP30" s="53"/>
      <c r="AQ30" s="113"/>
      <c r="AR30" s="113"/>
      <c r="AS30" s="113"/>
      <c r="AT30" s="113"/>
      <c r="AU30" s="113"/>
      <c r="AV30" s="113"/>
      <c r="AW30" s="113"/>
      <c r="AX30" s="113"/>
      <c r="AY30" s="113"/>
      <c r="AZ30" s="113"/>
    </row>
    <row r="31" spans="1:52" s="24" customFormat="1" ht="48" hidden="1" customHeight="1">
      <c r="A31" s="29"/>
      <c r="B31" s="284"/>
      <c r="C31" s="284"/>
      <c r="D31" s="1400" t="s">
        <v>163</v>
      </c>
      <c r="E31" s="1400"/>
      <c r="F31" s="1400"/>
      <c r="G31" s="151">
        <v>0</v>
      </c>
      <c r="H31" s="229" t="e">
        <f>#REF!</f>
        <v>#REF!</v>
      </c>
      <c r="I31" s="53"/>
      <c r="J31" s="160"/>
      <c r="K31" s="160"/>
      <c r="L31" s="160"/>
      <c r="M31" s="160"/>
      <c r="N31" s="160"/>
      <c r="O31" s="160"/>
      <c r="P31" s="160"/>
      <c r="Q31" s="160"/>
      <c r="R31" s="160"/>
      <c r="S31" s="160"/>
      <c r="T31" s="160"/>
      <c r="U31" s="160"/>
      <c r="V31" s="160"/>
      <c r="W31" s="160"/>
      <c r="X31" s="160"/>
      <c r="Y31" s="160"/>
      <c r="Z31" s="160"/>
      <c r="AA31" s="160"/>
      <c r="AB31" s="189"/>
      <c r="AC31" s="190" t="s">
        <v>337</v>
      </c>
      <c r="AD31" s="186"/>
      <c r="AE31" s="186"/>
      <c r="AF31" s="53"/>
      <c r="AG31" s="187">
        <v>24</v>
      </c>
      <c r="AH31" s="187" t="s">
        <v>289</v>
      </c>
      <c r="AI31" s="188"/>
      <c r="AJ31" s="188"/>
      <c r="AK31" s="188"/>
      <c r="AL31" s="188"/>
      <c r="AM31" s="53"/>
      <c r="AN31" s="53"/>
      <c r="AO31" s="53"/>
      <c r="AP31" s="53"/>
      <c r="AQ31" s="113"/>
      <c r="AR31" s="113"/>
      <c r="AS31" s="113"/>
      <c r="AT31" s="113"/>
      <c r="AU31" s="113"/>
      <c r="AV31" s="113"/>
      <c r="AW31" s="113"/>
      <c r="AX31" s="113"/>
      <c r="AY31" s="113"/>
      <c r="AZ31" s="113"/>
    </row>
    <row r="32" spans="1:52" ht="186.75" customHeight="1">
      <c r="B32" s="1009" t="str">
        <f>"(d) Attachment 4(" &amp; Basic!$B$2 &amp; ") :"</f>
        <v>(d) Attachment 4(7RT-19-Bulk) :</v>
      </c>
      <c r="C32" s="1009"/>
      <c r="D32" s="1387" t="s">
        <v>302</v>
      </c>
      <c r="E32" s="1387"/>
      <c r="F32" s="1387"/>
      <c r="G32" s="135"/>
      <c r="H32" s="72"/>
      <c r="AB32" s="189"/>
      <c r="AC32" s="190"/>
      <c r="AG32" s="187">
        <v>25</v>
      </c>
      <c r="AH32" s="187" t="s">
        <v>289</v>
      </c>
      <c r="AI32" s="188"/>
      <c r="AJ32" s="188"/>
      <c r="AK32" s="188"/>
      <c r="AL32" s="188"/>
      <c r="AQ32" s="115"/>
      <c r="AR32" s="115"/>
      <c r="AS32" s="115"/>
      <c r="AT32" s="115"/>
      <c r="AU32" s="115"/>
      <c r="AV32" s="115"/>
      <c r="AW32" s="115"/>
      <c r="AX32" s="115"/>
      <c r="AY32" s="115"/>
      <c r="AZ32" s="115"/>
    </row>
    <row r="33" spans="1:52" ht="69" customHeight="1">
      <c r="B33" s="1009" t="str">
        <f>"(e) Attachment 5(" &amp; Basic!$B$2 &amp; ") :"</f>
        <v>(e) Attachment 5(7RT-19-Bulk) :</v>
      </c>
      <c r="C33" s="1009"/>
      <c r="D33" s="1387" t="s">
        <v>56</v>
      </c>
      <c r="E33" s="1387"/>
      <c r="F33" s="1387"/>
      <c r="G33" s="72"/>
      <c r="H33" s="72"/>
      <c r="AB33" s="189"/>
      <c r="AC33" s="190"/>
      <c r="AG33" s="187">
        <v>26</v>
      </c>
      <c r="AH33" s="187" t="s">
        <v>289</v>
      </c>
      <c r="AI33" s="188"/>
      <c r="AJ33" s="188"/>
      <c r="AK33" s="188"/>
      <c r="AL33" s="188"/>
      <c r="AQ33" s="115"/>
      <c r="AR33" s="115"/>
      <c r="AS33" s="115"/>
      <c r="AT33" s="115"/>
      <c r="AU33" s="115"/>
      <c r="AV33" s="115"/>
      <c r="AW33" s="115"/>
      <c r="AX33" s="115"/>
      <c r="AY33" s="115"/>
      <c r="AZ33" s="115"/>
    </row>
    <row r="34" spans="1:52" ht="42" customHeight="1">
      <c r="B34" s="1009" t="str">
        <f>"(f) Attachment 5A(" &amp; Basic!$B$2 &amp; ") :"</f>
        <v>(f) Attachment 5A(7RT-19-Bulk) :</v>
      </c>
      <c r="C34" s="1009"/>
      <c r="D34" s="1387" t="s">
        <v>686</v>
      </c>
      <c r="E34" s="1387"/>
      <c r="F34" s="1387"/>
      <c r="G34" s="72"/>
      <c r="H34" s="72"/>
      <c r="AB34" s="189"/>
      <c r="AC34" s="190"/>
      <c r="AG34" s="187">
        <v>26</v>
      </c>
      <c r="AH34" s="187" t="s">
        <v>289</v>
      </c>
      <c r="AI34" s="188"/>
      <c r="AJ34" s="188"/>
      <c r="AK34" s="188"/>
      <c r="AL34" s="188"/>
      <c r="AQ34" s="115"/>
      <c r="AR34" s="115"/>
      <c r="AS34" s="115"/>
      <c r="AT34" s="115"/>
      <c r="AU34" s="115"/>
      <c r="AV34" s="115"/>
      <c r="AW34" s="115"/>
      <c r="AX34" s="115"/>
      <c r="AY34" s="115"/>
      <c r="AZ34" s="115"/>
    </row>
    <row r="35" spans="1:52" s="24" customFormat="1" ht="97.5" customHeight="1">
      <c r="A35" s="29"/>
      <c r="B35" s="1009" t="str">
        <f>"(g) Attachment 6(" &amp; Basic!$B$2 &amp; ") :"</f>
        <v>(g) Attachment 6(7RT-19-Bulk) :</v>
      </c>
      <c r="C35" s="1009"/>
      <c r="D35" s="1387" t="s">
        <v>57</v>
      </c>
      <c r="E35" s="1387"/>
      <c r="F35" s="1387"/>
      <c r="G35" s="72"/>
      <c r="H35" s="72"/>
      <c r="I35" s="53"/>
      <c r="J35" s="53"/>
      <c r="K35" s="53"/>
      <c r="L35" s="53"/>
      <c r="M35" s="53"/>
      <c r="N35" s="53"/>
      <c r="O35" s="53"/>
      <c r="P35" s="53"/>
      <c r="Q35" s="53"/>
      <c r="R35" s="53"/>
      <c r="S35" s="53"/>
      <c r="T35" s="53"/>
      <c r="U35" s="53"/>
      <c r="V35" s="53"/>
      <c r="W35" s="53"/>
      <c r="X35" s="53"/>
      <c r="Y35" s="53"/>
      <c r="Z35" s="53"/>
      <c r="AA35" s="53"/>
      <c r="AB35" s="189"/>
      <c r="AC35" s="190"/>
      <c r="AD35" s="186"/>
      <c r="AE35" s="186"/>
      <c r="AF35" s="53"/>
      <c r="AG35" s="187">
        <v>27</v>
      </c>
      <c r="AH35" s="187" t="s">
        <v>289</v>
      </c>
      <c r="AI35" s="188"/>
      <c r="AJ35" s="188"/>
      <c r="AK35" s="188"/>
      <c r="AL35" s="188"/>
      <c r="AM35" s="53"/>
      <c r="AN35" s="53"/>
      <c r="AO35" s="53"/>
      <c r="AP35" s="53"/>
      <c r="AQ35" s="113"/>
      <c r="AR35" s="113"/>
      <c r="AS35" s="113"/>
      <c r="AT35" s="113"/>
      <c r="AU35" s="113"/>
      <c r="AV35" s="113"/>
      <c r="AW35" s="113"/>
      <c r="AX35" s="113"/>
      <c r="AY35" s="113"/>
      <c r="AZ35" s="113"/>
    </row>
    <row r="36" spans="1:52" s="24" customFormat="1" ht="57" customHeight="1">
      <c r="A36" s="29"/>
      <c r="B36" s="1009" t="str">
        <f>"(h) Attachment 7(" &amp; Basic!$B$2 &amp; ") :"</f>
        <v>(h) Attachment 7(7RT-19-Bulk) :</v>
      </c>
      <c r="C36" s="1009"/>
      <c r="D36" s="1387" t="s">
        <v>464</v>
      </c>
      <c r="E36" s="1387"/>
      <c r="F36" s="1387"/>
      <c r="G36" s="73"/>
      <c r="H36" s="73"/>
      <c r="I36" s="53"/>
      <c r="J36" s="53"/>
      <c r="K36" s="53"/>
      <c r="L36" s="53"/>
      <c r="M36" s="53"/>
      <c r="N36" s="53"/>
      <c r="O36" s="53"/>
      <c r="P36" s="53"/>
      <c r="Q36" s="53"/>
      <c r="R36" s="53"/>
      <c r="S36" s="53"/>
      <c r="T36" s="53"/>
      <c r="U36" s="53"/>
      <c r="V36" s="53"/>
      <c r="W36" s="53"/>
      <c r="X36" s="53"/>
      <c r="Y36" s="53"/>
      <c r="Z36" s="53"/>
      <c r="AA36" s="53"/>
      <c r="AB36" s="189"/>
      <c r="AC36" s="190"/>
      <c r="AD36" s="186"/>
      <c r="AE36" s="186"/>
      <c r="AF36" s="53"/>
      <c r="AG36" s="187">
        <v>28</v>
      </c>
      <c r="AH36" s="187" t="s">
        <v>289</v>
      </c>
      <c r="AI36" s="188"/>
      <c r="AJ36" s="188"/>
      <c r="AK36" s="188"/>
      <c r="AL36" s="188"/>
      <c r="AM36" s="53"/>
      <c r="AN36" s="53"/>
      <c r="AO36" s="53"/>
      <c r="AP36" s="53"/>
      <c r="AQ36" s="113"/>
      <c r="AR36" s="113"/>
      <c r="AS36" s="113"/>
      <c r="AT36" s="113"/>
      <c r="AU36" s="113"/>
      <c r="AV36" s="113"/>
      <c r="AW36" s="113"/>
      <c r="AX36" s="113"/>
      <c r="AY36" s="113"/>
      <c r="AZ36" s="113"/>
    </row>
    <row r="37" spans="1:52" s="24" customFormat="1" ht="31.5" customHeight="1">
      <c r="A37" s="29"/>
      <c r="B37" s="1009" t="str">
        <f>"(i) Attachment 8(" &amp; Basic!$B$2 &amp; ") :"</f>
        <v>(i) Attachment 8(7RT-19-Bulk) :</v>
      </c>
      <c r="C37" s="1009"/>
      <c r="D37" s="1387" t="s">
        <v>303</v>
      </c>
      <c r="E37" s="1387"/>
      <c r="F37" s="1387"/>
      <c r="G37" s="72"/>
      <c r="H37" s="72"/>
      <c r="I37" s="53"/>
      <c r="J37" s="53"/>
      <c r="K37" s="53"/>
      <c r="L37" s="53"/>
      <c r="M37" s="53"/>
      <c r="N37" s="53"/>
      <c r="O37" s="53"/>
      <c r="P37" s="53"/>
      <c r="Q37" s="53"/>
      <c r="R37" s="53"/>
      <c r="S37" s="53"/>
      <c r="T37" s="53"/>
      <c r="U37" s="53"/>
      <c r="V37" s="53"/>
      <c r="W37" s="53"/>
      <c r="X37" s="53"/>
      <c r="Y37" s="53"/>
      <c r="Z37" s="53"/>
      <c r="AA37" s="53"/>
      <c r="AB37" s="189"/>
      <c r="AC37" s="190"/>
      <c r="AD37" s="186"/>
      <c r="AE37" s="186"/>
      <c r="AF37" s="53"/>
      <c r="AG37" s="187">
        <v>29</v>
      </c>
      <c r="AH37" s="187" t="s">
        <v>289</v>
      </c>
      <c r="AI37" s="188"/>
      <c r="AJ37" s="188"/>
      <c r="AK37" s="188"/>
      <c r="AL37" s="188"/>
      <c r="AM37" s="53"/>
      <c r="AN37" s="53"/>
      <c r="AO37" s="53"/>
      <c r="AP37" s="53"/>
      <c r="AQ37" s="113"/>
      <c r="AR37" s="113"/>
      <c r="AS37" s="113"/>
      <c r="AT37" s="113"/>
      <c r="AU37" s="113"/>
      <c r="AV37" s="113"/>
      <c r="AW37" s="113"/>
      <c r="AX37" s="113"/>
      <c r="AY37" s="113"/>
      <c r="AZ37" s="113"/>
    </row>
    <row r="38" spans="1:52" s="24" customFormat="1" ht="31.5" customHeight="1">
      <c r="A38" s="29"/>
      <c r="B38" s="1009" t="str">
        <f>"(j) Attachment 9(" &amp; Basic!$B$2 &amp; ") :"</f>
        <v>(j) Attachment 9(7RT-19-Bulk) :</v>
      </c>
      <c r="C38" s="1009"/>
      <c r="D38" s="1387" t="s">
        <v>58</v>
      </c>
      <c r="E38" s="1387"/>
      <c r="F38" s="1387"/>
      <c r="G38" s="72"/>
      <c r="H38" s="72"/>
      <c r="I38" s="53"/>
      <c r="J38" s="53"/>
      <c r="K38" s="53"/>
      <c r="L38" s="53"/>
      <c r="M38" s="53"/>
      <c r="N38" s="53"/>
      <c r="O38" s="53"/>
      <c r="P38" s="53"/>
      <c r="Q38" s="53"/>
      <c r="R38" s="53"/>
      <c r="S38" s="53"/>
      <c r="T38" s="53"/>
      <c r="U38" s="53"/>
      <c r="V38" s="53"/>
      <c r="W38" s="53"/>
      <c r="X38" s="53"/>
      <c r="Y38" s="53"/>
      <c r="Z38" s="53"/>
      <c r="AA38" s="53"/>
      <c r="AB38" s="189"/>
      <c r="AC38" s="190"/>
      <c r="AD38" s="186"/>
      <c r="AE38" s="186"/>
      <c r="AF38" s="53"/>
      <c r="AG38" s="187">
        <v>30</v>
      </c>
      <c r="AH38" s="187" t="s">
        <v>289</v>
      </c>
      <c r="AI38" s="188"/>
      <c r="AJ38" s="188"/>
      <c r="AK38" s="188"/>
      <c r="AL38" s="188"/>
      <c r="AM38" s="53"/>
      <c r="AN38" s="53"/>
      <c r="AO38" s="53"/>
      <c r="AP38" s="53"/>
      <c r="AQ38" s="113"/>
      <c r="AR38" s="113"/>
      <c r="AS38" s="113"/>
      <c r="AT38" s="113"/>
      <c r="AU38" s="113"/>
      <c r="AV38" s="113"/>
      <c r="AW38" s="113"/>
      <c r="AX38" s="113"/>
      <c r="AY38" s="113"/>
      <c r="AZ38" s="113"/>
    </row>
    <row r="39" spans="1:52" s="24" customFormat="1" ht="31.5" customHeight="1">
      <c r="A39" s="29"/>
      <c r="B39" s="1009" t="str">
        <f>"(k) Attachment 10(" &amp; Basic!$B$2 &amp; ") :"</f>
        <v>(k) Attachment 10(7RT-19-Bulk) :</v>
      </c>
      <c r="C39" s="1009"/>
      <c r="D39" s="1387" t="s">
        <v>59</v>
      </c>
      <c r="E39" s="1387"/>
      <c r="F39" s="1387"/>
      <c r="G39" s="72"/>
      <c r="H39" s="72"/>
      <c r="I39" s="53"/>
      <c r="J39" s="53"/>
      <c r="K39" s="53"/>
      <c r="L39" s="53"/>
      <c r="M39" s="53"/>
      <c r="N39" s="53"/>
      <c r="O39" s="53"/>
      <c r="P39" s="53"/>
      <c r="Q39" s="53"/>
      <c r="R39" s="53"/>
      <c r="S39" s="53"/>
      <c r="T39" s="53"/>
      <c r="U39" s="53"/>
      <c r="V39" s="53"/>
      <c r="W39" s="53"/>
      <c r="X39" s="53"/>
      <c r="Y39" s="53"/>
      <c r="Z39" s="53"/>
      <c r="AA39" s="53"/>
      <c r="AB39" s="189"/>
      <c r="AC39" s="190"/>
      <c r="AD39" s="186"/>
      <c r="AE39" s="186"/>
      <c r="AF39" s="53"/>
      <c r="AG39" s="187">
        <v>31</v>
      </c>
      <c r="AH39" s="187" t="s">
        <v>109</v>
      </c>
      <c r="AI39" s="188"/>
      <c r="AJ39" s="188"/>
      <c r="AK39" s="188"/>
      <c r="AL39" s="188"/>
      <c r="AM39" s="53"/>
      <c r="AN39" s="53"/>
      <c r="AO39" s="53"/>
      <c r="AP39" s="53"/>
      <c r="AQ39" s="113"/>
      <c r="AR39" s="113"/>
      <c r="AS39" s="113"/>
      <c r="AT39" s="113"/>
      <c r="AU39" s="113"/>
      <c r="AV39" s="113"/>
      <c r="AW39" s="113"/>
      <c r="AX39" s="113"/>
      <c r="AY39" s="113"/>
      <c r="AZ39" s="113"/>
    </row>
    <row r="40" spans="1:52" s="24" customFormat="1" ht="31.5" customHeight="1">
      <c r="A40" s="29"/>
      <c r="B40" s="1009" t="str">
        <f>"(l) Attachment 11(" &amp; Basic!$B$2 &amp; ") :"</f>
        <v>(l) Attachment 11(7RT-19-Bulk) :</v>
      </c>
      <c r="C40" s="1009"/>
      <c r="D40" s="1387" t="s">
        <v>60</v>
      </c>
      <c r="E40" s="1387"/>
      <c r="F40" s="1387"/>
      <c r="G40" s="72"/>
      <c r="H40" s="72"/>
      <c r="I40" s="53"/>
      <c r="J40" s="53"/>
      <c r="K40" s="53"/>
      <c r="L40" s="53"/>
      <c r="M40" s="53"/>
      <c r="N40" s="53"/>
      <c r="O40" s="53"/>
      <c r="P40" s="53"/>
      <c r="Q40" s="53"/>
      <c r="R40" s="53"/>
      <c r="S40" s="53"/>
      <c r="T40" s="53"/>
      <c r="U40" s="53"/>
      <c r="V40" s="53"/>
      <c r="W40" s="53"/>
      <c r="X40" s="53"/>
      <c r="Y40" s="53"/>
      <c r="Z40" s="53"/>
      <c r="AA40" s="53"/>
      <c r="AB40" s="189"/>
      <c r="AC40" s="190"/>
      <c r="AD40" s="186"/>
      <c r="AE40" s="186"/>
      <c r="AF40" s="53"/>
      <c r="AG40" s="53"/>
      <c r="AH40" s="53"/>
      <c r="AI40" s="53"/>
      <c r="AJ40" s="53"/>
      <c r="AK40" s="53"/>
      <c r="AL40" s="53"/>
      <c r="AM40" s="53"/>
      <c r="AN40" s="53"/>
      <c r="AO40" s="53"/>
      <c r="AP40" s="53"/>
      <c r="AQ40" s="113"/>
      <c r="AR40" s="113"/>
      <c r="AS40" s="113"/>
      <c r="AT40" s="113"/>
      <c r="AU40" s="113"/>
      <c r="AV40" s="113"/>
      <c r="AW40" s="113"/>
      <c r="AX40" s="113"/>
      <c r="AY40" s="113"/>
      <c r="AZ40" s="113"/>
    </row>
    <row r="41" spans="1:52" s="24" customFormat="1" ht="46.5" customHeight="1">
      <c r="A41" s="29"/>
      <c r="B41" s="1009" t="str">
        <f>"(m) Attachment 12(" &amp; Basic!$B$2 &amp; ") :"</f>
        <v>(m) Attachment 12(7RT-19-Bulk) :</v>
      </c>
      <c r="C41" s="1009"/>
      <c r="D41" s="1387" t="s">
        <v>281</v>
      </c>
      <c r="E41" s="1387"/>
      <c r="F41" s="1387"/>
      <c r="G41" s="72"/>
      <c r="H41" s="72"/>
      <c r="I41" s="53"/>
      <c r="J41" s="53"/>
      <c r="K41" s="53"/>
      <c r="L41" s="53"/>
      <c r="M41" s="53"/>
      <c r="N41" s="53"/>
      <c r="O41" s="53"/>
      <c r="P41" s="53"/>
      <c r="Q41" s="53"/>
      <c r="R41" s="53"/>
      <c r="S41" s="53"/>
      <c r="T41" s="53"/>
      <c r="U41" s="53"/>
      <c r="V41" s="53"/>
      <c r="W41" s="53"/>
      <c r="X41" s="53"/>
      <c r="Y41" s="53"/>
      <c r="Z41" s="53"/>
      <c r="AA41" s="53"/>
      <c r="AB41" s="189"/>
      <c r="AC41" s="190"/>
      <c r="AD41" s="186"/>
      <c r="AE41" s="186"/>
      <c r="AF41" s="53"/>
      <c r="AG41" s="53"/>
      <c r="AH41" s="53"/>
      <c r="AI41" s="53"/>
      <c r="AJ41" s="53"/>
      <c r="AK41" s="53"/>
      <c r="AL41" s="53"/>
      <c r="AM41" s="53"/>
      <c r="AN41" s="53"/>
      <c r="AO41" s="53"/>
      <c r="AP41" s="53"/>
      <c r="AQ41" s="113"/>
      <c r="AR41" s="113"/>
      <c r="AS41" s="113"/>
      <c r="AT41" s="113"/>
      <c r="AU41" s="113"/>
      <c r="AV41" s="113"/>
      <c r="AW41" s="113"/>
      <c r="AX41" s="113"/>
      <c r="AY41" s="113"/>
      <c r="AZ41" s="113"/>
    </row>
    <row r="42" spans="1:52" s="24" customFormat="1" ht="30.75" customHeight="1">
      <c r="A42" s="29"/>
      <c r="B42" s="1009" t="str">
        <f>"(n) Attachment 13(" &amp; Basic!$B$2 &amp; ") :"</f>
        <v>(n) Attachment 13(7RT-19-Bulk) :</v>
      </c>
      <c r="C42" s="1009"/>
      <c r="D42" s="1387" t="s">
        <v>282</v>
      </c>
      <c r="E42" s="1387"/>
      <c r="F42" s="1387"/>
      <c r="G42" s="72"/>
      <c r="H42" s="72"/>
      <c r="I42" s="53"/>
      <c r="J42" s="53"/>
      <c r="K42" s="53"/>
      <c r="L42" s="53"/>
      <c r="M42" s="53"/>
      <c r="N42" s="53"/>
      <c r="O42" s="53"/>
      <c r="P42" s="53"/>
      <c r="Q42" s="53"/>
      <c r="R42" s="53"/>
      <c r="S42" s="53"/>
      <c r="T42" s="53"/>
      <c r="U42" s="53"/>
      <c r="V42" s="53"/>
      <c r="W42" s="53"/>
      <c r="X42" s="53"/>
      <c r="Y42" s="53"/>
      <c r="Z42" s="53"/>
      <c r="AA42" s="53"/>
      <c r="AB42" s="189"/>
      <c r="AC42" s="190"/>
      <c r="AD42" s="186"/>
      <c r="AE42" s="186"/>
      <c r="AF42" s="53"/>
      <c r="AG42" s="53"/>
      <c r="AH42" s="53"/>
      <c r="AI42" s="53"/>
      <c r="AJ42" s="53"/>
      <c r="AK42" s="53"/>
      <c r="AL42" s="53"/>
      <c r="AM42" s="53"/>
      <c r="AN42" s="53"/>
      <c r="AO42" s="53"/>
      <c r="AP42" s="53"/>
      <c r="AQ42" s="113"/>
      <c r="AR42" s="113"/>
      <c r="AS42" s="113"/>
      <c r="AT42" s="113"/>
      <c r="AU42" s="113"/>
      <c r="AV42" s="113"/>
      <c r="AW42" s="113"/>
      <c r="AX42" s="113"/>
      <c r="AY42" s="113"/>
      <c r="AZ42" s="113"/>
    </row>
    <row r="43" spans="1:52" s="24" customFormat="1" ht="46.5" customHeight="1">
      <c r="A43" s="29"/>
      <c r="B43" s="1009" t="str">
        <f>"(o) Attachment 14(" &amp; Basic!$B$2 &amp; ") :"</f>
        <v>(o) Attachment 14(7RT-19-Bulk) :</v>
      </c>
      <c r="C43" s="1009"/>
      <c r="D43" s="1387" t="s">
        <v>61</v>
      </c>
      <c r="E43" s="1387"/>
      <c r="F43" s="1387"/>
      <c r="G43" s="72"/>
      <c r="H43" s="72"/>
      <c r="I43" s="53"/>
      <c r="J43" s="53"/>
      <c r="K43" s="53"/>
      <c r="L43" s="53"/>
      <c r="M43" s="53"/>
      <c r="N43" s="53"/>
      <c r="O43" s="53"/>
      <c r="P43" s="53"/>
      <c r="Q43" s="53"/>
      <c r="R43" s="53"/>
      <c r="S43" s="53"/>
      <c r="T43" s="53"/>
      <c r="U43" s="53"/>
      <c r="V43" s="53"/>
      <c r="W43" s="53"/>
      <c r="X43" s="53"/>
      <c r="Y43" s="53"/>
      <c r="Z43" s="53"/>
      <c r="AA43" s="53"/>
      <c r="AB43" s="189"/>
      <c r="AC43" s="190"/>
      <c r="AD43" s="186"/>
      <c r="AE43" s="186"/>
      <c r="AF43" s="53"/>
      <c r="AG43" s="53"/>
      <c r="AH43" s="53"/>
      <c r="AI43" s="53"/>
      <c r="AJ43" s="53"/>
      <c r="AK43" s="53"/>
      <c r="AL43" s="53"/>
      <c r="AM43" s="53"/>
      <c r="AN43" s="53"/>
      <c r="AO43" s="53"/>
      <c r="AP43" s="53"/>
      <c r="AQ43" s="113"/>
      <c r="AR43" s="113"/>
      <c r="AS43" s="113"/>
      <c r="AT43" s="113"/>
      <c r="AU43" s="113"/>
      <c r="AV43" s="113"/>
      <c r="AW43" s="113"/>
      <c r="AX43" s="113"/>
      <c r="AY43" s="113"/>
      <c r="AZ43" s="113"/>
    </row>
    <row r="44" spans="1:52" s="24" customFormat="1" ht="63" customHeight="1">
      <c r="A44" s="29"/>
      <c r="B44" s="1009" t="str">
        <f>"(p) Attachment 15(" &amp; Basic!$B$2 &amp; ") :"</f>
        <v>(p) Attachment 15(7RT-19-Bulk) :</v>
      </c>
      <c r="C44" s="1009"/>
      <c r="D44" s="1387" t="s">
        <v>983</v>
      </c>
      <c r="E44" s="1387"/>
      <c r="F44" s="1387"/>
      <c r="G44" s="72"/>
      <c r="H44" s="72"/>
      <c r="I44" s="53"/>
      <c r="J44" s="53"/>
      <c r="K44" s="53"/>
      <c r="L44" s="53"/>
      <c r="M44" s="53"/>
      <c r="N44" s="53"/>
      <c r="O44" s="53"/>
      <c r="P44" s="53"/>
      <c r="Q44" s="53"/>
      <c r="R44" s="53"/>
      <c r="S44" s="53"/>
      <c r="T44" s="53"/>
      <c r="U44" s="53"/>
      <c r="V44" s="53"/>
      <c r="W44" s="53"/>
      <c r="X44" s="53"/>
      <c r="Y44" s="53"/>
      <c r="Z44" s="53"/>
      <c r="AA44" s="53"/>
      <c r="AB44" s="189"/>
      <c r="AC44" s="190"/>
      <c r="AD44" s="186"/>
      <c r="AE44" s="186"/>
      <c r="AF44" s="53"/>
      <c r="AG44" s="53"/>
      <c r="AH44" s="53"/>
      <c r="AI44" s="53"/>
      <c r="AJ44" s="53"/>
      <c r="AK44" s="53"/>
      <c r="AL44" s="53"/>
      <c r="AM44" s="53"/>
      <c r="AN44" s="53"/>
      <c r="AO44" s="53"/>
      <c r="AP44" s="53"/>
      <c r="AQ44" s="113"/>
      <c r="AR44" s="113"/>
      <c r="AS44" s="113"/>
      <c r="AT44" s="113"/>
      <c r="AU44" s="113"/>
      <c r="AV44" s="113"/>
      <c r="AW44" s="113"/>
      <c r="AX44" s="113"/>
      <c r="AY44" s="113"/>
      <c r="AZ44" s="113"/>
    </row>
    <row r="45" spans="1:52" s="24" customFormat="1" ht="28.5" customHeight="1">
      <c r="A45" s="29"/>
      <c r="B45" s="1009" t="str">
        <f>"(q) Attachment 16(" &amp; Basic!$B$2 &amp; ") :"</f>
        <v>(q) Attachment 16(7RT-19-Bulk) :</v>
      </c>
      <c r="C45" s="1009"/>
      <c r="D45" s="1387" t="s">
        <v>283</v>
      </c>
      <c r="E45" s="1387"/>
      <c r="F45" s="1387"/>
      <c r="G45" s="72"/>
      <c r="H45" s="72"/>
      <c r="I45" s="53"/>
      <c r="J45" s="53"/>
      <c r="K45" s="53"/>
      <c r="L45" s="53"/>
      <c r="M45" s="53"/>
      <c r="N45" s="53"/>
      <c r="O45" s="53"/>
      <c r="P45" s="53"/>
      <c r="Q45" s="53"/>
      <c r="R45" s="53"/>
      <c r="S45" s="53"/>
      <c r="T45" s="53"/>
      <c r="U45" s="53"/>
      <c r="V45" s="53"/>
      <c r="W45" s="53"/>
      <c r="X45" s="53"/>
      <c r="Y45" s="53"/>
      <c r="Z45" s="53"/>
      <c r="AA45" s="53"/>
      <c r="AB45" s="189"/>
      <c r="AC45" s="190"/>
      <c r="AD45" s="186"/>
      <c r="AE45" s="186"/>
      <c r="AF45" s="53"/>
      <c r="AG45" s="53"/>
      <c r="AH45" s="53"/>
      <c r="AI45" s="53"/>
      <c r="AJ45" s="53"/>
      <c r="AK45" s="53"/>
      <c r="AL45" s="53"/>
      <c r="AM45" s="53"/>
      <c r="AN45" s="53"/>
      <c r="AO45" s="53"/>
      <c r="AP45" s="53"/>
      <c r="AQ45" s="113"/>
      <c r="AR45" s="113"/>
      <c r="AS45" s="113"/>
      <c r="AT45" s="113"/>
      <c r="AU45" s="113"/>
      <c r="AV45" s="113"/>
      <c r="AW45" s="113"/>
      <c r="AX45" s="113"/>
      <c r="AY45" s="113"/>
      <c r="AZ45" s="113"/>
    </row>
    <row r="46" spans="1:52" ht="28.5" customHeight="1">
      <c r="B46" s="1009" t="str">
        <f>"(r) Attachment 17(" &amp; Basic!$B$2 &amp; ") :"</f>
        <v>(r) Attachment 17(7RT-19-Bulk) :</v>
      </c>
      <c r="C46" s="1009"/>
      <c r="D46" s="1387" t="s">
        <v>497</v>
      </c>
      <c r="E46" s="1387"/>
      <c r="F46" s="1387"/>
      <c r="G46" s="72"/>
      <c r="H46" s="72"/>
      <c r="AB46" s="189"/>
      <c r="AC46" s="190"/>
      <c r="AQ46" s="115"/>
      <c r="AR46" s="115"/>
      <c r="AS46" s="115"/>
      <c r="AT46" s="115"/>
      <c r="AU46" s="115"/>
      <c r="AV46" s="115"/>
      <c r="AW46" s="115"/>
      <c r="AX46" s="115"/>
      <c r="AY46" s="115"/>
      <c r="AZ46" s="115"/>
    </row>
    <row r="47" spans="1:52" ht="28.5" customHeight="1">
      <c r="B47" s="1009" t="str">
        <f>"(s) Attachment 18(" &amp; Basic!$B$2 &amp; ") :"</f>
        <v>(s) Attachment 18(7RT-19-Bulk) :</v>
      </c>
      <c r="C47" s="1009"/>
      <c r="D47" s="72" t="s">
        <v>499</v>
      </c>
      <c r="E47" s="72"/>
      <c r="F47" s="72"/>
      <c r="G47" s="72"/>
      <c r="H47" s="72"/>
      <c r="AB47" s="189"/>
      <c r="AC47" s="190"/>
      <c r="AQ47" s="115"/>
      <c r="AR47" s="115"/>
      <c r="AS47" s="115"/>
      <c r="AT47" s="115"/>
      <c r="AU47" s="115"/>
      <c r="AV47" s="115"/>
      <c r="AW47" s="115"/>
      <c r="AX47" s="115"/>
      <c r="AY47" s="115"/>
      <c r="AZ47" s="115"/>
    </row>
    <row r="48" spans="1:52" ht="28.5" customHeight="1">
      <c r="B48" s="1009" t="str">
        <f>"(t) Attachment 19(" &amp; Basic!$B$2 &amp; ") :"</f>
        <v>(t) Attachment 19(7RT-19-Bulk) :</v>
      </c>
      <c r="C48" s="1009"/>
      <c r="D48" s="1387" t="s">
        <v>284</v>
      </c>
      <c r="E48" s="1387"/>
      <c r="F48" s="1387"/>
      <c r="G48" s="72"/>
      <c r="H48" s="72"/>
      <c r="AB48" s="189"/>
      <c r="AC48" s="190"/>
      <c r="AQ48" s="115"/>
      <c r="AR48" s="115"/>
      <c r="AS48" s="115"/>
      <c r="AT48" s="115"/>
      <c r="AU48" s="115"/>
      <c r="AV48" s="115"/>
      <c r="AW48" s="115"/>
      <c r="AX48" s="115"/>
      <c r="AY48" s="115"/>
      <c r="AZ48" s="115"/>
    </row>
    <row r="49" spans="1:52" ht="43.5" customHeight="1">
      <c r="B49" s="1009" t="str">
        <f>"(u) Attachment 20(" &amp; Basic!$B$2 &amp; ") :"</f>
        <v>(u) Attachment 20(7RT-19-Bulk) :</v>
      </c>
      <c r="C49" s="1009"/>
      <c r="D49" s="1009" t="s">
        <v>523</v>
      </c>
      <c r="E49" s="1009"/>
      <c r="F49" s="1009"/>
      <c r="G49" s="72"/>
      <c r="H49" s="72"/>
      <c r="AB49" s="189"/>
      <c r="AC49" s="190"/>
      <c r="AQ49" s="115"/>
      <c r="AR49" s="115"/>
      <c r="AS49" s="115"/>
      <c r="AT49" s="115"/>
      <c r="AU49" s="115"/>
      <c r="AV49" s="115"/>
      <c r="AW49" s="115"/>
      <c r="AX49" s="115"/>
      <c r="AY49" s="115"/>
      <c r="AZ49" s="115"/>
    </row>
    <row r="50" spans="1:52" ht="43.5" customHeight="1">
      <c r="B50" s="1009" t="str">
        <f>"(v) Attachment 21(" &amp; Basic!$B$2 &amp; ") :"</f>
        <v>(v) Attachment 21(7RT-19-Bulk) :</v>
      </c>
      <c r="C50" s="1009"/>
      <c r="D50" s="1009" t="s">
        <v>848</v>
      </c>
      <c r="E50" s="1009"/>
      <c r="F50" s="1009"/>
      <c r="G50" s="72"/>
      <c r="H50" s="72"/>
      <c r="AB50" s="189"/>
      <c r="AC50" s="190"/>
      <c r="AQ50" s="115"/>
      <c r="AR50" s="115"/>
      <c r="AS50" s="115"/>
      <c r="AT50" s="115"/>
      <c r="AU50" s="115"/>
      <c r="AV50" s="115"/>
      <c r="AW50" s="115"/>
      <c r="AX50" s="115"/>
      <c r="AY50" s="115"/>
      <c r="AZ50" s="115"/>
    </row>
    <row r="51" spans="1:52" ht="96" customHeight="1">
      <c r="B51" s="1009" t="str">
        <f>"(w) Attachment 22(" &amp; Basic!$B$2 &amp; ") :"</f>
        <v>(w) Attachment 22(7RT-19-Bulk) :</v>
      </c>
      <c r="C51" s="1009"/>
      <c r="D51" s="1009" t="s">
        <v>849</v>
      </c>
      <c r="E51" s="1009"/>
      <c r="F51" s="1009"/>
      <c r="G51" s="72"/>
      <c r="H51" s="72"/>
      <c r="AB51" s="189"/>
      <c r="AC51" s="190"/>
      <c r="AQ51" s="115"/>
      <c r="AR51" s="115"/>
      <c r="AS51" s="115"/>
      <c r="AT51" s="115"/>
      <c r="AU51" s="115"/>
      <c r="AV51" s="115"/>
      <c r="AW51" s="115"/>
      <c r="AX51" s="115"/>
      <c r="AY51" s="115"/>
      <c r="AZ51" s="115"/>
    </row>
    <row r="52" spans="1:52" ht="44.25" customHeight="1">
      <c r="B52" s="1009" t="str">
        <f>"(x) Attachment 23(" &amp; Basic!$B$2 &amp; ") :"</f>
        <v>(x) Attachment 23(7RT-19-Bulk) :</v>
      </c>
      <c r="C52" s="1009"/>
      <c r="D52" s="897" t="s">
        <v>998</v>
      </c>
      <c r="E52" s="897"/>
      <c r="F52" s="897"/>
      <c r="G52" s="72"/>
      <c r="H52" s="72"/>
      <c r="AB52" s="189"/>
      <c r="AC52" s="190"/>
      <c r="AQ52" s="115"/>
      <c r="AR52" s="115"/>
      <c r="AS52" s="115"/>
      <c r="AT52" s="115"/>
      <c r="AU52" s="115"/>
      <c r="AV52" s="115"/>
      <c r="AW52" s="115"/>
      <c r="AX52" s="115"/>
      <c r="AY52" s="115"/>
      <c r="AZ52" s="115"/>
    </row>
    <row r="53" spans="1:52" ht="42" customHeight="1">
      <c r="B53" s="1009" t="str">
        <f>"(y) Attachment 24(" &amp; Basic!$B$2 &amp; ") :"</f>
        <v>(y) Attachment 24(7RT-19-Bulk) :</v>
      </c>
      <c r="C53" s="1009"/>
      <c r="D53" s="1009" t="s">
        <v>687</v>
      </c>
      <c r="E53" s="1009"/>
      <c r="F53" s="1009"/>
      <c r="G53" s="72"/>
      <c r="H53" s="72"/>
      <c r="AB53" s="189"/>
      <c r="AC53" s="190"/>
      <c r="AQ53" s="115"/>
      <c r="AR53" s="115"/>
      <c r="AS53" s="115"/>
      <c r="AT53" s="115"/>
      <c r="AU53" s="115"/>
      <c r="AV53" s="115"/>
      <c r="AW53" s="115"/>
      <c r="AX53" s="115"/>
      <c r="AY53" s="115"/>
      <c r="AZ53" s="115"/>
    </row>
    <row r="54" spans="1:52" ht="40.5" customHeight="1">
      <c r="B54" s="1009" t="str">
        <f>"(z) Attachment 25(" &amp; Basic!$B$2 &amp; ") :"</f>
        <v>(z) Attachment 25(7RT-19-Bulk) :</v>
      </c>
      <c r="C54" s="1009"/>
      <c r="D54" s="1009" t="s">
        <v>846</v>
      </c>
      <c r="E54" s="1009"/>
      <c r="F54" s="1009"/>
      <c r="G54" s="72"/>
      <c r="H54" s="72"/>
      <c r="AB54" s="189"/>
      <c r="AC54" s="190"/>
      <c r="AQ54" s="115"/>
      <c r="AR54" s="115"/>
      <c r="AS54" s="115"/>
      <c r="AT54" s="115"/>
      <c r="AU54" s="115"/>
      <c r="AV54" s="115"/>
      <c r="AW54" s="115"/>
      <c r="AX54" s="115"/>
      <c r="AY54" s="115"/>
      <c r="AZ54" s="115"/>
    </row>
    <row r="55" spans="1:52" ht="40.5" customHeight="1">
      <c r="B55" s="1009" t="str">
        <f>"(aa) Attachment 26(" &amp; Basic!$B$2 &amp; ") :"</f>
        <v>(aa) Attachment 26(7RT-19-Bulk) :</v>
      </c>
      <c r="C55" s="1009"/>
      <c r="D55" s="1009" t="s">
        <v>989</v>
      </c>
      <c r="E55" s="1009"/>
      <c r="F55" s="1009"/>
      <c r="G55" s="72"/>
      <c r="H55" s="72"/>
      <c r="AB55" s="189"/>
      <c r="AC55" s="190"/>
      <c r="AQ55" s="115"/>
      <c r="AR55" s="115"/>
      <c r="AS55" s="115"/>
      <c r="AT55" s="115"/>
      <c r="AU55" s="115"/>
      <c r="AV55" s="115"/>
      <c r="AW55" s="115"/>
      <c r="AX55" s="115"/>
      <c r="AY55" s="115"/>
      <c r="AZ55" s="115"/>
    </row>
    <row r="56" spans="1:52" ht="33" customHeight="1">
      <c r="B56" s="1009" t="str">
        <f>"(bb) Attachment 27(" &amp; Basic!$B$2 &amp; ") :"</f>
        <v>(bb) Attachment 27(7RT-19-Bulk) :</v>
      </c>
      <c r="C56" s="1009"/>
      <c r="D56" s="1009" t="s">
        <v>990</v>
      </c>
      <c r="E56" s="1009"/>
      <c r="F56" s="1009"/>
      <c r="G56" s="72"/>
      <c r="H56" s="72"/>
      <c r="AB56" s="189"/>
      <c r="AC56" s="190"/>
      <c r="AQ56" s="115"/>
      <c r="AR56" s="115"/>
      <c r="AS56" s="115"/>
      <c r="AT56" s="115"/>
      <c r="AU56" s="115"/>
      <c r="AV56" s="115"/>
      <c r="AW56" s="115"/>
      <c r="AX56" s="115"/>
      <c r="AY56" s="115"/>
      <c r="AZ56" s="115"/>
    </row>
    <row r="57" spans="1:52" ht="33" customHeight="1">
      <c r="B57" s="1009" t="str">
        <f>"(cc) Attachment 28(" &amp; Basic!$B$2 &amp; ") :"</f>
        <v>(cc) Attachment 28(7RT-19-Bulk) :</v>
      </c>
      <c r="C57" s="1009"/>
      <c r="D57" s="1009" t="s">
        <v>1014</v>
      </c>
      <c r="E57" s="1009"/>
      <c r="F57" s="1009"/>
      <c r="G57" s="72"/>
      <c r="H57" s="72"/>
      <c r="AB57" s="189"/>
      <c r="AC57" s="190"/>
      <c r="AQ57" s="115"/>
      <c r="AR57" s="115"/>
      <c r="AS57" s="115"/>
      <c r="AT57" s="115"/>
      <c r="AU57" s="115"/>
      <c r="AV57" s="115"/>
      <c r="AW57" s="115"/>
      <c r="AX57" s="115"/>
      <c r="AY57" s="115"/>
      <c r="AZ57" s="115"/>
    </row>
    <row r="58" spans="1:52" ht="33" customHeight="1">
      <c r="B58" s="1009" t="str">
        <f>"(dd) Attachment 29(" &amp; Basic!$B$2 &amp; ") :"</f>
        <v>(dd) Attachment 29(7RT-19-Bulk) :</v>
      </c>
      <c r="C58" s="1009"/>
      <c r="D58" s="1009" t="s">
        <v>1039</v>
      </c>
      <c r="E58" s="1009"/>
      <c r="F58" s="1009"/>
      <c r="G58" s="72"/>
      <c r="H58" s="72"/>
      <c r="AB58" s="189"/>
      <c r="AC58" s="190"/>
      <c r="AQ58" s="115"/>
      <c r="AR58" s="115"/>
      <c r="AS58" s="115"/>
      <c r="AT58" s="115"/>
      <c r="AU58" s="115"/>
      <c r="AV58" s="115"/>
      <c r="AW58" s="115"/>
      <c r="AX58" s="115"/>
      <c r="AY58" s="115"/>
      <c r="AZ58" s="115"/>
    </row>
    <row r="59" spans="1:52" ht="33" customHeight="1">
      <c r="B59" s="1009" t="str">
        <f>"(ee) Attachment 30(" &amp; Basic!$B$2 &amp; ") :"</f>
        <v>(ee) Attachment 30(7RT-19-Bulk) :</v>
      </c>
      <c r="C59" s="1009"/>
      <c r="D59" s="1389" t="s">
        <v>1127</v>
      </c>
      <c r="E59" s="1389"/>
      <c r="F59" s="1389"/>
      <c r="G59" s="72"/>
      <c r="H59" s="72"/>
      <c r="AB59" s="189"/>
      <c r="AC59" s="190"/>
      <c r="AQ59" s="115"/>
      <c r="AR59" s="115"/>
      <c r="AS59" s="115"/>
      <c r="AT59" s="115"/>
      <c r="AU59" s="115"/>
      <c r="AV59" s="115"/>
      <c r="AW59" s="115"/>
      <c r="AX59" s="115"/>
      <c r="AY59" s="115"/>
      <c r="AZ59" s="115"/>
    </row>
    <row r="60" spans="1:52" ht="63" customHeight="1">
      <c r="A60" s="70">
        <v>3</v>
      </c>
      <c r="B60" s="1386" t="s">
        <v>62</v>
      </c>
      <c r="C60" s="1386"/>
      <c r="D60" s="1386"/>
      <c r="E60" s="1386"/>
      <c r="F60" s="1386"/>
      <c r="G60" s="74"/>
      <c r="H60" s="74"/>
      <c r="AB60" s="189"/>
      <c r="AC60" s="190"/>
      <c r="AQ60" s="115"/>
      <c r="AR60" s="115"/>
      <c r="AS60" s="115"/>
      <c r="AT60" s="115"/>
      <c r="AU60" s="115"/>
      <c r="AV60" s="115"/>
      <c r="AW60" s="115"/>
      <c r="AX60" s="115"/>
      <c r="AY60" s="115"/>
      <c r="AZ60" s="115"/>
    </row>
    <row r="61" spans="1:52" ht="64.5" customHeight="1">
      <c r="A61" s="70">
        <v>3.1</v>
      </c>
      <c r="B61" s="1386" t="s">
        <v>327</v>
      </c>
      <c r="C61" s="1386"/>
      <c r="D61" s="1386"/>
      <c r="E61" s="1386"/>
      <c r="F61" s="1386"/>
      <c r="G61" s="74"/>
      <c r="H61" s="74"/>
      <c r="AB61" s="189"/>
      <c r="AC61" s="190"/>
      <c r="AQ61" s="115"/>
      <c r="AR61" s="115"/>
      <c r="AS61" s="115"/>
      <c r="AT61" s="115"/>
      <c r="AU61" s="115"/>
      <c r="AV61" s="115"/>
      <c r="AW61" s="115"/>
      <c r="AX61" s="115"/>
      <c r="AY61" s="115"/>
      <c r="AZ61" s="115"/>
    </row>
    <row r="62" spans="1:52" ht="64.5" customHeight="1">
      <c r="A62" s="70">
        <v>3.2</v>
      </c>
      <c r="B62" s="1386" t="s">
        <v>328</v>
      </c>
      <c r="C62" s="1386"/>
      <c r="D62" s="1386"/>
      <c r="E62" s="1386"/>
      <c r="F62" s="1386"/>
      <c r="G62" s="74"/>
      <c r="H62" s="74"/>
      <c r="AB62" s="189"/>
      <c r="AC62" s="190"/>
      <c r="AQ62" s="115"/>
      <c r="AR62" s="115"/>
      <c r="AS62" s="115"/>
      <c r="AT62" s="115"/>
      <c r="AU62" s="115"/>
      <c r="AV62" s="115"/>
      <c r="AW62" s="115"/>
      <c r="AX62" s="115"/>
      <c r="AY62" s="115"/>
      <c r="AZ62" s="115"/>
    </row>
    <row r="63" spans="1:52" s="24" customFormat="1" ht="60" customHeight="1">
      <c r="A63" s="70">
        <v>4</v>
      </c>
      <c r="B63" s="1386" t="s">
        <v>472</v>
      </c>
      <c r="C63" s="1386"/>
      <c r="D63" s="1386"/>
      <c r="E63" s="1386"/>
      <c r="F63" s="1386"/>
      <c r="G63" s="74"/>
      <c r="H63" s="74"/>
      <c r="I63" s="53"/>
      <c r="J63" s="53"/>
      <c r="K63" s="53"/>
      <c r="L63" s="53"/>
      <c r="M63" s="53"/>
      <c r="N63" s="53"/>
      <c r="O63" s="53"/>
      <c r="P63" s="53"/>
      <c r="Q63" s="53"/>
      <c r="R63" s="53"/>
      <c r="S63" s="53"/>
      <c r="T63" s="53"/>
      <c r="U63" s="53"/>
      <c r="V63" s="53"/>
      <c r="W63" s="53"/>
      <c r="X63" s="53"/>
      <c r="Y63" s="53"/>
      <c r="Z63" s="53"/>
      <c r="AA63" s="53"/>
      <c r="AB63" s="189"/>
      <c r="AC63" s="190"/>
      <c r="AD63" s="186"/>
      <c r="AE63" s="186"/>
      <c r="AF63" s="53"/>
      <c r="AG63" s="53"/>
      <c r="AH63" s="53"/>
      <c r="AI63" s="53"/>
      <c r="AJ63" s="53"/>
      <c r="AK63" s="53"/>
      <c r="AL63" s="53"/>
      <c r="AM63" s="53"/>
      <c r="AN63" s="53"/>
      <c r="AO63" s="53"/>
      <c r="AP63" s="53"/>
      <c r="AQ63" s="113"/>
      <c r="AR63" s="113"/>
      <c r="AS63" s="113"/>
      <c r="AT63" s="113"/>
      <c r="AU63" s="113"/>
      <c r="AV63" s="113"/>
      <c r="AW63" s="113"/>
      <c r="AX63" s="113"/>
      <c r="AY63" s="113"/>
      <c r="AZ63" s="113"/>
    </row>
    <row r="64" spans="1:52" ht="56.25" customHeight="1">
      <c r="A64" s="70">
        <v>4.0999999999999996</v>
      </c>
      <c r="B64" s="1386" t="s">
        <v>514</v>
      </c>
      <c r="C64" s="1386"/>
      <c r="D64" s="1386"/>
      <c r="E64" s="1386"/>
      <c r="F64" s="1386"/>
      <c r="G64" s="74"/>
      <c r="H64" s="74"/>
      <c r="AB64" s="189"/>
      <c r="AC64" s="190"/>
      <c r="AQ64" s="115"/>
      <c r="AR64" s="115"/>
      <c r="AS64" s="115"/>
      <c r="AT64" s="115"/>
      <c r="AU64" s="115"/>
      <c r="AV64" s="115"/>
      <c r="AW64" s="115"/>
      <c r="AX64" s="115"/>
      <c r="AY64" s="115"/>
      <c r="AZ64" s="115"/>
    </row>
    <row r="65" spans="1:52" ht="90" customHeight="1">
      <c r="A65" s="70">
        <v>4.2</v>
      </c>
      <c r="B65" s="1386" t="s">
        <v>515</v>
      </c>
      <c r="C65" s="1386"/>
      <c r="D65" s="1386"/>
      <c r="E65" s="1386"/>
      <c r="F65" s="1386"/>
      <c r="G65" s="74"/>
      <c r="H65" s="74"/>
      <c r="AB65" s="189"/>
      <c r="AC65" s="190"/>
      <c r="AQ65" s="115"/>
      <c r="AR65" s="115"/>
      <c r="AS65" s="115"/>
      <c r="AT65" s="115"/>
      <c r="AU65" s="115"/>
      <c r="AV65" s="115"/>
      <c r="AW65" s="115"/>
      <c r="AX65" s="115"/>
      <c r="AY65" s="115"/>
      <c r="AZ65" s="115"/>
    </row>
    <row r="66" spans="1:52" ht="11.25" customHeight="1">
      <c r="A66" s="70"/>
      <c r="B66" s="1386"/>
      <c r="C66" s="1386"/>
      <c r="D66" s="1386"/>
      <c r="E66" s="1386"/>
      <c r="F66" s="1386"/>
      <c r="G66" s="74"/>
      <c r="H66" s="74"/>
      <c r="AB66" s="189"/>
      <c r="AC66" s="190"/>
      <c r="AQ66" s="115"/>
      <c r="AR66" s="115"/>
      <c r="AS66" s="115"/>
      <c r="AT66" s="115"/>
      <c r="AU66" s="115"/>
      <c r="AV66" s="115"/>
      <c r="AW66" s="115"/>
      <c r="AX66" s="115"/>
      <c r="AY66" s="115"/>
      <c r="AZ66" s="115"/>
    </row>
    <row r="67" spans="1:52" ht="39.75" customHeight="1">
      <c r="A67" s="70">
        <v>4.3</v>
      </c>
      <c r="B67" s="1386" t="s">
        <v>516</v>
      </c>
      <c r="C67" s="1386"/>
      <c r="D67" s="1386"/>
      <c r="E67" s="1386"/>
      <c r="F67" s="1386"/>
      <c r="G67" s="74"/>
      <c r="H67" s="74"/>
      <c r="AB67" s="189"/>
      <c r="AC67" s="190"/>
      <c r="AQ67" s="115"/>
      <c r="AR67" s="115"/>
      <c r="AS67" s="115"/>
      <c r="AT67" s="115"/>
      <c r="AU67" s="115"/>
      <c r="AV67" s="115"/>
      <c r="AW67" s="115"/>
      <c r="AX67" s="115"/>
      <c r="AY67" s="115"/>
      <c r="AZ67" s="115"/>
    </row>
    <row r="68" spans="1:52" ht="14.25" customHeight="1">
      <c r="A68" s="70"/>
      <c r="B68" s="1386"/>
      <c r="C68" s="1386"/>
      <c r="D68" s="1386"/>
      <c r="E68" s="1386"/>
      <c r="F68" s="1386"/>
      <c r="G68" s="74"/>
      <c r="H68" s="74"/>
      <c r="AB68" s="189"/>
      <c r="AC68" s="190"/>
      <c r="AQ68" s="115"/>
      <c r="AR68" s="115"/>
      <c r="AS68" s="115"/>
      <c r="AT68" s="115"/>
      <c r="AU68" s="115"/>
      <c r="AV68" s="115"/>
      <c r="AW68" s="115"/>
      <c r="AX68" s="115"/>
      <c r="AY68" s="115"/>
      <c r="AZ68" s="115"/>
    </row>
    <row r="69" spans="1:52" ht="21" customHeight="1">
      <c r="A69" s="54">
        <v>5</v>
      </c>
      <c r="B69" s="1388" t="s">
        <v>63</v>
      </c>
      <c r="C69" s="1388"/>
      <c r="D69" s="1388"/>
      <c r="E69" s="1388"/>
      <c r="F69" s="1388"/>
      <c r="G69" s="36"/>
      <c r="H69" s="36"/>
      <c r="AB69" s="189"/>
      <c r="AC69" s="190"/>
      <c r="AQ69" s="115"/>
      <c r="AR69" s="115"/>
      <c r="AS69" s="115"/>
      <c r="AT69" s="115"/>
      <c r="AU69" s="115"/>
      <c r="AV69" s="115"/>
      <c r="AW69" s="115"/>
      <c r="AX69" s="115"/>
      <c r="AY69" s="115"/>
      <c r="AZ69" s="115"/>
    </row>
    <row r="70" spans="1:52" s="24" customFormat="1" ht="180.75" customHeight="1">
      <c r="A70" s="70">
        <v>5.0999999999999996</v>
      </c>
      <c r="B70" s="1386" t="s">
        <v>981</v>
      </c>
      <c r="C70" s="1386"/>
      <c r="D70" s="1386"/>
      <c r="E70" s="1386"/>
      <c r="F70" s="1386"/>
      <c r="G70" s="74"/>
      <c r="H70" s="74"/>
      <c r="I70" s="53"/>
      <c r="J70" s="53"/>
      <c r="K70" s="53"/>
      <c r="L70" s="53"/>
      <c r="M70" s="53"/>
      <c r="N70" s="53"/>
      <c r="O70" s="53"/>
      <c r="P70" s="53"/>
      <c r="Q70" s="53"/>
      <c r="R70" s="53"/>
      <c r="S70" s="53"/>
      <c r="T70" s="53"/>
      <c r="U70" s="53"/>
      <c r="V70" s="53"/>
      <c r="W70" s="53"/>
      <c r="X70" s="53"/>
      <c r="Y70" s="53"/>
      <c r="Z70" s="53"/>
      <c r="AA70" s="53"/>
      <c r="AB70" s="189"/>
      <c r="AC70" s="190"/>
      <c r="AD70" s="186"/>
      <c r="AE70" s="186"/>
      <c r="AF70" s="53"/>
      <c r="AG70" s="53"/>
      <c r="AH70" s="53"/>
      <c r="AI70" s="53"/>
      <c r="AJ70" s="53"/>
      <c r="AK70" s="53"/>
      <c r="AL70" s="53"/>
      <c r="AM70" s="53"/>
      <c r="AN70" s="53"/>
      <c r="AO70" s="53"/>
      <c r="AP70" s="53"/>
      <c r="AQ70" s="113"/>
      <c r="AR70" s="113"/>
      <c r="AS70" s="113"/>
      <c r="AT70" s="113"/>
      <c r="AU70" s="113"/>
      <c r="AV70" s="113"/>
      <c r="AW70" s="113"/>
      <c r="AX70" s="113"/>
      <c r="AY70" s="113"/>
      <c r="AZ70" s="113"/>
    </row>
    <row r="71" spans="1:52" s="24" customFormat="1" ht="33" customHeight="1">
      <c r="A71" s="70">
        <v>6</v>
      </c>
      <c r="B71" s="1386" t="s">
        <v>64</v>
      </c>
      <c r="C71" s="1386"/>
      <c r="D71" s="1386"/>
      <c r="E71" s="1386"/>
      <c r="F71" s="1386"/>
      <c r="G71" s="74"/>
      <c r="H71" s="74"/>
      <c r="I71" s="53"/>
      <c r="J71" s="53"/>
      <c r="K71" s="53"/>
      <c r="L71" s="53"/>
      <c r="M71" s="53"/>
      <c r="N71" s="53"/>
      <c r="O71" s="53"/>
      <c r="P71" s="53"/>
      <c r="Q71" s="53"/>
      <c r="R71" s="53"/>
      <c r="S71" s="53"/>
      <c r="T71" s="53"/>
      <c r="U71" s="53"/>
      <c r="V71" s="53"/>
      <c r="W71" s="53"/>
      <c r="X71" s="53"/>
      <c r="Y71" s="53"/>
      <c r="Z71" s="53"/>
      <c r="AA71" s="53"/>
      <c r="AB71" s="189"/>
      <c r="AC71" s="190"/>
      <c r="AD71" s="186"/>
      <c r="AE71" s="186"/>
      <c r="AF71" s="53"/>
      <c r="AG71" s="53"/>
      <c r="AH71" s="53"/>
      <c r="AI71" s="53"/>
      <c r="AJ71" s="53"/>
      <c r="AK71" s="53"/>
      <c r="AL71" s="53"/>
      <c r="AM71" s="53"/>
      <c r="AN71" s="53"/>
      <c r="AO71" s="53"/>
      <c r="AP71" s="53"/>
      <c r="AQ71" s="113"/>
      <c r="AR71" s="113"/>
      <c r="AS71" s="113"/>
      <c r="AT71" s="113"/>
      <c r="AU71" s="113"/>
      <c r="AV71" s="113"/>
      <c r="AW71" s="113"/>
      <c r="AX71" s="113"/>
      <c r="AY71" s="113"/>
      <c r="AZ71" s="113"/>
    </row>
    <row r="72" spans="1:52" s="24" customFormat="1" ht="26.1" customHeight="1">
      <c r="A72" s="54"/>
      <c r="B72" s="51" t="s">
        <v>354</v>
      </c>
      <c r="C72" s="32" t="s">
        <v>65</v>
      </c>
      <c r="D72" s="29"/>
      <c r="E72" s="68" t="s">
        <v>66</v>
      </c>
      <c r="G72" s="53"/>
      <c r="H72" s="53"/>
      <c r="I72" s="53"/>
      <c r="J72" s="162"/>
      <c r="K72" s="162"/>
      <c r="L72" s="162"/>
      <c r="M72" s="162"/>
      <c r="N72" s="162"/>
      <c r="O72" s="162"/>
      <c r="P72" s="162"/>
      <c r="Q72" s="162"/>
      <c r="R72" s="162"/>
      <c r="S72" s="162"/>
      <c r="T72" s="162"/>
      <c r="U72" s="162"/>
      <c r="V72" s="162"/>
      <c r="W72" s="162"/>
      <c r="X72" s="162"/>
      <c r="Y72" s="162"/>
      <c r="Z72" s="162"/>
      <c r="AA72" s="162"/>
      <c r="AB72" s="57"/>
      <c r="AC72" s="190"/>
      <c r="AD72" s="186"/>
      <c r="AE72" s="186"/>
      <c r="AF72" s="53"/>
      <c r="AG72" s="53"/>
      <c r="AH72" s="53"/>
      <c r="AI72" s="53"/>
      <c r="AJ72" s="53"/>
      <c r="AK72" s="53"/>
      <c r="AL72" s="53"/>
      <c r="AM72" s="53"/>
      <c r="AN72" s="53"/>
      <c r="AO72" s="53"/>
      <c r="AP72" s="53"/>
      <c r="AQ72" s="113"/>
      <c r="AR72" s="113"/>
      <c r="AS72" s="113"/>
      <c r="AT72" s="113"/>
      <c r="AU72" s="113"/>
      <c r="AV72" s="113"/>
      <c r="AW72" s="113"/>
      <c r="AX72" s="113"/>
      <c r="AY72" s="113"/>
      <c r="AZ72" s="113"/>
    </row>
    <row r="73" spans="1:52" s="24" customFormat="1" ht="26.1" customHeight="1">
      <c r="A73" s="54"/>
      <c r="B73" s="51" t="s">
        <v>355</v>
      </c>
      <c r="C73" s="32" t="s">
        <v>704</v>
      </c>
      <c r="D73" s="29"/>
      <c r="E73" s="68" t="s">
        <v>705</v>
      </c>
      <c r="G73" s="53"/>
      <c r="H73" s="53"/>
      <c r="I73" s="53"/>
      <c r="J73" s="53"/>
      <c r="K73" s="53"/>
      <c r="L73" s="53"/>
      <c r="M73" s="53"/>
      <c r="N73" s="53"/>
      <c r="O73" s="53"/>
      <c r="P73" s="53"/>
      <c r="Q73" s="53"/>
      <c r="R73" s="53"/>
      <c r="S73" s="53"/>
      <c r="T73" s="53"/>
      <c r="U73" s="53"/>
      <c r="V73" s="53"/>
      <c r="W73" s="53"/>
      <c r="X73" s="53"/>
      <c r="Y73" s="53"/>
      <c r="Z73" s="53"/>
      <c r="AA73" s="53"/>
      <c r="AB73" s="56"/>
      <c r="AC73" s="190"/>
      <c r="AD73" s="186"/>
      <c r="AE73" s="186"/>
      <c r="AF73" s="53"/>
      <c r="AG73" s="53"/>
      <c r="AH73" s="53"/>
      <c r="AI73" s="53"/>
      <c r="AJ73" s="53"/>
      <c r="AK73" s="53"/>
      <c r="AL73" s="53"/>
      <c r="AM73" s="53"/>
      <c r="AN73" s="53"/>
      <c r="AO73" s="53"/>
      <c r="AP73" s="53"/>
      <c r="AQ73" s="113"/>
      <c r="AR73" s="113"/>
      <c r="AS73" s="113"/>
      <c r="AT73" s="113"/>
      <c r="AU73" s="113"/>
      <c r="AV73" s="113"/>
      <c r="AW73" s="113"/>
      <c r="AX73" s="113"/>
      <c r="AY73" s="113"/>
      <c r="AZ73" s="113"/>
    </row>
    <row r="74" spans="1:52" s="24" customFormat="1" ht="26.1" customHeight="1">
      <c r="A74" s="54"/>
      <c r="B74" s="51" t="s">
        <v>356</v>
      </c>
      <c r="C74" s="32" t="s">
        <v>67</v>
      </c>
      <c r="D74" s="29"/>
      <c r="E74" s="68" t="s">
        <v>68</v>
      </c>
      <c r="G74" s="53"/>
      <c r="H74" s="53"/>
      <c r="I74" s="53"/>
      <c r="J74" s="53"/>
      <c r="K74" s="53"/>
      <c r="L74" s="53"/>
      <c r="M74" s="53"/>
      <c r="N74" s="53"/>
      <c r="O74" s="53"/>
      <c r="P74" s="53"/>
      <c r="Q74" s="53"/>
      <c r="R74" s="53"/>
      <c r="S74" s="53"/>
      <c r="T74" s="53"/>
      <c r="U74" s="53"/>
      <c r="V74" s="53"/>
      <c r="W74" s="53"/>
      <c r="X74" s="53"/>
      <c r="Y74" s="53"/>
      <c r="Z74" s="53"/>
      <c r="AA74" s="53"/>
      <c r="AB74" s="57"/>
      <c r="AC74" s="190"/>
      <c r="AD74" s="186"/>
      <c r="AE74" s="186"/>
      <c r="AF74" s="53"/>
      <c r="AG74" s="53"/>
      <c r="AH74" s="53"/>
      <c r="AI74" s="53"/>
      <c r="AJ74" s="53"/>
      <c r="AK74" s="53"/>
      <c r="AL74" s="53"/>
      <c r="AM74" s="53"/>
      <c r="AN74" s="53"/>
      <c r="AO74" s="53"/>
      <c r="AP74" s="53"/>
      <c r="AQ74" s="113"/>
      <c r="AR74" s="113"/>
      <c r="AS74" s="113"/>
      <c r="AT74" s="113"/>
      <c r="AU74" s="113"/>
      <c r="AV74" s="113"/>
      <c r="AW74" s="113"/>
      <c r="AX74" s="113"/>
      <c r="AY74" s="113"/>
      <c r="AZ74" s="113"/>
    </row>
    <row r="75" spans="1:52" s="24" customFormat="1" ht="26.1" customHeight="1">
      <c r="A75" s="54"/>
      <c r="B75" s="51" t="s">
        <v>69</v>
      </c>
      <c r="C75" s="32" t="s">
        <v>70</v>
      </c>
      <c r="D75" s="29"/>
      <c r="E75" s="68" t="s">
        <v>71</v>
      </c>
      <c r="G75" s="53"/>
      <c r="H75" s="53"/>
      <c r="I75" s="53"/>
      <c r="J75" s="162"/>
      <c r="K75" s="162"/>
      <c r="L75" s="162"/>
      <c r="M75" s="162"/>
      <c r="N75" s="162"/>
      <c r="O75" s="162"/>
      <c r="P75" s="162"/>
      <c r="Q75" s="162"/>
      <c r="R75" s="162"/>
      <c r="S75" s="162"/>
      <c r="T75" s="162"/>
      <c r="U75" s="162"/>
      <c r="V75" s="162"/>
      <c r="W75" s="162"/>
      <c r="X75" s="162"/>
      <c r="Y75" s="162"/>
      <c r="Z75" s="162"/>
      <c r="AA75" s="162"/>
      <c r="AB75" s="57"/>
      <c r="AC75" s="190"/>
      <c r="AD75" s="186"/>
      <c r="AE75" s="186"/>
      <c r="AF75" s="53"/>
      <c r="AG75" s="53"/>
      <c r="AH75" s="53"/>
      <c r="AI75" s="53"/>
      <c r="AJ75" s="53"/>
      <c r="AK75" s="53"/>
      <c r="AL75" s="53"/>
      <c r="AM75" s="53"/>
      <c r="AN75" s="53"/>
      <c r="AO75" s="53"/>
      <c r="AP75" s="53"/>
      <c r="AQ75" s="113"/>
      <c r="AR75" s="113"/>
      <c r="AS75" s="113"/>
      <c r="AT75" s="113"/>
      <c r="AU75" s="113"/>
      <c r="AV75" s="113"/>
      <c r="AW75" s="113"/>
      <c r="AX75" s="113"/>
      <c r="AY75" s="113"/>
      <c r="AZ75" s="113"/>
    </row>
    <row r="76" spans="1:52" s="24" customFormat="1" ht="26.1" customHeight="1">
      <c r="A76" s="54"/>
      <c r="B76" s="51" t="s">
        <v>72</v>
      </c>
      <c r="C76" s="32" t="s">
        <v>73</v>
      </c>
      <c r="D76" s="29"/>
      <c r="E76" s="68" t="s">
        <v>74</v>
      </c>
      <c r="G76" s="53"/>
      <c r="H76" s="53"/>
      <c r="I76" s="53"/>
      <c r="J76" s="53"/>
      <c r="K76" s="53"/>
      <c r="L76" s="53"/>
      <c r="M76" s="53"/>
      <c r="N76" s="53"/>
      <c r="O76" s="53"/>
      <c r="P76" s="53"/>
      <c r="Q76" s="53"/>
      <c r="R76" s="53"/>
      <c r="S76" s="53"/>
      <c r="T76" s="53"/>
      <c r="U76" s="53"/>
      <c r="V76" s="53"/>
      <c r="W76" s="53"/>
      <c r="X76" s="53"/>
      <c r="Y76" s="53"/>
      <c r="Z76" s="53"/>
      <c r="AA76" s="53"/>
      <c r="AB76" s="57"/>
      <c r="AC76" s="190"/>
      <c r="AD76" s="186"/>
      <c r="AE76" s="186"/>
      <c r="AF76" s="53"/>
      <c r="AG76" s="53"/>
      <c r="AH76" s="53"/>
      <c r="AI76" s="53"/>
      <c r="AJ76" s="53"/>
      <c r="AK76" s="53"/>
      <c r="AL76" s="53"/>
      <c r="AM76" s="53"/>
      <c r="AN76" s="53"/>
      <c r="AO76" s="53"/>
      <c r="AP76" s="53"/>
      <c r="AQ76" s="113"/>
      <c r="AR76" s="113"/>
      <c r="AS76" s="113"/>
      <c r="AT76" s="113"/>
      <c r="AU76" s="113"/>
      <c r="AV76" s="113"/>
      <c r="AW76" s="113"/>
      <c r="AX76" s="113"/>
      <c r="AY76" s="113"/>
      <c r="AZ76" s="113"/>
    </row>
    <row r="77" spans="1:52" s="24" customFormat="1" ht="26.1" customHeight="1">
      <c r="A77" s="54"/>
      <c r="B77" s="51" t="s">
        <v>75</v>
      </c>
      <c r="C77" s="32" t="s">
        <v>76</v>
      </c>
      <c r="D77" s="29"/>
      <c r="E77" s="68" t="s">
        <v>78</v>
      </c>
      <c r="G77" s="53"/>
      <c r="H77" s="53"/>
      <c r="I77" s="53"/>
      <c r="J77" s="53"/>
      <c r="K77" s="53"/>
      <c r="L77" s="53"/>
      <c r="M77" s="53"/>
      <c r="N77" s="53"/>
      <c r="O77" s="53"/>
      <c r="P77" s="53"/>
      <c r="Q77" s="53"/>
      <c r="R77" s="53"/>
      <c r="S77" s="53"/>
      <c r="T77" s="53"/>
      <c r="U77" s="53"/>
      <c r="V77" s="53"/>
      <c r="W77" s="53"/>
      <c r="X77" s="53"/>
      <c r="Y77" s="53"/>
      <c r="Z77" s="53"/>
      <c r="AA77" s="53"/>
      <c r="AB77" s="57"/>
      <c r="AC77" s="190"/>
      <c r="AD77" s="186"/>
      <c r="AE77" s="186"/>
      <c r="AF77" s="53"/>
      <c r="AG77" s="53"/>
      <c r="AH77" s="53"/>
      <c r="AI77" s="53"/>
      <c r="AJ77" s="53"/>
      <c r="AK77" s="53"/>
      <c r="AL77" s="53"/>
      <c r="AM77" s="53"/>
      <c r="AN77" s="53"/>
      <c r="AO77" s="53"/>
      <c r="AP77" s="53"/>
      <c r="AQ77" s="113"/>
      <c r="AR77" s="113"/>
      <c r="AS77" s="113"/>
      <c r="AT77" s="113"/>
      <c r="AU77" s="113"/>
      <c r="AV77" s="113"/>
      <c r="AW77" s="113"/>
      <c r="AX77" s="113"/>
      <c r="AY77" s="113"/>
      <c r="AZ77" s="113"/>
    </row>
    <row r="78" spans="1:52" ht="26.1" customHeight="1">
      <c r="A78" s="51"/>
      <c r="B78" s="51" t="s">
        <v>79</v>
      </c>
      <c r="C78" s="32" t="s">
        <v>80</v>
      </c>
      <c r="E78" s="68" t="s">
        <v>81</v>
      </c>
      <c r="F78" s="25"/>
      <c r="G78" s="162"/>
      <c r="H78" s="162"/>
      <c r="J78" s="162"/>
      <c r="K78" s="162"/>
      <c r="L78" s="162"/>
      <c r="M78" s="162"/>
      <c r="N78" s="162"/>
      <c r="O78" s="162"/>
      <c r="P78" s="162"/>
      <c r="Q78" s="162"/>
      <c r="R78" s="162"/>
      <c r="S78" s="162"/>
      <c r="T78" s="162"/>
      <c r="U78" s="162"/>
      <c r="V78" s="162"/>
      <c r="W78" s="162"/>
      <c r="X78" s="162"/>
      <c r="Y78" s="162"/>
      <c r="Z78" s="162"/>
      <c r="AA78" s="162"/>
      <c r="AB78" s="57"/>
      <c r="AC78" s="190"/>
      <c r="AQ78" s="115"/>
      <c r="AR78" s="115"/>
      <c r="AS78" s="115"/>
      <c r="AT78" s="115"/>
      <c r="AU78" s="115"/>
      <c r="AV78" s="115"/>
      <c r="AW78" s="115"/>
      <c r="AX78" s="115"/>
      <c r="AY78" s="115"/>
      <c r="AZ78" s="115"/>
    </row>
    <row r="79" spans="1:52" ht="26.1" customHeight="1">
      <c r="A79" s="51"/>
      <c r="B79" s="51" t="s">
        <v>82</v>
      </c>
      <c r="C79" s="32" t="s">
        <v>83</v>
      </c>
      <c r="E79" s="68" t="s">
        <v>84</v>
      </c>
      <c r="F79" s="25"/>
      <c r="G79" s="162"/>
      <c r="H79" s="162"/>
      <c r="J79" s="162"/>
      <c r="K79" s="162"/>
      <c r="L79" s="162"/>
      <c r="M79" s="162"/>
      <c r="N79" s="162"/>
      <c r="O79" s="162"/>
      <c r="P79" s="162"/>
      <c r="Q79" s="162"/>
      <c r="R79" s="162"/>
      <c r="S79" s="162"/>
      <c r="T79" s="162"/>
      <c r="U79" s="162"/>
      <c r="V79" s="162"/>
      <c r="W79" s="162"/>
      <c r="X79" s="162"/>
      <c r="Y79" s="162"/>
      <c r="Z79" s="162"/>
      <c r="AA79" s="162"/>
      <c r="AB79" s="57"/>
      <c r="AC79" s="190"/>
      <c r="AQ79" s="115"/>
      <c r="AR79" s="115"/>
      <c r="AS79" s="115"/>
      <c r="AT79" s="115"/>
      <c r="AU79" s="115"/>
      <c r="AV79" s="115"/>
      <c r="AW79" s="115"/>
      <c r="AX79" s="115"/>
      <c r="AY79" s="115"/>
      <c r="AZ79" s="115"/>
    </row>
    <row r="80" spans="1:52" ht="26.1" customHeight="1">
      <c r="A80" s="51"/>
      <c r="B80" s="51" t="s">
        <v>17</v>
      </c>
      <c r="C80" s="32" t="s">
        <v>85</v>
      </c>
      <c r="E80" s="68" t="s">
        <v>86</v>
      </c>
      <c r="F80" s="25"/>
      <c r="G80" s="162"/>
      <c r="H80" s="162"/>
      <c r="J80" s="162"/>
      <c r="K80" s="162"/>
      <c r="L80" s="162"/>
      <c r="M80" s="162"/>
      <c r="N80" s="162"/>
      <c r="O80" s="162"/>
      <c r="P80" s="162"/>
      <c r="Q80" s="162"/>
      <c r="R80" s="162"/>
      <c r="S80" s="162"/>
      <c r="T80" s="162"/>
      <c r="U80" s="162"/>
      <c r="V80" s="162"/>
      <c r="W80" s="162"/>
      <c r="X80" s="162"/>
      <c r="Y80" s="162"/>
      <c r="Z80" s="162"/>
      <c r="AA80" s="162"/>
      <c r="AB80" s="57"/>
      <c r="AC80" s="190"/>
      <c r="AQ80" s="115"/>
      <c r="AR80" s="115"/>
      <c r="AS80" s="115"/>
      <c r="AT80" s="115"/>
      <c r="AU80" s="115"/>
      <c r="AV80" s="115"/>
      <c r="AW80" s="115"/>
      <c r="AX80" s="115"/>
      <c r="AY80" s="115"/>
      <c r="AZ80" s="115"/>
    </row>
    <row r="81" spans="1:52" ht="26.1" customHeight="1">
      <c r="A81" s="51"/>
      <c r="B81" s="51" t="s">
        <v>87</v>
      </c>
      <c r="C81" s="32" t="s">
        <v>88</v>
      </c>
      <c r="E81" s="68" t="s">
        <v>89</v>
      </c>
      <c r="F81" s="25"/>
      <c r="G81" s="162"/>
      <c r="H81" s="162"/>
      <c r="J81" s="162"/>
      <c r="K81" s="162"/>
      <c r="L81" s="162"/>
      <c r="M81" s="162"/>
      <c r="N81" s="162"/>
      <c r="O81" s="162"/>
      <c r="P81" s="162"/>
      <c r="Q81" s="162"/>
      <c r="R81" s="162"/>
      <c r="S81" s="162"/>
      <c r="T81" s="162"/>
      <c r="U81" s="162"/>
      <c r="V81" s="162"/>
      <c r="W81" s="162"/>
      <c r="X81" s="162"/>
      <c r="Y81" s="162"/>
      <c r="Z81" s="162"/>
      <c r="AA81" s="162"/>
      <c r="AB81" s="57"/>
      <c r="AC81" s="190"/>
      <c r="AQ81" s="115"/>
      <c r="AR81" s="115"/>
      <c r="AS81" s="115"/>
      <c r="AT81" s="115"/>
      <c r="AU81" s="115"/>
      <c r="AV81" s="115"/>
      <c r="AW81" s="115"/>
      <c r="AX81" s="115"/>
      <c r="AY81" s="115"/>
      <c r="AZ81" s="115"/>
    </row>
    <row r="82" spans="1:52" ht="26.1" customHeight="1">
      <c r="A82" s="51"/>
      <c r="B82" s="51" t="s">
        <v>90</v>
      </c>
      <c r="C82" s="32" t="s">
        <v>91</v>
      </c>
      <c r="E82" s="68" t="s">
        <v>92</v>
      </c>
      <c r="F82" s="25"/>
      <c r="G82" s="162"/>
      <c r="H82" s="162"/>
      <c r="J82" s="162"/>
      <c r="K82" s="162"/>
      <c r="L82" s="162"/>
      <c r="M82" s="162"/>
      <c r="N82" s="162"/>
      <c r="O82" s="162"/>
      <c r="P82" s="162"/>
      <c r="Q82" s="162"/>
      <c r="R82" s="162"/>
      <c r="S82" s="162"/>
      <c r="T82" s="162"/>
      <c r="U82" s="162"/>
      <c r="V82" s="162"/>
      <c r="W82" s="162"/>
      <c r="X82" s="162"/>
      <c r="Y82" s="162"/>
      <c r="Z82" s="162"/>
      <c r="AA82" s="162"/>
      <c r="AB82" s="57"/>
      <c r="AC82" s="190"/>
      <c r="AQ82" s="115"/>
      <c r="AR82" s="115"/>
      <c r="AS82" s="115"/>
      <c r="AT82" s="115"/>
      <c r="AU82" s="115"/>
      <c r="AV82" s="115"/>
      <c r="AW82" s="115"/>
      <c r="AX82" s="115"/>
      <c r="AY82" s="115"/>
      <c r="AZ82" s="115"/>
    </row>
    <row r="83" spans="1:52" ht="41.25" customHeight="1">
      <c r="B83" s="51" t="s">
        <v>93</v>
      </c>
      <c r="C83" s="32" t="s">
        <v>94</v>
      </c>
      <c r="E83" s="68" t="s">
        <v>95</v>
      </c>
      <c r="F83" s="25"/>
      <c r="G83" s="162"/>
      <c r="H83" s="162"/>
      <c r="AB83" s="189"/>
      <c r="AC83" s="190"/>
      <c r="AQ83" s="115"/>
      <c r="AR83" s="115"/>
      <c r="AS83" s="115"/>
      <c r="AT83" s="115"/>
      <c r="AU83" s="115"/>
      <c r="AV83" s="115"/>
      <c r="AW83" s="115"/>
      <c r="AX83" s="115"/>
      <c r="AY83" s="115"/>
      <c r="AZ83" s="115"/>
    </row>
    <row r="84" spans="1:52" ht="41.25" customHeight="1">
      <c r="B84" s="51" t="s">
        <v>97</v>
      </c>
      <c r="C84" s="32" t="s">
        <v>1008</v>
      </c>
      <c r="E84" s="68" t="s">
        <v>1009</v>
      </c>
      <c r="F84" s="25"/>
      <c r="G84" s="162"/>
      <c r="H84" s="162"/>
      <c r="AB84" s="189"/>
      <c r="AC84" s="190"/>
      <c r="AQ84" s="115"/>
      <c r="AR84" s="115"/>
      <c r="AS84" s="115"/>
      <c r="AT84" s="115"/>
      <c r="AU84" s="115"/>
      <c r="AV84" s="115"/>
      <c r="AW84" s="115"/>
      <c r="AX84" s="115"/>
      <c r="AY84" s="115"/>
      <c r="AZ84" s="115"/>
    </row>
    <row r="85" spans="1:52" ht="41.25" customHeight="1">
      <c r="B85" s="70" t="s">
        <v>1007</v>
      </c>
      <c r="C85" s="1009" t="s">
        <v>98</v>
      </c>
      <c r="D85" s="1009"/>
      <c r="E85" s="75" t="s">
        <v>96</v>
      </c>
      <c r="F85" s="25"/>
      <c r="G85" s="162"/>
      <c r="H85" s="162"/>
      <c r="AB85" s="189"/>
      <c r="AC85" s="190"/>
      <c r="AQ85" s="115"/>
      <c r="AR85" s="115"/>
      <c r="AS85" s="115"/>
      <c r="AT85" s="115"/>
      <c r="AU85" s="115"/>
      <c r="AV85" s="115"/>
      <c r="AW85" s="115"/>
      <c r="AX85" s="115"/>
      <c r="AY85" s="115"/>
      <c r="AZ85" s="115"/>
    </row>
    <row r="86" spans="1:52" ht="38.25" customHeight="1">
      <c r="B86" s="1386" t="s">
        <v>99</v>
      </c>
      <c r="C86" s="1386"/>
      <c r="D86" s="1386"/>
      <c r="E86" s="1386"/>
      <c r="F86" s="1386"/>
      <c r="G86" s="74"/>
      <c r="H86" s="74"/>
      <c r="AB86" s="189"/>
      <c r="AC86" s="190"/>
      <c r="AQ86" s="115"/>
      <c r="AR86" s="115"/>
      <c r="AS86" s="115"/>
      <c r="AT86" s="115"/>
      <c r="AU86" s="115"/>
      <c r="AV86" s="115"/>
      <c r="AW86" s="115"/>
      <c r="AX86" s="115"/>
      <c r="AY86" s="115"/>
      <c r="AZ86" s="115"/>
    </row>
    <row r="87" spans="1:52" ht="42.75" customHeight="1">
      <c r="A87" s="70">
        <v>7</v>
      </c>
      <c r="B87" s="1386" t="s">
        <v>104</v>
      </c>
      <c r="C87" s="1386"/>
      <c r="D87" s="1386"/>
      <c r="E87" s="1386"/>
      <c r="F87" s="1386"/>
      <c r="G87" s="74"/>
      <c r="H87" s="74"/>
      <c r="AB87" s="189"/>
      <c r="AC87" s="190"/>
      <c r="AQ87" s="115"/>
      <c r="AR87" s="115"/>
      <c r="AS87" s="115"/>
      <c r="AT87" s="115"/>
      <c r="AU87" s="115"/>
      <c r="AV87" s="115"/>
      <c r="AW87" s="115"/>
      <c r="AX87" s="115"/>
      <c r="AY87" s="115"/>
      <c r="AZ87" s="115"/>
    </row>
    <row r="88" spans="1:52" ht="46.5" customHeight="1">
      <c r="A88" s="70">
        <v>8</v>
      </c>
      <c r="B88" s="1386" t="s">
        <v>105</v>
      </c>
      <c r="C88" s="1386"/>
      <c r="D88" s="1386"/>
      <c r="E88" s="1386"/>
      <c r="F88" s="1386"/>
      <c r="G88" s="74"/>
      <c r="H88" s="74"/>
      <c r="AB88" s="189"/>
      <c r="AC88" s="190"/>
      <c r="AQ88" s="115"/>
      <c r="AR88" s="115"/>
      <c r="AS88" s="115"/>
      <c r="AT88" s="115"/>
      <c r="AU88" s="115"/>
      <c r="AV88" s="115"/>
      <c r="AW88" s="115"/>
      <c r="AX88" s="115"/>
      <c r="AY88" s="115"/>
      <c r="AZ88" s="115"/>
    </row>
    <row r="89" spans="1:52" ht="49.5" customHeight="1">
      <c r="A89" s="70">
        <v>9</v>
      </c>
      <c r="B89" s="1386" t="s">
        <v>106</v>
      </c>
      <c r="C89" s="1386"/>
      <c r="D89" s="1386"/>
      <c r="E89" s="1386"/>
      <c r="F89" s="1386"/>
      <c r="G89" s="74"/>
      <c r="H89" s="74"/>
      <c r="AB89" s="189"/>
      <c r="AC89" s="190"/>
      <c r="AQ89" s="115"/>
      <c r="AR89" s="115"/>
      <c r="AS89" s="115"/>
      <c r="AT89" s="115"/>
      <c r="AU89" s="115"/>
      <c r="AV89" s="115"/>
      <c r="AW89" s="115"/>
      <c r="AX89" s="115"/>
      <c r="AY89" s="115"/>
      <c r="AZ89" s="115"/>
    </row>
    <row r="90" spans="1:52" ht="42.75" customHeight="1">
      <c r="A90" s="70">
        <v>10</v>
      </c>
      <c r="B90" s="1386" t="s">
        <v>107</v>
      </c>
      <c r="C90" s="1386"/>
      <c r="D90" s="1386"/>
      <c r="E90" s="1386"/>
      <c r="F90" s="1386"/>
      <c r="G90" s="74"/>
      <c r="H90" s="74"/>
      <c r="AB90" s="189"/>
      <c r="AC90" s="190"/>
      <c r="AQ90" s="115"/>
      <c r="AR90" s="115"/>
      <c r="AS90" s="115"/>
      <c r="AT90" s="115"/>
      <c r="AU90" s="115"/>
      <c r="AV90" s="115"/>
      <c r="AW90" s="115"/>
      <c r="AX90" s="115"/>
      <c r="AY90" s="115"/>
      <c r="AZ90" s="115"/>
    </row>
    <row r="91" spans="1:52" ht="26.25" customHeight="1">
      <c r="A91" s="70">
        <v>11</v>
      </c>
      <c r="B91" s="1386" t="s">
        <v>108</v>
      </c>
      <c r="C91" s="1386"/>
      <c r="D91" s="1386"/>
      <c r="E91" s="1386"/>
      <c r="F91" s="1386"/>
      <c r="G91" s="74"/>
      <c r="H91" s="74"/>
      <c r="AB91" s="189"/>
      <c r="AC91" s="190"/>
      <c r="AQ91" s="115"/>
      <c r="AR91" s="115"/>
      <c r="AS91" s="115"/>
      <c r="AT91" s="115"/>
      <c r="AU91" s="115"/>
      <c r="AV91" s="115"/>
      <c r="AW91" s="115"/>
      <c r="AX91" s="115"/>
      <c r="AY91" s="115"/>
      <c r="AZ91" s="115"/>
    </row>
    <row r="92" spans="1:52" ht="57.75" customHeight="1">
      <c r="A92" s="540">
        <v>12</v>
      </c>
      <c r="B92" s="1395" t="s">
        <v>329</v>
      </c>
      <c r="C92" s="1395"/>
      <c r="D92" s="1395"/>
      <c r="E92" s="1395"/>
      <c r="F92" s="1395"/>
      <c r="K92" s="394">
        <f>'Names of Bidder'!J6</f>
        <v>2</v>
      </c>
      <c r="AB92" s="189"/>
      <c r="AC92" s="190"/>
      <c r="AQ92" s="115"/>
      <c r="AR92" s="115"/>
      <c r="AS92" s="115"/>
      <c r="AT92" s="115"/>
      <c r="AU92" s="115"/>
      <c r="AV92" s="115"/>
      <c r="AW92" s="115"/>
      <c r="AX92" s="115"/>
      <c r="AY92" s="115"/>
      <c r="AZ92" s="115"/>
    </row>
    <row r="93" spans="1:52" ht="63.75" customHeight="1">
      <c r="A93" s="70">
        <v>13</v>
      </c>
      <c r="B93" s="1386"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3" s="1386"/>
      <c r="D93" s="1386"/>
      <c r="E93" s="1386"/>
      <c r="F93" s="1386"/>
      <c r="H93" s="74"/>
      <c r="K93" s="83">
        <f>'Names of Bidder'!J15</f>
        <v>2</v>
      </c>
      <c r="AB93" s="189"/>
      <c r="AC93" s="190"/>
      <c r="AQ93" s="115"/>
      <c r="AR93" s="115"/>
      <c r="AS93" s="115"/>
      <c r="AT93" s="115"/>
      <c r="AU93" s="115"/>
      <c r="AV93" s="115"/>
      <c r="AW93" s="115"/>
      <c r="AX93" s="115"/>
      <c r="AY93" s="115"/>
      <c r="AZ93" s="115"/>
    </row>
    <row r="94" spans="1:52" ht="84" customHeight="1">
      <c r="A94" s="70">
        <v>14</v>
      </c>
      <c r="B94" s="1386" t="s">
        <v>299</v>
      </c>
      <c r="C94" s="1386"/>
      <c r="D94" s="1386"/>
      <c r="E94" s="1386"/>
      <c r="F94" s="1386"/>
      <c r="G94" s="74"/>
      <c r="H94" s="74"/>
      <c r="AB94" s="189"/>
      <c r="AC94" s="190"/>
      <c r="AQ94" s="115"/>
      <c r="AR94" s="115"/>
      <c r="AS94" s="115"/>
      <c r="AT94" s="115"/>
      <c r="AU94" s="115"/>
      <c r="AV94" s="115"/>
      <c r="AW94" s="115"/>
      <c r="AX94" s="115"/>
      <c r="AY94" s="115"/>
      <c r="AZ94" s="115"/>
    </row>
    <row r="95" spans="1:52" ht="127.5" customHeight="1">
      <c r="A95" s="70">
        <v>15</v>
      </c>
      <c r="B95" s="1410" t="s">
        <v>1040</v>
      </c>
      <c r="C95" s="1410"/>
      <c r="D95" s="1410"/>
      <c r="E95" s="1410"/>
      <c r="F95" s="1410"/>
      <c r="G95" s="74"/>
      <c r="H95" s="74"/>
      <c r="AB95" s="189"/>
      <c r="AC95" s="190"/>
      <c r="AQ95" s="115"/>
      <c r="AR95" s="115"/>
      <c r="AS95" s="115"/>
      <c r="AT95" s="115"/>
      <c r="AU95" s="115"/>
      <c r="AV95" s="115"/>
      <c r="AW95" s="115"/>
      <c r="AX95" s="115"/>
      <c r="AY95" s="115"/>
      <c r="AZ95" s="115"/>
    </row>
    <row r="96" spans="1:52" ht="14.25" customHeight="1">
      <c r="A96" s="76"/>
      <c r="B96" s="29" t="str">
        <f>IF(ISERROR("Dated this " &amp; AI6 &amp; LOOKUP(AI6,AG1:AG39,AH1:AH39) &amp; " day of " &amp; AI8 &amp; " " &amp;AI9), "", "Dated this " &amp; AI6 &amp; LOOKUP(AI6,AG1:AG39,AH1:AH39) &amp; " day of " &amp; AI8 &amp; " " &amp;AI9)</f>
        <v/>
      </c>
      <c r="E96" s="58"/>
      <c r="F96" s="58"/>
      <c r="G96" s="58"/>
      <c r="H96" s="58"/>
      <c r="AB96" s="189"/>
      <c r="AC96" s="190"/>
      <c r="AQ96" s="115"/>
      <c r="AR96" s="115"/>
      <c r="AS96" s="115"/>
      <c r="AT96" s="115"/>
      <c r="AU96" s="115"/>
      <c r="AV96" s="115"/>
      <c r="AW96" s="115"/>
      <c r="AX96" s="115"/>
      <c r="AY96" s="115"/>
      <c r="AZ96" s="115"/>
    </row>
    <row r="97" spans="1:52" ht="30" customHeight="1">
      <c r="A97" s="76"/>
      <c r="B97" s="38" t="s">
        <v>300</v>
      </c>
      <c r="C97" s="25"/>
      <c r="D97" s="32"/>
      <c r="E97" s="32"/>
      <c r="F97" s="32"/>
      <c r="G97" s="32"/>
      <c r="H97" s="32"/>
      <c r="AB97" s="189"/>
      <c r="AC97" s="190"/>
      <c r="AQ97" s="115"/>
      <c r="AR97" s="115"/>
      <c r="AS97" s="115"/>
      <c r="AT97" s="115"/>
      <c r="AU97" s="115"/>
      <c r="AV97" s="115"/>
      <c r="AW97" s="115"/>
      <c r="AX97" s="115"/>
      <c r="AY97" s="115"/>
      <c r="AZ97" s="115"/>
    </row>
    <row r="98" spans="1:52" ht="15.95" customHeight="1">
      <c r="A98" s="76"/>
      <c r="B98" s="54"/>
      <c r="C98" s="32"/>
      <c r="D98" s="32"/>
      <c r="E98" s="32"/>
      <c r="F98" s="32"/>
      <c r="G98" s="32"/>
      <c r="H98" s="32"/>
      <c r="AB98" s="189"/>
      <c r="AC98" s="190"/>
      <c r="AQ98" s="115"/>
      <c r="AR98" s="115"/>
      <c r="AS98" s="115"/>
      <c r="AT98" s="115"/>
      <c r="AU98" s="115"/>
      <c r="AV98" s="115"/>
      <c r="AW98" s="115"/>
      <c r="AX98" s="115"/>
      <c r="AY98" s="115"/>
      <c r="AZ98" s="115"/>
    </row>
    <row r="99" spans="1:52" ht="21" customHeight="1">
      <c r="A99" s="76"/>
      <c r="B99" s="54"/>
      <c r="C99" s="32"/>
      <c r="D99" s="32"/>
      <c r="F99" s="44" t="s">
        <v>301</v>
      </c>
      <c r="G99" s="44"/>
      <c r="H99" s="44"/>
      <c r="AB99" s="189"/>
      <c r="AC99" s="190"/>
      <c r="AQ99" s="115"/>
      <c r="AR99" s="115"/>
      <c r="AS99" s="115"/>
      <c r="AT99" s="115"/>
      <c r="AU99" s="115"/>
      <c r="AV99" s="115"/>
      <c r="AW99" s="115"/>
      <c r="AX99" s="115"/>
      <c r="AY99" s="115"/>
      <c r="AZ99" s="115"/>
    </row>
    <row r="100" spans="1:52" ht="21" customHeight="1">
      <c r="A100" s="76"/>
      <c r="B100" s="54"/>
      <c r="C100" s="32"/>
      <c r="F100" s="44" t="str">
        <f>"For and on behalf of " &amp; 'Attach 3(JV)'!B9</f>
        <v>For and on behalf of 0</v>
      </c>
      <c r="G100" s="44"/>
      <c r="H100" s="44"/>
      <c r="AB100" s="189"/>
      <c r="AC100" s="190"/>
      <c r="AQ100" s="115"/>
      <c r="AR100" s="115"/>
      <c r="AS100" s="115"/>
      <c r="AT100" s="115"/>
      <c r="AU100" s="115"/>
      <c r="AV100" s="115"/>
      <c r="AW100" s="115"/>
      <c r="AX100" s="115"/>
      <c r="AY100" s="115"/>
      <c r="AZ100" s="115"/>
    </row>
    <row r="101" spans="1:52" ht="27.95" customHeight="1">
      <c r="A101" s="69"/>
      <c r="D101" s="52"/>
      <c r="E101" s="52"/>
      <c r="F101" s="38"/>
      <c r="G101" s="38"/>
      <c r="H101" s="38"/>
      <c r="AQ101" s="115"/>
      <c r="AR101" s="115"/>
      <c r="AS101" s="115"/>
      <c r="AT101" s="115"/>
      <c r="AU101" s="115"/>
      <c r="AV101" s="115"/>
      <c r="AW101" s="115"/>
      <c r="AX101" s="115"/>
      <c r="AY101" s="115"/>
      <c r="AZ101" s="115"/>
    </row>
    <row r="102" spans="1:52" ht="27.95" customHeight="1">
      <c r="A102" s="67" t="s">
        <v>6</v>
      </c>
      <c r="B102" s="36"/>
      <c r="C102" s="138" t="str">
        <f>'Attach 3(JV)'!B24</f>
        <v>--</v>
      </c>
      <c r="E102" s="52" t="s">
        <v>4</v>
      </c>
      <c r="F102" s="397" t="str">
        <f>'Attach 3(JV)'!E24</f>
        <v/>
      </c>
      <c r="G102" s="36"/>
      <c r="H102" s="36"/>
      <c r="AQ102" s="115"/>
      <c r="AR102" s="115"/>
      <c r="AS102" s="115"/>
      <c r="AT102" s="115"/>
      <c r="AU102" s="115"/>
      <c r="AV102" s="115"/>
      <c r="AW102" s="115"/>
      <c r="AX102" s="115"/>
      <c r="AY102" s="115"/>
      <c r="AZ102" s="115"/>
    </row>
    <row r="103" spans="1:52" ht="27.95" customHeight="1">
      <c r="A103" s="67" t="s">
        <v>7</v>
      </c>
      <c r="B103" s="36"/>
      <c r="C103" s="218" t="str">
        <f>'Attach 3(JV)'!B25</f>
        <v/>
      </c>
      <c r="E103" s="52" t="s">
        <v>5</v>
      </c>
      <c r="F103" s="397" t="str">
        <f>'Attach 3(JV)'!E25</f>
        <v/>
      </c>
      <c r="G103" s="36"/>
      <c r="H103" s="36"/>
      <c r="AQ103" s="115"/>
      <c r="AR103" s="115"/>
      <c r="AS103" s="115"/>
      <c r="AT103" s="115"/>
      <c r="AU103" s="115"/>
      <c r="AV103" s="115"/>
      <c r="AW103" s="115"/>
      <c r="AX103" s="115"/>
      <c r="AY103" s="115"/>
      <c r="AZ103" s="115"/>
    </row>
    <row r="104" spans="1:52" ht="27.95" customHeight="1">
      <c r="D104" s="52"/>
      <c r="E104" s="52"/>
      <c r="AQ104" s="115"/>
      <c r="AR104" s="115"/>
      <c r="AS104" s="115"/>
      <c r="AT104" s="115"/>
      <c r="AU104" s="115"/>
      <c r="AV104" s="115"/>
      <c r="AW104" s="115"/>
      <c r="AX104" s="115"/>
      <c r="AY104" s="115"/>
      <c r="AZ104" s="115"/>
    </row>
    <row r="105" spans="1:52" ht="6.75" customHeight="1">
      <c r="A105" s="67"/>
      <c r="B105" s="36"/>
      <c r="C105" s="63"/>
      <c r="E105" s="52"/>
      <c r="AQ105" s="115"/>
      <c r="AR105" s="115"/>
      <c r="AS105" s="115"/>
      <c r="AT105" s="115"/>
      <c r="AU105" s="115"/>
      <c r="AV105" s="115"/>
      <c r="AW105" s="115"/>
      <c r="AX105" s="115"/>
      <c r="AY105" s="115"/>
      <c r="AZ105" s="115"/>
    </row>
    <row r="106" spans="1:52" ht="39.950000000000003" hidden="1" customHeight="1">
      <c r="A106" s="1398" t="s">
        <v>395</v>
      </c>
      <c r="B106" s="1398"/>
      <c r="C106" s="1398"/>
      <c r="D106" s="1398"/>
      <c r="E106" s="1398"/>
      <c r="F106" s="1398"/>
      <c r="AQ106" s="115"/>
      <c r="AR106" s="115"/>
      <c r="AS106" s="115"/>
      <c r="AT106" s="115"/>
      <c r="AU106" s="115"/>
      <c r="AV106" s="115"/>
      <c r="AW106" s="115"/>
      <c r="AX106" s="115"/>
      <c r="AY106" s="115"/>
      <c r="AZ106" s="115"/>
    </row>
    <row r="107" spans="1:52" ht="16.5" customHeight="1">
      <c r="A107" s="1399"/>
      <c r="B107" s="1399"/>
      <c r="D107" s="77"/>
      <c r="E107" s="84"/>
      <c r="F107" s="84"/>
      <c r="G107" s="174"/>
      <c r="AQ107" s="115"/>
      <c r="AR107" s="115"/>
      <c r="AS107" s="115"/>
      <c r="AT107" s="115"/>
      <c r="AU107" s="115"/>
      <c r="AV107" s="115"/>
      <c r="AW107" s="115"/>
      <c r="AX107" s="115"/>
      <c r="AY107" s="115"/>
      <c r="AZ107" s="115"/>
    </row>
    <row r="108" spans="1:52" ht="9.75" customHeight="1">
      <c r="B108" s="44"/>
      <c r="C108" s="63"/>
      <c r="E108" s="44"/>
      <c r="AQ108" s="115"/>
      <c r="AR108" s="115"/>
      <c r="AS108" s="115"/>
      <c r="AT108" s="115"/>
      <c r="AU108" s="115"/>
      <c r="AV108" s="115"/>
      <c r="AW108" s="115"/>
      <c r="AX108" s="115"/>
      <c r="AY108" s="115"/>
      <c r="AZ108" s="115"/>
    </row>
    <row r="109" spans="1:52" ht="27.95" hidden="1" customHeight="1">
      <c r="A109" s="52" t="e">
        <f>IF(AND(H30="JV (Joint Venture)",H31=1), "", "Printed Name :")</f>
        <v>#REF!</v>
      </c>
      <c r="B109" s="1394"/>
      <c r="C109" s="1394"/>
      <c r="E109" s="52" t="s">
        <v>4</v>
      </c>
      <c r="F109" s="220"/>
      <c r="H109" s="243"/>
      <c r="AQ109" s="115"/>
      <c r="AR109" s="115"/>
      <c r="AS109" s="115"/>
      <c r="AT109" s="115"/>
      <c r="AU109" s="115"/>
      <c r="AV109" s="115"/>
      <c r="AW109" s="115"/>
      <c r="AX109" s="115"/>
      <c r="AY109" s="115"/>
      <c r="AZ109" s="115"/>
    </row>
    <row r="110" spans="1:52" ht="27.95" hidden="1" customHeight="1">
      <c r="A110" s="52" t="e">
        <f>IF(AND(H30="JV (Joint Venture)",H31=1), "", "Designation :")</f>
        <v>#REF!</v>
      </c>
      <c r="B110" s="1394"/>
      <c r="C110" s="1394"/>
      <c r="E110" s="52" t="s">
        <v>5</v>
      </c>
      <c r="F110" s="220"/>
      <c r="AQ110" s="115"/>
      <c r="AR110" s="115"/>
      <c r="AS110" s="115"/>
      <c r="AT110" s="115"/>
      <c r="AU110" s="115"/>
      <c r="AV110" s="115"/>
      <c r="AW110" s="115"/>
      <c r="AX110" s="115"/>
      <c r="AY110" s="115"/>
      <c r="AZ110" s="115"/>
    </row>
    <row r="111" spans="1:52" ht="27.95" customHeight="1">
      <c r="B111" s="44"/>
      <c r="C111" s="63"/>
      <c r="E111" s="44"/>
      <c r="AQ111" s="115"/>
      <c r="AR111" s="115"/>
      <c r="AS111" s="115"/>
      <c r="AT111" s="115"/>
      <c r="AU111" s="115"/>
      <c r="AV111" s="115"/>
      <c r="AW111" s="115"/>
      <c r="AX111" s="115"/>
      <c r="AY111" s="115"/>
      <c r="AZ111" s="115"/>
    </row>
    <row r="112" spans="1:52" ht="33" customHeight="1">
      <c r="A112" s="68" t="s">
        <v>127</v>
      </c>
      <c r="B112" s="36"/>
      <c r="C112" s="63"/>
      <c r="E112" s="44"/>
      <c r="F112" s="4"/>
      <c r="AQ112" s="115"/>
      <c r="AR112" s="115"/>
      <c r="AS112" s="115"/>
      <c r="AT112" s="115"/>
      <c r="AU112" s="115"/>
      <c r="AV112" s="115"/>
      <c r="AW112" s="115"/>
      <c r="AX112" s="115"/>
      <c r="AY112" s="115"/>
      <c r="AZ112" s="115"/>
    </row>
    <row r="113" spans="1:52" s="24" customFormat="1" ht="21" customHeight="1">
      <c r="A113" s="1397" t="s">
        <v>170</v>
      </c>
      <c r="B113" s="1397"/>
      <c r="C113" s="1397"/>
      <c r="D113" s="1391"/>
      <c r="E113" s="1391"/>
      <c r="F113" s="1391"/>
      <c r="G113" s="29"/>
      <c r="H113" s="29"/>
      <c r="I113" s="53"/>
      <c r="J113" s="53"/>
      <c r="K113" s="53"/>
      <c r="L113" s="53"/>
      <c r="M113" s="53"/>
      <c r="N113" s="53"/>
      <c r="O113" s="53"/>
      <c r="P113" s="53"/>
      <c r="Q113" s="53"/>
      <c r="R113" s="53"/>
      <c r="S113" s="53"/>
      <c r="T113" s="53"/>
      <c r="U113" s="53"/>
      <c r="V113" s="53"/>
      <c r="W113" s="53"/>
      <c r="X113" s="53"/>
      <c r="Y113" s="53"/>
      <c r="Z113" s="53"/>
      <c r="AA113" s="53"/>
      <c r="AB113" s="56"/>
      <c r="AC113" s="56"/>
      <c r="AD113" s="186"/>
      <c r="AE113" s="186"/>
      <c r="AF113" s="53"/>
      <c r="AG113" s="53"/>
      <c r="AH113" s="53"/>
      <c r="AI113" s="53"/>
      <c r="AJ113" s="53"/>
      <c r="AK113" s="53"/>
      <c r="AL113" s="53"/>
      <c r="AM113" s="53"/>
      <c r="AN113" s="53"/>
      <c r="AO113" s="53"/>
      <c r="AP113" s="53"/>
      <c r="AQ113" s="113"/>
      <c r="AR113" s="113"/>
      <c r="AS113" s="113"/>
      <c r="AT113" s="113"/>
      <c r="AU113" s="113"/>
      <c r="AV113" s="113"/>
      <c r="AW113" s="113"/>
      <c r="AX113" s="113"/>
      <c r="AY113" s="113"/>
      <c r="AZ113" s="113"/>
    </row>
    <row r="114" spans="1:52" s="24" customFormat="1" ht="21" customHeight="1">
      <c r="A114" s="1393"/>
      <c r="B114" s="1393"/>
      <c r="C114" s="1393"/>
      <c r="D114" s="1391"/>
      <c r="E114" s="1391"/>
      <c r="F114" s="1391"/>
      <c r="G114" s="29"/>
      <c r="H114" s="29"/>
      <c r="I114" s="53"/>
      <c r="J114" s="53"/>
      <c r="K114" s="53"/>
      <c r="L114" s="53"/>
      <c r="M114" s="53"/>
      <c r="N114" s="53"/>
      <c r="O114" s="53"/>
      <c r="P114" s="53"/>
      <c r="Q114" s="53"/>
      <c r="R114" s="53"/>
      <c r="S114" s="53"/>
      <c r="T114" s="53"/>
      <c r="U114" s="53"/>
      <c r="V114" s="53"/>
      <c r="W114" s="53"/>
      <c r="X114" s="53"/>
      <c r="Y114" s="53"/>
      <c r="Z114" s="53"/>
      <c r="AA114" s="53"/>
      <c r="AB114" s="56"/>
      <c r="AC114" s="56"/>
      <c r="AD114" s="186"/>
      <c r="AE114" s="186"/>
      <c r="AF114" s="53"/>
      <c r="AG114" s="53"/>
      <c r="AH114" s="53"/>
      <c r="AI114" s="53"/>
      <c r="AJ114" s="53"/>
      <c r="AK114" s="53"/>
      <c r="AL114" s="53"/>
      <c r="AM114" s="53"/>
      <c r="AN114" s="53"/>
      <c r="AO114" s="53"/>
      <c r="AP114" s="53"/>
      <c r="AQ114" s="113"/>
      <c r="AR114" s="113"/>
      <c r="AS114" s="113"/>
      <c r="AT114" s="113"/>
      <c r="AU114" s="113"/>
      <c r="AV114" s="113"/>
      <c r="AW114" s="113"/>
      <c r="AX114" s="113"/>
      <c r="AY114" s="113"/>
      <c r="AZ114" s="113"/>
    </row>
    <row r="115" spans="1:52" s="24" customFormat="1" ht="21" customHeight="1">
      <c r="A115" s="1392"/>
      <c r="B115" s="1392"/>
      <c r="C115" s="1392"/>
      <c r="D115" s="1391"/>
      <c r="E115" s="1391"/>
      <c r="F115" s="1391"/>
      <c r="G115" s="29"/>
      <c r="H115" s="29"/>
      <c r="I115" s="53"/>
      <c r="J115" s="53"/>
      <c r="K115" s="53"/>
      <c r="L115" s="53"/>
      <c r="M115" s="53"/>
      <c r="N115" s="53"/>
      <c r="O115" s="53"/>
      <c r="P115" s="53"/>
      <c r="Q115" s="53"/>
      <c r="R115" s="53"/>
      <c r="S115" s="53"/>
      <c r="T115" s="53"/>
      <c r="U115" s="53"/>
      <c r="V115" s="53"/>
      <c r="W115" s="53"/>
      <c r="X115" s="53"/>
      <c r="Y115" s="53"/>
      <c r="Z115" s="53"/>
      <c r="AA115" s="53"/>
      <c r="AB115" s="56"/>
      <c r="AC115" s="56"/>
      <c r="AD115" s="186"/>
      <c r="AE115" s="186"/>
      <c r="AF115" s="53"/>
      <c r="AG115" s="53"/>
      <c r="AH115" s="53"/>
      <c r="AI115" s="53"/>
      <c r="AJ115" s="53"/>
      <c r="AK115" s="53"/>
      <c r="AL115" s="53"/>
      <c r="AM115" s="53"/>
      <c r="AN115" s="53"/>
      <c r="AO115" s="53"/>
      <c r="AP115" s="53"/>
      <c r="AQ115" s="113"/>
      <c r="AR115" s="113"/>
      <c r="AS115" s="113"/>
      <c r="AT115" s="113"/>
      <c r="AU115" s="113"/>
      <c r="AV115" s="113"/>
      <c r="AW115" s="113"/>
      <c r="AX115" s="113"/>
      <c r="AY115" s="113"/>
      <c r="AZ115" s="113"/>
    </row>
    <row r="116" spans="1:52" s="24" customFormat="1" ht="21" customHeight="1">
      <c r="A116" s="1390" t="s">
        <v>171</v>
      </c>
      <c r="B116" s="1390"/>
      <c r="C116" s="1390"/>
      <c r="D116" s="1391"/>
      <c r="E116" s="1391"/>
      <c r="F116" s="1391"/>
      <c r="G116" s="29"/>
      <c r="H116" s="29"/>
      <c r="I116" s="53"/>
      <c r="J116" s="53"/>
      <c r="K116" s="53"/>
      <c r="L116" s="53"/>
      <c r="M116" s="53"/>
      <c r="N116" s="53"/>
      <c r="O116" s="53"/>
      <c r="P116" s="53"/>
      <c r="Q116" s="53"/>
      <c r="R116" s="53"/>
      <c r="S116" s="53"/>
      <c r="T116" s="53"/>
      <c r="U116" s="53"/>
      <c r="V116" s="53"/>
      <c r="W116" s="53"/>
      <c r="X116" s="53"/>
      <c r="Y116" s="53"/>
      <c r="Z116" s="53"/>
      <c r="AA116" s="53"/>
      <c r="AB116" s="56"/>
      <c r="AC116" s="56"/>
      <c r="AD116" s="186"/>
      <c r="AE116" s="186"/>
      <c r="AF116" s="53"/>
      <c r="AG116" s="53"/>
      <c r="AH116" s="53"/>
      <c r="AI116" s="53"/>
      <c r="AJ116" s="53"/>
      <c r="AK116" s="53"/>
      <c r="AL116" s="53"/>
      <c r="AM116" s="53"/>
      <c r="AN116" s="53"/>
      <c r="AO116" s="53"/>
      <c r="AP116" s="53"/>
      <c r="AQ116" s="113"/>
      <c r="AR116" s="113"/>
      <c r="AS116" s="113"/>
      <c r="AT116" s="113"/>
      <c r="AU116" s="113"/>
      <c r="AV116" s="113"/>
      <c r="AW116" s="113"/>
      <c r="AX116" s="113"/>
      <c r="AY116" s="113"/>
      <c r="AZ116" s="113"/>
    </row>
    <row r="117" spans="1:52" s="24" customFormat="1" ht="21" customHeight="1">
      <c r="A117" s="1390" t="s">
        <v>172</v>
      </c>
      <c r="B117" s="1390"/>
      <c r="C117" s="1390"/>
      <c r="D117" s="1391"/>
      <c r="E117" s="1391"/>
      <c r="F117" s="1391"/>
      <c r="G117" s="29"/>
      <c r="H117" s="29"/>
      <c r="I117" s="53"/>
      <c r="J117" s="53"/>
      <c r="K117" s="53"/>
      <c r="L117" s="53"/>
      <c r="M117" s="53"/>
      <c r="N117" s="53"/>
      <c r="O117" s="53"/>
      <c r="P117" s="53"/>
      <c r="Q117" s="53"/>
      <c r="R117" s="53"/>
      <c r="S117" s="53"/>
      <c r="T117" s="53"/>
      <c r="U117" s="53"/>
      <c r="V117" s="53"/>
      <c r="W117" s="53"/>
      <c r="X117" s="53"/>
      <c r="Y117" s="53"/>
      <c r="Z117" s="53"/>
      <c r="AA117" s="53"/>
      <c r="AB117" s="56"/>
      <c r="AC117" s="56"/>
      <c r="AD117" s="186"/>
      <c r="AE117" s="186"/>
      <c r="AF117" s="53"/>
      <c r="AG117" s="53"/>
      <c r="AH117" s="53"/>
      <c r="AI117" s="53"/>
      <c r="AJ117" s="53"/>
      <c r="AK117" s="53"/>
      <c r="AL117" s="53"/>
      <c r="AM117" s="53"/>
      <c r="AN117" s="53"/>
      <c r="AO117" s="53"/>
      <c r="AP117" s="53"/>
      <c r="AQ117" s="113"/>
      <c r="AR117" s="113"/>
      <c r="AS117" s="113"/>
      <c r="AT117" s="113"/>
      <c r="AU117" s="113"/>
      <c r="AV117" s="113"/>
      <c r="AW117" s="113"/>
      <c r="AX117" s="113"/>
      <c r="AY117" s="113"/>
      <c r="AZ117" s="113"/>
    </row>
    <row r="118" spans="1:52" s="24" customFormat="1" ht="52.5" customHeight="1">
      <c r="A118" s="1390" t="s">
        <v>173</v>
      </c>
      <c r="B118" s="1390"/>
      <c r="C118" s="1390"/>
      <c r="D118" s="1391"/>
      <c r="E118" s="1391"/>
      <c r="F118" s="1391"/>
      <c r="G118" s="77"/>
      <c r="H118" s="77"/>
      <c r="I118" s="53"/>
      <c r="J118" s="53"/>
      <c r="K118" s="53"/>
      <c r="L118" s="53"/>
      <c r="M118" s="53"/>
      <c r="N118" s="53"/>
      <c r="O118" s="53"/>
      <c r="P118" s="53"/>
      <c r="Q118" s="53"/>
      <c r="R118" s="53"/>
      <c r="S118" s="53"/>
      <c r="T118" s="53"/>
      <c r="U118" s="53"/>
      <c r="V118" s="53"/>
      <c r="W118" s="53"/>
      <c r="X118" s="53"/>
      <c r="Y118" s="53"/>
      <c r="Z118" s="53"/>
      <c r="AA118" s="53"/>
      <c r="AB118" s="56"/>
      <c r="AC118" s="56"/>
      <c r="AD118" s="186"/>
      <c r="AE118" s="186"/>
      <c r="AF118" s="53"/>
      <c r="AG118" s="53"/>
      <c r="AH118" s="53"/>
      <c r="AI118" s="53"/>
      <c r="AJ118" s="53"/>
      <c r="AK118" s="53"/>
      <c r="AL118" s="53"/>
      <c r="AM118" s="53"/>
      <c r="AN118" s="53"/>
      <c r="AO118" s="53"/>
      <c r="AP118" s="53"/>
      <c r="AQ118" s="113"/>
      <c r="AR118" s="113"/>
      <c r="AS118" s="113"/>
      <c r="AT118" s="113"/>
      <c r="AU118" s="113"/>
      <c r="AV118" s="113"/>
      <c r="AW118" s="113"/>
      <c r="AX118" s="113"/>
      <c r="AY118" s="113"/>
      <c r="AZ118" s="113"/>
    </row>
    <row r="119" spans="1:52" s="24" customFormat="1" ht="21" customHeight="1">
      <c r="A119" s="1397" t="s">
        <v>174</v>
      </c>
      <c r="B119" s="1397"/>
      <c r="C119" s="1397"/>
      <c r="D119" s="1391"/>
      <c r="E119" s="1391"/>
      <c r="F119" s="1391"/>
      <c r="G119" s="29"/>
      <c r="H119" s="29"/>
      <c r="I119" s="53"/>
      <c r="J119" s="53"/>
      <c r="K119" s="53"/>
      <c r="L119" s="53"/>
      <c r="M119" s="53"/>
      <c r="N119" s="53"/>
      <c r="O119" s="53"/>
      <c r="P119" s="53"/>
      <c r="Q119" s="53"/>
      <c r="R119" s="53"/>
      <c r="S119" s="53"/>
      <c r="T119" s="53"/>
      <c r="U119" s="53"/>
      <c r="V119" s="53"/>
      <c r="W119" s="53"/>
      <c r="X119" s="53"/>
      <c r="Y119" s="53"/>
      <c r="Z119" s="53"/>
      <c r="AA119" s="53"/>
      <c r="AB119" s="56"/>
      <c r="AC119" s="56"/>
      <c r="AD119" s="186"/>
      <c r="AE119" s="186"/>
      <c r="AF119" s="53"/>
      <c r="AG119" s="53"/>
      <c r="AH119" s="53"/>
      <c r="AI119" s="53"/>
      <c r="AJ119" s="53"/>
      <c r="AK119" s="53"/>
      <c r="AL119" s="53"/>
      <c r="AM119" s="53"/>
      <c r="AN119" s="53"/>
      <c r="AO119" s="53"/>
      <c r="AP119" s="53"/>
    </row>
    <row r="120" spans="1:52" s="24" customFormat="1" ht="21" customHeight="1">
      <c r="A120" s="1393"/>
      <c r="B120" s="1393"/>
      <c r="C120" s="1393"/>
      <c r="D120" s="1391"/>
      <c r="E120" s="1391"/>
      <c r="F120" s="1391"/>
      <c r="G120" s="29"/>
      <c r="H120" s="29"/>
      <c r="I120" s="53"/>
      <c r="J120" s="53"/>
      <c r="K120" s="53"/>
      <c r="L120" s="53"/>
      <c r="M120" s="53"/>
      <c r="N120" s="53"/>
      <c r="O120" s="53"/>
      <c r="P120" s="53"/>
      <c r="Q120" s="53"/>
      <c r="R120" s="53"/>
      <c r="S120" s="53"/>
      <c r="T120" s="53"/>
      <c r="U120" s="53"/>
      <c r="V120" s="53"/>
      <c r="W120" s="53"/>
      <c r="X120" s="53"/>
      <c r="Y120" s="53"/>
      <c r="Z120" s="53"/>
      <c r="AA120" s="53"/>
      <c r="AB120" s="56"/>
      <c r="AC120" s="56"/>
      <c r="AD120" s="186"/>
      <c r="AE120" s="186"/>
      <c r="AF120" s="53"/>
      <c r="AG120" s="53"/>
      <c r="AH120" s="53"/>
      <c r="AI120" s="53"/>
      <c r="AJ120" s="53"/>
      <c r="AK120" s="53"/>
      <c r="AL120" s="53"/>
      <c r="AM120" s="53"/>
      <c r="AN120" s="53"/>
      <c r="AO120" s="53"/>
      <c r="AP120" s="53"/>
    </row>
    <row r="121" spans="1:52">
      <c r="A121" s="1392"/>
      <c r="B121" s="1392"/>
      <c r="C121" s="1392"/>
      <c r="D121" s="1391"/>
      <c r="E121" s="1391"/>
      <c r="F121" s="1391"/>
    </row>
    <row r="122" spans="1:52">
      <c r="A122" s="68"/>
      <c r="B122" s="68"/>
      <c r="C122" s="68"/>
      <c r="D122" s="107"/>
      <c r="E122" s="107"/>
      <c r="F122" s="107"/>
    </row>
    <row r="123" spans="1:52" ht="47.25" customHeight="1">
      <c r="A123" s="1236" t="str">
        <f>H123&amp;I123&amp;J123</f>
        <v/>
      </c>
      <c r="B123" s="1236"/>
      <c r="C123" s="1236"/>
      <c r="D123" s="1236"/>
      <c r="E123" s="1236"/>
      <c r="F123" s="1236"/>
      <c r="H123" s="226"/>
      <c r="I123" s="227"/>
      <c r="J123" s="227"/>
    </row>
  </sheetData>
  <sheetProtection algorithmName="SHA-512" hashValue="jMDU/L3/ewZhNogd+wl4rMJdDB6TlD91EZArq4LYxmPwGX1YJ2CyKqgmTGaLGn3Nq0dhpYECZ+VVZ67ZxzHlUg==" saltValue="/Oitbn0QaElmRX/DO5UV6g==" spinCount="100000" sheet="1" objects="1" scenarios="1"/>
  <dataConsolidate/>
  <customSheetViews>
    <customSheetView guid="{8BB606F7-FAA6-4F69-8439-9E3CB0E8F104}" scale="110" showPageBreaks="1" showGridLines="0" fitToPage="1" printArea="1" hiddenRows="1" hiddenColumns="1" view="pageBreakPreview" topLeftCell="A56">
      <selection activeCell="B94" sqref="B94:F94"/>
      <rowBreaks count="1" manualBreakCount="1">
        <brk id="95" max="5" man="1"/>
      </rowBreaks>
      <pageMargins left="0.59" right="0.46" top="0.59055118110236204" bottom="0.59055118110236204" header="0.35433070866141703" footer="0.35433070866141703"/>
      <pageSetup scale="79" fitToHeight="5" orientation="portrait" r:id="rId1"/>
      <headerFooter alignWithMargins="0">
        <oddFooter>&amp;R&amp;"Book Antiqua,Bold"&amp;8 Page &amp;P of &amp;N</oddFooter>
      </headerFooter>
    </customSheetView>
    <customSheetView guid="{3B6A9969-E4B8-452F-AFFE-7A4A13F5C420}" scale="130" showPageBreaks="1" showGridLines="0" fitToPage="1" printArea="1" hiddenRows="1" hiddenColumns="1" view="pageBreakPreview">
      <selection activeCell="G17" sqref="G17"/>
      <rowBreaks count="1" manualBreakCount="1">
        <brk id="92" max="5" man="1"/>
      </rowBreaks>
      <pageMargins left="0.59" right="0.46" top="0.59055118110236204" bottom="0.59055118110236204" header="0.35433070866141703" footer="0.35433070866141703"/>
      <pageSetup scale="80" fitToHeight="5" orientation="portrait" r:id="rId2"/>
      <headerFooter alignWithMargins="0">
        <oddFooter>&amp;R&amp;"Book Antiqua,Bold"&amp;8 Page &amp;P of &amp;N</oddFooter>
      </headerFooter>
    </customSheetView>
    <customSheetView guid="{B8284B7F-813C-4C59-8CB2-9F34C8EAC9F3}" scale="130" showPageBreaks="1" showGridLines="0" fitToPage="1" printArea="1" hiddenRows="1" hiddenColumns="1" view="pageBreakPreview">
      <selection activeCell="G17" sqref="G17"/>
      <rowBreaks count="1" manualBreakCount="1">
        <brk id="92" max="5" man="1"/>
      </rowBreaks>
      <pageMargins left="0.59" right="0.46" top="0.59055118110236204" bottom="0.59055118110236204" header="0.35433070866141703" footer="0.35433070866141703"/>
      <pageSetup scale="80" fitToHeight="5" orientation="portrait" r:id="rId3"/>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59" right="0.46" top="0.59055118110236204" bottom="0.59055118110236204" header="0.35433070866141703" footer="0.35433070866141703"/>
      <pageSetup scale="54" fitToHeight="5" orientation="portrait" r:id="rId4"/>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59" right="0.46" top="0.59055118110236204" bottom="0.59055118110236204" header="0.35433070866141703" footer="0.35433070866141703"/>
      <pageSetup scale="54" fitToHeight="5" orientation="portrait" r:id="rId5"/>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6"/>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59" right="0.46" top="0.59055118110236204" bottom="0.59055118110236204" header="0.35433070866141703" footer="0.35433070866141703"/>
      <pageSetup scale="67" fitToHeight="5" orientation="portrait" r:id="rId7"/>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8"/>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9"/>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10"/>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11"/>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20"/>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6"/>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7"/>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8"/>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29"/>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30"/>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1"/>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3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33"/>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4"/>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5"/>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59" right="0.46" top="0.59055118110236204" bottom="0.59055118110236204" header="0.35433070866141703" footer="0.35433070866141703"/>
      <pageSetup scale="55" fitToHeight="5" orientation="portrait" r:id="rId36"/>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59" right="0.46" top="0.59055118110236204" bottom="0.59055118110236204" header="0.35433070866141703" footer="0.35433070866141703"/>
      <pageSetup scale="54" fitToHeight="5" orientation="portrait" r:id="rId37"/>
      <headerFooter alignWithMargins="0">
        <oddFooter>&amp;R&amp;"Book Antiqua,Bold"&amp;8 Page &amp;P of &amp;N</oddFooter>
      </headerFooter>
    </customSheetView>
    <customSheetView guid="{9F341631-288D-49D9-8F81-65CCC818C9BA}" showPageBreaks="1" showGridLines="0" fitToPage="1" printArea="1" hiddenRows="1" hiddenColumns="1" view="pageBreakPreview" topLeftCell="A11">
      <selection activeCell="D55" sqref="D55:F55"/>
      <rowBreaks count="1" manualBreakCount="1">
        <brk id="91" max="5" man="1"/>
      </rowBreaks>
      <pageMargins left="0.59" right="0.46" top="0.59055118110236204" bottom="0.59055118110236204" header="0.35433070866141703" footer="0.35433070866141703"/>
      <pageSetup scale="80" fitToHeight="5" orientation="portrait" r:id="rId38"/>
      <headerFooter alignWithMargins="0">
        <oddFooter>&amp;R&amp;"Book Antiqua,Bold"&amp;8 Page &amp;P of &amp;N</oddFooter>
      </headerFooter>
    </customSheetView>
    <customSheetView guid="{3836A67F-51F8-4B52-B51D-937DC398CD1F}" showPageBreaks="1" showGridLines="0" fitToPage="1" printArea="1" hiddenRows="1" hiddenColumns="1" view="pageBreakPreview" topLeftCell="A87">
      <selection activeCell="D109" sqref="D109:F109"/>
      <rowBreaks count="1" manualBreakCount="1">
        <brk id="92" max="5" man="1"/>
      </rowBreaks>
      <pageMargins left="0.59" right="0.46" top="0.59055118110236204" bottom="0.59055118110236204" header="0.35433070866141703" footer="0.35433070866141703"/>
      <pageSetup scale="80" fitToHeight="5" orientation="portrait" r:id="rId39"/>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3">
      <selection activeCell="D57" sqref="D57:F57"/>
      <rowBreaks count="1" manualBreakCount="1">
        <brk id="92" max="5" man="1"/>
      </rowBreaks>
      <pageMargins left="0.59" right="0.46" top="0.59055118110236204" bottom="0.59055118110236204" header="0.35433070866141703" footer="0.35433070866141703"/>
      <pageSetup scale="80" fitToHeight="5" orientation="portrait" r:id="rId40"/>
      <headerFooter alignWithMargins="0">
        <oddFooter>&amp;R&amp;"Book Antiqua,Bold"&amp;8 Page &amp;P of &amp;N</oddFooter>
      </headerFooter>
    </customSheetView>
    <customSheetView guid="{B9DDBA10-9BB0-4D91-9619-C113F75B2489}" scale="130" showPageBreaks="1" showGridLines="0" fitToPage="1" printArea="1" hiddenRows="1" hiddenColumns="1" view="pageBreakPreview">
      <selection activeCell="G17" sqref="G17"/>
      <rowBreaks count="1" manualBreakCount="1">
        <brk id="92" max="5" man="1"/>
      </rowBreaks>
      <pageMargins left="0.59" right="0.46" top="0.59055118110236204" bottom="0.59055118110236204" header="0.35433070866141703" footer="0.35433070866141703"/>
      <pageSetup scale="80" fitToHeight="5" orientation="portrait" r:id="rId41"/>
      <headerFooter alignWithMargins="0">
        <oddFooter>&amp;R&amp;"Book Antiqua,Bold"&amp;8 Page &amp;P of &amp;N</oddFooter>
      </headerFooter>
    </customSheetView>
    <customSheetView guid="{7D04B26C-8B6E-4ADD-BB4A-D0761F3463C8}" scale="110" showPageBreaks="1" showGridLines="0" fitToPage="1" printArea="1" hiddenRows="1" hiddenColumns="1" view="pageBreakPreview" topLeftCell="A56">
      <selection activeCell="B94" sqref="B94:F94"/>
      <rowBreaks count="1" manualBreakCount="1">
        <brk id="95" max="5" man="1"/>
      </rowBreaks>
      <pageMargins left="0.59" right="0.46" top="0.59055118110236204" bottom="0.59055118110236204" header="0.35433070866141703" footer="0.35433070866141703"/>
      <pageSetup scale="79" fitToHeight="5" orientation="portrait" r:id="rId42"/>
      <headerFooter alignWithMargins="0">
        <oddFooter>&amp;R&amp;"Book Antiqua,Bold"&amp;8 Page &amp;P of &amp;N</oddFooter>
      </headerFooter>
    </customSheetView>
  </customSheetViews>
  <mergeCells count="126">
    <mergeCell ref="B95:F95"/>
    <mergeCell ref="A1:E1"/>
    <mergeCell ref="B93:F93"/>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5:D85"/>
    <mergeCell ref="B49:C49"/>
    <mergeCell ref="D49:F49"/>
    <mergeCell ref="D44:F44"/>
    <mergeCell ref="B15:F15"/>
    <mergeCell ref="D30:F30"/>
    <mergeCell ref="B21:C21"/>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B26:C26"/>
    <mergeCell ref="B36:C36"/>
    <mergeCell ref="D36:F36"/>
    <mergeCell ref="D35:F35"/>
    <mergeCell ref="D31:F31"/>
    <mergeCell ref="D33:F33"/>
    <mergeCell ref="B35:C35"/>
    <mergeCell ref="D34:F34"/>
    <mergeCell ref="B34:C34"/>
    <mergeCell ref="B18:F18"/>
    <mergeCell ref="D119:F119"/>
    <mergeCell ref="A121:C121"/>
    <mergeCell ref="D121:F121"/>
    <mergeCell ref="B90:F90"/>
    <mergeCell ref="A119:C119"/>
    <mergeCell ref="A120:C120"/>
    <mergeCell ref="D120:F120"/>
    <mergeCell ref="A106:F106"/>
    <mergeCell ref="A107:B107"/>
    <mergeCell ref="B109:C109"/>
    <mergeCell ref="A113:C113"/>
    <mergeCell ref="D113:F113"/>
    <mergeCell ref="B91:F91"/>
    <mergeCell ref="B65:F65"/>
    <mergeCell ref="D50:F50"/>
    <mergeCell ref="B51:C51"/>
    <mergeCell ref="B66:F66"/>
    <mergeCell ref="D45:F45"/>
    <mergeCell ref="B45:C45"/>
    <mergeCell ref="B52:C52"/>
    <mergeCell ref="B60:F60"/>
    <mergeCell ref="D52:F52"/>
    <mergeCell ref="B48:C48"/>
    <mergeCell ref="A123:F123"/>
    <mergeCell ref="A117:C117"/>
    <mergeCell ref="D117:F117"/>
    <mergeCell ref="A118:C118"/>
    <mergeCell ref="D118:F118"/>
    <mergeCell ref="D115:F115"/>
    <mergeCell ref="A115:C115"/>
    <mergeCell ref="B53:C53"/>
    <mergeCell ref="B54:C54"/>
    <mergeCell ref="D53:F53"/>
    <mergeCell ref="D54:F54"/>
    <mergeCell ref="B55:C55"/>
    <mergeCell ref="D55:F55"/>
    <mergeCell ref="B56:C56"/>
    <mergeCell ref="D56:F56"/>
    <mergeCell ref="B88:F88"/>
    <mergeCell ref="B67:F67"/>
    <mergeCell ref="B68:F68"/>
    <mergeCell ref="A114:C114"/>
    <mergeCell ref="D116:F116"/>
    <mergeCell ref="D114:F114"/>
    <mergeCell ref="A116:C116"/>
    <mergeCell ref="B110:C110"/>
    <mergeCell ref="B92:F92"/>
    <mergeCell ref="B94:F94"/>
    <mergeCell ref="B89:F89"/>
    <mergeCell ref="B86:F86"/>
    <mergeCell ref="B87:F87"/>
    <mergeCell ref="D48:F48"/>
    <mergeCell ref="B69:F69"/>
    <mergeCell ref="B61:F61"/>
    <mergeCell ref="B62:F62"/>
    <mergeCell ref="B63:F63"/>
    <mergeCell ref="B64:F64"/>
    <mergeCell ref="B50:C50"/>
    <mergeCell ref="B71:F71"/>
    <mergeCell ref="B70:F70"/>
    <mergeCell ref="D51:F51"/>
    <mergeCell ref="B57:C57"/>
    <mergeCell ref="D57:F57"/>
    <mergeCell ref="B58:C58"/>
    <mergeCell ref="D58:F58"/>
    <mergeCell ref="B59:C59"/>
    <mergeCell ref="D59:F59"/>
  </mergeCells>
  <conditionalFormatting sqref="A106:F111">
    <cfRule type="expression" dxfId="11" priority="13">
      <formula>$H$30="Sole Bidder"</formula>
    </cfRule>
  </conditionalFormatting>
  <conditionalFormatting sqref="B109:C109">
    <cfRule type="expression" dxfId="10" priority="11">
      <formula>$A$109=""</formula>
    </cfRule>
  </conditionalFormatting>
  <conditionalFormatting sqref="B110:C110">
    <cfRule type="expression" dxfId="9" priority="10">
      <formula>$A$110=""</formula>
    </cfRule>
  </conditionalFormatting>
  <conditionalFormatting sqref="B92:F92">
    <cfRule type="expression" dxfId="8" priority="36" stopIfTrue="1">
      <formula>$K$92=2</formula>
    </cfRule>
  </conditionalFormatting>
  <conditionalFormatting sqref="B93:F93">
    <cfRule type="expression" dxfId="7" priority="2">
      <formula>$K$93=1</formula>
    </cfRule>
  </conditionalFormatting>
  <conditionalFormatting sqref="D23:F25">
    <cfRule type="expression" dxfId="6" priority="1">
      <formula>$K$93=1</formula>
    </cfRule>
    <cfRule type="expression" dxfId="5" priority="3">
      <formula>$K$96=2</formula>
    </cfRule>
  </conditionalFormatting>
  <conditionalFormatting sqref="D30:F30 H30:H31">
    <cfRule type="expression" dxfId="4" priority="19" stopIfTrue="1">
      <formula>$H$30="Sole Bidder"</formula>
    </cfRule>
  </conditionalFormatting>
  <conditionalFormatting sqref="D31:F31">
    <cfRule type="expression" dxfId="3" priority="16" stopIfTrue="1">
      <formula>$G$31="No"</formula>
    </cfRule>
  </conditionalFormatting>
  <conditionalFormatting sqref="F109:F110">
    <cfRule type="expression" dxfId="2" priority="18" stopIfTrue="1">
      <formula>$E$109=""</formula>
    </cfRule>
  </conditionalFormatting>
  <conditionalFormatting sqref="H31">
    <cfRule type="expression" dxfId="1" priority="20" stopIfTrue="1">
      <formula>$G$31="Not Applicable"</formula>
    </cfRule>
  </conditionalFormatting>
  <conditionalFormatting sqref="Z29">
    <cfRule type="expression" dxfId="0" priority="21" stopIfTrue="1">
      <formula>"if(right($I$21,1)=""."")"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78" fitToHeight="5" orientation="portrait" r:id="rId43"/>
  <headerFooter alignWithMargins="0">
    <oddFooter>&amp;R&amp;"Book Antiqua,Bold"&amp;8 Page &amp;P of &amp;N</oddFooter>
  </headerFooter>
  <rowBreaks count="1" manualBreakCount="1">
    <brk id="96" max="5" man="1"/>
  </rowBreaks>
  <drawing r:id="rId4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D2C1-28A5-43EB-B4EB-08799F9130E3}">
  <sheetPr codeName="Sheet30"/>
  <dimension ref="A1"/>
  <sheetViews>
    <sheetView workbookViewId="0"/>
  </sheetViews>
  <sheetFormatPr defaultRowHeight="13.5"/>
  <sheetData/>
  <customSheetViews>
    <customSheetView guid="{8BB606F7-FAA6-4F69-8439-9E3CB0E8F104}" state="hidden">
      <pageMargins left="0.7" right="0.7" top="0.75" bottom="0.75" header="0.3" footer="0.3"/>
    </customSheetView>
    <customSheetView guid="{3B6A9969-E4B8-452F-AFFE-7A4A13F5C420}" state="hidden">
      <pageMargins left="0.7" right="0.7" top="0.75" bottom="0.75" header="0.3" footer="0.3"/>
    </customSheetView>
    <customSheetView guid="{B8284B7F-813C-4C59-8CB2-9F34C8EAC9F3}" state="hidden">
      <pageMargins left="0.7" right="0.7" top="0.75" bottom="0.75" header="0.3" footer="0.3"/>
    </customSheetView>
    <customSheetView guid="{9F341631-288D-49D9-8F81-65CCC818C9BA}" state="hidden">
      <pageMargins left="0.7" right="0.7" top="0.75" bottom="0.75" header="0.3" footer="0.3"/>
    </customSheetView>
    <customSheetView guid="{3836A67F-51F8-4B52-B51D-937DC398CD1F}" state="hidden">
      <pageMargins left="0.7" right="0.7" top="0.75" bottom="0.75" header="0.3" footer="0.3"/>
    </customSheetView>
    <customSheetView guid="{4B898AE2-7356-489E-882D-EC3B09CB95AA}" state="hidden">
      <pageMargins left="0.7" right="0.7" top="0.75" bottom="0.75" header="0.3" footer="0.3"/>
    </customSheetView>
    <customSheetView guid="{B9DDBA10-9BB0-4D91-9619-C113F75B2489}" state="hidden">
      <pageMargins left="0.7" right="0.7" top="0.75" bottom="0.75" header="0.3" footer="0.3"/>
    </customSheetView>
    <customSheetView guid="{7D04B26C-8B6E-4ADD-BB4A-D0761F3463C8}" state="hidden">
      <pageMargins left="0.7" right="0.7" top="0.75" bottom="0.75" header="0.3" footer="0.3"/>
    </customSheetView>
  </customSheetView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140625" defaultRowHeight="12.75"/>
  <cols>
    <col min="1" max="1" width="13.28515625" style="134" customWidth="1"/>
    <col min="2" max="2" width="11.85546875" style="134" customWidth="1"/>
    <col min="3" max="16384" width="9.140625" style="134"/>
  </cols>
  <sheetData>
    <row r="1" spans="1:4" s="133" customFormat="1" ht="30" customHeight="1">
      <c r="A1" s="1415">
        <f>'Bid Form 1st Envelope '!I21</f>
        <v>0</v>
      </c>
      <c r="B1" s="1415"/>
    </row>
    <row r="2" spans="1:4" s="133" customFormat="1" ht="30" customHeight="1"/>
    <row r="3" spans="1:4">
      <c r="A3" s="133"/>
    </row>
    <row r="4" spans="1:4">
      <c r="A4" s="168" t="str">
        <f>IF(OR((A1&gt;9999999999),(A1&lt;0)),"Invalid Entry - More than 1000 crore OR -ve value",IF(A1=0, "Rs. Zero Only ",+CONCATENATE("Rs. ", B11,D11,B10,D10,B9,D9,B8,D8,B7,D7,B6," Only")))</f>
        <v xml:space="preserve">Rs. Zero Only </v>
      </c>
    </row>
    <row r="5" spans="1:4">
      <c r="A5" s="133"/>
    </row>
    <row r="6" spans="1:4">
      <c r="A6" s="169">
        <f>-INT(A1/100)*100+ROUND(A1,0)</f>
        <v>0</v>
      </c>
      <c r="B6" s="134" t="str">
        <f t="shared" ref="B6:B11" si="0">IF(A6=0,"",LOOKUP(A6,$A$13:$A$112,$B$13:$B$112))</f>
        <v/>
      </c>
      <c r="D6" s="168"/>
    </row>
    <row r="7" spans="1:4">
      <c r="A7" s="169">
        <f>-INT(A1/1000)*10+INT(A1/100)</f>
        <v>0</v>
      </c>
      <c r="B7" s="134" t="str">
        <f t="shared" si="0"/>
        <v/>
      </c>
      <c r="D7" s="168" t="str">
        <f>+IF(B7="",""," Hundred ")</f>
        <v/>
      </c>
    </row>
    <row r="8" spans="1:4">
      <c r="A8" s="169">
        <f>-INT(A1/100000)*100+INT(A1/1000)</f>
        <v>0</v>
      </c>
      <c r="B8" s="134" t="str">
        <f t="shared" si="0"/>
        <v/>
      </c>
      <c r="D8" s="168" t="str">
        <f>IF((B8=""),IF(C8="",""," Thousand ")," Thousand ")</f>
        <v/>
      </c>
    </row>
    <row r="9" spans="1:4">
      <c r="A9" s="169">
        <f>-INT(A1/10000000)*100+INT(A1/100000)</f>
        <v>0</v>
      </c>
      <c r="B9" s="134" t="str">
        <f t="shared" si="0"/>
        <v/>
      </c>
      <c r="D9" s="168" t="str">
        <f>IF((B9=""),IF(C9="",""," Lac ")," Lac ")</f>
        <v/>
      </c>
    </row>
    <row r="10" spans="1:4">
      <c r="A10" s="169">
        <f>-INT(A1/1000000000)*100+INT(A1/10000000)</f>
        <v>0</v>
      </c>
      <c r="B10" s="170" t="str">
        <f t="shared" si="0"/>
        <v/>
      </c>
      <c r="D10" s="168" t="str">
        <f>IF((B10=""),IF(C10="",""," Crore ")," Crore ")</f>
        <v/>
      </c>
    </row>
    <row r="11" spans="1:4">
      <c r="A11" s="171">
        <f>-INT(A1/10000000000)*1000+INT(A1/1000000000)</f>
        <v>0</v>
      </c>
      <c r="B11" s="170" t="str">
        <f t="shared" si="0"/>
        <v/>
      </c>
      <c r="D11" s="168" t="str">
        <f>IF((B11=""),IF(C11="",""," Hundred ")," Hundred ")</f>
        <v/>
      </c>
    </row>
    <row r="13" spans="1:4">
      <c r="A13" s="172">
        <v>1</v>
      </c>
      <c r="B13" s="173" t="s">
        <v>182</v>
      </c>
    </row>
    <row r="14" spans="1:4">
      <c r="A14" s="172">
        <v>2</v>
      </c>
      <c r="B14" s="173" t="s">
        <v>183</v>
      </c>
    </row>
    <row r="15" spans="1:4">
      <c r="A15" s="172">
        <v>3</v>
      </c>
      <c r="B15" s="173" t="s">
        <v>184</v>
      </c>
    </row>
    <row r="16" spans="1:4">
      <c r="A16" s="172">
        <v>4</v>
      </c>
      <c r="B16" s="173" t="s">
        <v>185</v>
      </c>
    </row>
    <row r="17" spans="1:2">
      <c r="A17" s="172">
        <v>5</v>
      </c>
      <c r="B17" s="173" t="s">
        <v>186</v>
      </c>
    </row>
    <row r="18" spans="1:2">
      <c r="A18" s="172">
        <v>6</v>
      </c>
      <c r="B18" s="173" t="s">
        <v>187</v>
      </c>
    </row>
    <row r="19" spans="1:2">
      <c r="A19" s="172">
        <v>7</v>
      </c>
      <c r="B19" s="173" t="s">
        <v>188</v>
      </c>
    </row>
    <row r="20" spans="1:2">
      <c r="A20" s="172">
        <v>8</v>
      </c>
      <c r="B20" s="173" t="s">
        <v>189</v>
      </c>
    </row>
    <row r="21" spans="1:2">
      <c r="A21" s="172">
        <v>9</v>
      </c>
      <c r="B21" s="173" t="s">
        <v>190</v>
      </c>
    </row>
    <row r="22" spans="1:2">
      <c r="A22" s="172">
        <v>10</v>
      </c>
      <c r="B22" s="173" t="s">
        <v>191</v>
      </c>
    </row>
    <row r="23" spans="1:2">
      <c r="A23" s="172">
        <v>11</v>
      </c>
      <c r="B23" s="173" t="s">
        <v>192</v>
      </c>
    </row>
    <row r="24" spans="1:2">
      <c r="A24" s="172">
        <v>12</v>
      </c>
      <c r="B24" s="173" t="s">
        <v>193</v>
      </c>
    </row>
    <row r="25" spans="1:2">
      <c r="A25" s="172">
        <v>13</v>
      </c>
      <c r="B25" s="173" t="s">
        <v>194</v>
      </c>
    </row>
    <row r="26" spans="1:2">
      <c r="A26" s="172">
        <v>14</v>
      </c>
      <c r="B26" s="173" t="s">
        <v>195</v>
      </c>
    </row>
    <row r="27" spans="1:2">
      <c r="A27" s="172">
        <v>15</v>
      </c>
      <c r="B27" s="173" t="s">
        <v>196</v>
      </c>
    </row>
    <row r="28" spans="1:2">
      <c r="A28" s="172">
        <v>16</v>
      </c>
      <c r="B28" s="173" t="s">
        <v>197</v>
      </c>
    </row>
    <row r="29" spans="1:2">
      <c r="A29" s="172">
        <v>17</v>
      </c>
      <c r="B29" s="173" t="s">
        <v>198</v>
      </c>
    </row>
    <row r="30" spans="1:2">
      <c r="A30" s="172">
        <v>18</v>
      </c>
      <c r="B30" s="173" t="s">
        <v>199</v>
      </c>
    </row>
    <row r="31" spans="1:2">
      <c r="A31" s="172">
        <v>19</v>
      </c>
      <c r="B31" s="173" t="s">
        <v>200</v>
      </c>
    </row>
    <row r="32" spans="1:2">
      <c r="A32" s="172">
        <v>20</v>
      </c>
      <c r="B32" s="173" t="s">
        <v>201</v>
      </c>
    </row>
    <row r="33" spans="1:2">
      <c r="A33" s="172">
        <v>21</v>
      </c>
      <c r="B33" s="173" t="s">
        <v>202</v>
      </c>
    </row>
    <row r="34" spans="1:2">
      <c r="A34" s="172">
        <v>22</v>
      </c>
      <c r="B34" s="173" t="s">
        <v>203</v>
      </c>
    </row>
    <row r="35" spans="1:2">
      <c r="A35" s="172">
        <v>23</v>
      </c>
      <c r="B35" s="173" t="s">
        <v>204</v>
      </c>
    </row>
    <row r="36" spans="1:2">
      <c r="A36" s="172">
        <v>24</v>
      </c>
      <c r="B36" s="173" t="s">
        <v>205</v>
      </c>
    </row>
    <row r="37" spans="1:2">
      <c r="A37" s="172">
        <v>25</v>
      </c>
      <c r="B37" s="173" t="s">
        <v>206</v>
      </c>
    </row>
    <row r="38" spans="1:2">
      <c r="A38" s="172">
        <v>26</v>
      </c>
      <c r="B38" s="173" t="s">
        <v>207</v>
      </c>
    </row>
    <row r="39" spans="1:2">
      <c r="A39" s="172">
        <v>27</v>
      </c>
      <c r="B39" s="173" t="s">
        <v>208</v>
      </c>
    </row>
    <row r="40" spans="1:2">
      <c r="A40" s="172">
        <v>28</v>
      </c>
      <c r="B40" s="173" t="s">
        <v>209</v>
      </c>
    </row>
    <row r="41" spans="1:2">
      <c r="A41" s="172">
        <v>29</v>
      </c>
      <c r="B41" s="173" t="s">
        <v>210</v>
      </c>
    </row>
    <row r="42" spans="1:2">
      <c r="A42" s="172">
        <v>30</v>
      </c>
      <c r="B42" s="173" t="s">
        <v>211</v>
      </c>
    </row>
    <row r="43" spans="1:2">
      <c r="A43" s="172">
        <v>31</v>
      </c>
      <c r="B43" s="173" t="s">
        <v>212</v>
      </c>
    </row>
    <row r="44" spans="1:2">
      <c r="A44" s="172">
        <v>32</v>
      </c>
      <c r="B44" s="173" t="s">
        <v>213</v>
      </c>
    </row>
    <row r="45" spans="1:2">
      <c r="A45" s="172">
        <v>33</v>
      </c>
      <c r="B45" s="173" t="s">
        <v>214</v>
      </c>
    </row>
    <row r="46" spans="1:2">
      <c r="A46" s="172">
        <v>34</v>
      </c>
      <c r="B46" s="173" t="s">
        <v>215</v>
      </c>
    </row>
    <row r="47" spans="1:2">
      <c r="A47" s="172">
        <v>35</v>
      </c>
      <c r="B47" s="173" t="s">
        <v>10</v>
      </c>
    </row>
    <row r="48" spans="1:2">
      <c r="A48" s="172">
        <v>36</v>
      </c>
      <c r="B48" s="173" t="s">
        <v>216</v>
      </c>
    </row>
    <row r="49" spans="1:2">
      <c r="A49" s="172">
        <v>37</v>
      </c>
      <c r="B49" s="173" t="s">
        <v>217</v>
      </c>
    </row>
    <row r="50" spans="1:2">
      <c r="A50" s="172">
        <v>38</v>
      </c>
      <c r="B50" s="173" t="s">
        <v>218</v>
      </c>
    </row>
    <row r="51" spans="1:2">
      <c r="A51" s="172">
        <v>39</v>
      </c>
      <c r="B51" s="173" t="s">
        <v>219</v>
      </c>
    </row>
    <row r="52" spans="1:2">
      <c r="A52" s="172">
        <v>40</v>
      </c>
      <c r="B52" s="173" t="s">
        <v>220</v>
      </c>
    </row>
    <row r="53" spans="1:2">
      <c r="A53" s="172">
        <v>41</v>
      </c>
      <c r="B53" s="173" t="s">
        <v>221</v>
      </c>
    </row>
    <row r="54" spans="1:2">
      <c r="A54" s="172">
        <v>42</v>
      </c>
      <c r="B54" s="173" t="s">
        <v>222</v>
      </c>
    </row>
    <row r="55" spans="1:2">
      <c r="A55" s="172">
        <v>43</v>
      </c>
      <c r="B55" s="173" t="s">
        <v>223</v>
      </c>
    </row>
    <row r="56" spans="1:2">
      <c r="A56" s="172">
        <v>44</v>
      </c>
      <c r="B56" s="173" t="s">
        <v>224</v>
      </c>
    </row>
    <row r="57" spans="1:2">
      <c r="A57" s="172">
        <v>45</v>
      </c>
      <c r="B57" s="173" t="s">
        <v>225</v>
      </c>
    </row>
    <row r="58" spans="1:2">
      <c r="A58" s="172">
        <v>46</v>
      </c>
      <c r="B58" s="173" t="s">
        <v>226</v>
      </c>
    </row>
    <row r="59" spans="1:2">
      <c r="A59" s="172">
        <v>47</v>
      </c>
      <c r="B59" s="173" t="s">
        <v>227</v>
      </c>
    </row>
    <row r="60" spans="1:2">
      <c r="A60" s="172">
        <v>48</v>
      </c>
      <c r="B60" s="173" t="s">
        <v>228</v>
      </c>
    </row>
    <row r="61" spans="1:2">
      <c r="A61" s="172">
        <v>49</v>
      </c>
      <c r="B61" s="173" t="s">
        <v>229</v>
      </c>
    </row>
    <row r="62" spans="1:2">
      <c r="A62" s="172">
        <v>50</v>
      </c>
      <c r="B62" s="173" t="s">
        <v>230</v>
      </c>
    </row>
    <row r="63" spans="1:2">
      <c r="A63" s="172">
        <v>51</v>
      </c>
      <c r="B63" s="173" t="s">
        <v>231</v>
      </c>
    </row>
    <row r="64" spans="1:2">
      <c r="A64" s="172">
        <v>52</v>
      </c>
      <c r="B64" s="173" t="s">
        <v>232</v>
      </c>
    </row>
    <row r="65" spans="1:2">
      <c r="A65" s="172">
        <v>53</v>
      </c>
      <c r="B65" s="173" t="s">
        <v>233</v>
      </c>
    </row>
    <row r="66" spans="1:2">
      <c r="A66" s="172">
        <v>54</v>
      </c>
      <c r="B66" s="173" t="s">
        <v>234</v>
      </c>
    </row>
    <row r="67" spans="1:2">
      <c r="A67" s="172">
        <v>55</v>
      </c>
      <c r="B67" s="173" t="s">
        <v>235</v>
      </c>
    </row>
    <row r="68" spans="1:2">
      <c r="A68" s="172">
        <v>56</v>
      </c>
      <c r="B68" s="173" t="s">
        <v>236</v>
      </c>
    </row>
    <row r="69" spans="1:2">
      <c r="A69" s="172">
        <v>57</v>
      </c>
      <c r="B69" s="173" t="s">
        <v>237</v>
      </c>
    </row>
    <row r="70" spans="1:2">
      <c r="A70" s="172">
        <v>58</v>
      </c>
      <c r="B70" s="173" t="s">
        <v>238</v>
      </c>
    </row>
    <row r="71" spans="1:2">
      <c r="A71" s="172">
        <v>59</v>
      </c>
      <c r="B71" s="173" t="s">
        <v>239</v>
      </c>
    </row>
    <row r="72" spans="1:2">
      <c r="A72" s="172">
        <v>60</v>
      </c>
      <c r="B72" s="173" t="s">
        <v>240</v>
      </c>
    </row>
    <row r="73" spans="1:2">
      <c r="A73" s="172">
        <v>61</v>
      </c>
      <c r="B73" s="173" t="s">
        <v>241</v>
      </c>
    </row>
    <row r="74" spans="1:2">
      <c r="A74" s="172">
        <v>62</v>
      </c>
      <c r="B74" s="173" t="s">
        <v>242</v>
      </c>
    </row>
    <row r="75" spans="1:2">
      <c r="A75" s="172">
        <v>63</v>
      </c>
      <c r="B75" s="173" t="s">
        <v>243</v>
      </c>
    </row>
    <row r="76" spans="1:2">
      <c r="A76" s="172">
        <v>64</v>
      </c>
      <c r="B76" s="173" t="s">
        <v>244</v>
      </c>
    </row>
    <row r="77" spans="1:2">
      <c r="A77" s="172">
        <v>65</v>
      </c>
      <c r="B77" s="173" t="s">
        <v>245</v>
      </c>
    </row>
    <row r="78" spans="1:2">
      <c r="A78" s="172">
        <v>66</v>
      </c>
      <c r="B78" s="173" t="s">
        <v>246</v>
      </c>
    </row>
    <row r="79" spans="1:2">
      <c r="A79" s="172">
        <v>67</v>
      </c>
      <c r="B79" s="173" t="s">
        <v>247</v>
      </c>
    </row>
    <row r="80" spans="1:2">
      <c r="A80" s="172">
        <v>68</v>
      </c>
      <c r="B80" s="173" t="s">
        <v>248</v>
      </c>
    </row>
    <row r="81" spans="1:2">
      <c r="A81" s="172">
        <v>69</v>
      </c>
      <c r="B81" s="173" t="s">
        <v>249</v>
      </c>
    </row>
    <row r="82" spans="1:2">
      <c r="A82" s="172">
        <v>70</v>
      </c>
      <c r="B82" s="173" t="s">
        <v>250</v>
      </c>
    </row>
    <row r="83" spans="1:2">
      <c r="A83" s="172">
        <v>71</v>
      </c>
      <c r="B83" s="173" t="s">
        <v>251</v>
      </c>
    </row>
    <row r="84" spans="1:2">
      <c r="A84" s="172">
        <v>72</v>
      </c>
      <c r="B84" s="173" t="s">
        <v>252</v>
      </c>
    </row>
    <row r="85" spans="1:2">
      <c r="A85" s="172">
        <v>73</v>
      </c>
      <c r="B85" s="173" t="s">
        <v>253</v>
      </c>
    </row>
    <row r="86" spans="1:2">
      <c r="A86" s="172">
        <v>74</v>
      </c>
      <c r="B86" s="173" t="s">
        <v>254</v>
      </c>
    </row>
    <row r="87" spans="1:2">
      <c r="A87" s="172">
        <v>75</v>
      </c>
      <c r="B87" s="173" t="s">
        <v>255</v>
      </c>
    </row>
    <row r="88" spans="1:2">
      <c r="A88" s="172">
        <v>76</v>
      </c>
      <c r="B88" s="173" t="s">
        <v>256</v>
      </c>
    </row>
    <row r="89" spans="1:2">
      <c r="A89" s="172">
        <v>77</v>
      </c>
      <c r="B89" s="173" t="s">
        <v>257</v>
      </c>
    </row>
    <row r="90" spans="1:2">
      <c r="A90" s="172">
        <v>78</v>
      </c>
      <c r="B90" s="173" t="s">
        <v>258</v>
      </c>
    </row>
    <row r="91" spans="1:2">
      <c r="A91" s="172">
        <v>79</v>
      </c>
      <c r="B91" s="173" t="s">
        <v>259</v>
      </c>
    </row>
    <row r="92" spans="1:2">
      <c r="A92" s="172">
        <v>80</v>
      </c>
      <c r="B92" s="173" t="s">
        <v>260</v>
      </c>
    </row>
    <row r="93" spans="1:2">
      <c r="A93" s="172">
        <v>81</v>
      </c>
      <c r="B93" s="173" t="s">
        <v>261</v>
      </c>
    </row>
    <row r="94" spans="1:2">
      <c r="A94" s="172">
        <v>82</v>
      </c>
      <c r="B94" s="173" t="s">
        <v>262</v>
      </c>
    </row>
    <row r="95" spans="1:2">
      <c r="A95" s="172">
        <v>83</v>
      </c>
      <c r="B95" s="173" t="s">
        <v>263</v>
      </c>
    </row>
    <row r="96" spans="1:2">
      <c r="A96" s="172">
        <v>84</v>
      </c>
      <c r="B96" s="173" t="s">
        <v>264</v>
      </c>
    </row>
    <row r="97" spans="1:2">
      <c r="A97" s="172">
        <v>85</v>
      </c>
      <c r="B97" s="173" t="s">
        <v>265</v>
      </c>
    </row>
    <row r="98" spans="1:2">
      <c r="A98" s="172">
        <v>86</v>
      </c>
      <c r="B98" s="173" t="s">
        <v>266</v>
      </c>
    </row>
    <row r="99" spans="1:2">
      <c r="A99" s="172">
        <v>87</v>
      </c>
      <c r="B99" s="173" t="s">
        <v>267</v>
      </c>
    </row>
    <row r="100" spans="1:2">
      <c r="A100" s="172">
        <v>88</v>
      </c>
      <c r="B100" s="173" t="s">
        <v>268</v>
      </c>
    </row>
    <row r="101" spans="1:2">
      <c r="A101" s="172">
        <v>89</v>
      </c>
      <c r="B101" s="173" t="s">
        <v>269</v>
      </c>
    </row>
    <row r="102" spans="1:2">
      <c r="A102" s="172">
        <v>90</v>
      </c>
      <c r="B102" s="173" t="s">
        <v>270</v>
      </c>
    </row>
    <row r="103" spans="1:2">
      <c r="A103" s="172">
        <v>91</v>
      </c>
      <c r="B103" s="173" t="s">
        <v>271</v>
      </c>
    </row>
    <row r="104" spans="1:2">
      <c r="A104" s="172">
        <v>92</v>
      </c>
      <c r="B104" s="173" t="s">
        <v>272</v>
      </c>
    </row>
    <row r="105" spans="1:2">
      <c r="A105" s="172">
        <v>93</v>
      </c>
      <c r="B105" s="173" t="s">
        <v>273</v>
      </c>
    </row>
    <row r="106" spans="1:2">
      <c r="A106" s="172">
        <v>94</v>
      </c>
      <c r="B106" s="173" t="s">
        <v>274</v>
      </c>
    </row>
    <row r="107" spans="1:2">
      <c r="A107" s="172">
        <v>95</v>
      </c>
      <c r="B107" s="173" t="s">
        <v>275</v>
      </c>
    </row>
    <row r="108" spans="1:2">
      <c r="A108" s="172">
        <v>96</v>
      </c>
      <c r="B108" s="173" t="s">
        <v>276</v>
      </c>
    </row>
    <row r="109" spans="1:2">
      <c r="A109" s="172">
        <v>97</v>
      </c>
      <c r="B109" s="173" t="s">
        <v>277</v>
      </c>
    </row>
    <row r="110" spans="1:2">
      <c r="A110" s="172">
        <v>98</v>
      </c>
      <c r="B110" s="173" t="s">
        <v>278</v>
      </c>
    </row>
    <row r="111" spans="1:2">
      <c r="A111" s="172">
        <v>99</v>
      </c>
      <c r="B111" s="173" t="s">
        <v>279</v>
      </c>
    </row>
    <row r="112" spans="1:2">
      <c r="A112" s="172">
        <v>100</v>
      </c>
      <c r="B112" s="173" t="s">
        <v>280</v>
      </c>
    </row>
  </sheetData>
  <customSheetViews>
    <customSheetView guid="{8BB606F7-FAA6-4F69-8439-9E3CB0E8F104}" state="hidden">
      <selection activeCell="A4" sqref="A4"/>
      <pageMargins left="0.75" right="0.75" top="1" bottom="1" header="0.5" footer="0.5"/>
      <pageSetup orientation="portrait" r:id="rId1"/>
      <headerFooter alignWithMargins="0"/>
    </customSheetView>
    <customSheetView guid="{3B6A9969-E4B8-452F-AFFE-7A4A13F5C420}" state="hidden">
      <selection activeCell="A4" sqref="A4"/>
      <pageMargins left="0.75" right="0.75" top="1" bottom="1" header="0.5" footer="0.5"/>
      <pageSetup orientation="portrait" r:id="rId2"/>
      <headerFooter alignWithMargins="0"/>
    </customSheetView>
    <customSheetView guid="{B8284B7F-813C-4C59-8CB2-9F34C8EAC9F3}" state="hidden">
      <selection activeCell="A4" sqref="A4"/>
      <pageMargins left="0.75" right="0.75" top="1" bottom="1" header="0.5" footer="0.5"/>
      <pageSetup orientation="portrait" r:id="rId3"/>
      <headerFooter alignWithMargins="0"/>
    </customSheetView>
    <customSheetView guid="{176DC383-BC5B-4A2C-B484-0B54305CAC0E}" state="hidden">
      <selection activeCell="A4" sqref="A4"/>
      <pageMargins left="0.75" right="0.75" top="1" bottom="1" header="0.5" footer="0.5"/>
      <pageSetup orientation="portrait" r:id="rId4"/>
      <headerFooter alignWithMargins="0"/>
    </customSheetView>
    <customSheetView guid="{F0C5A243-1ADF-42BF-85A0-B6506A13618B}" state="hidden">
      <selection activeCell="A4" sqref="A4"/>
      <pageMargins left="0.75" right="0.75" top="1" bottom="1" header="0.5" footer="0.5"/>
      <pageSetup orientation="portrait" r:id="rId5"/>
      <headerFooter alignWithMargins="0"/>
    </customSheetView>
    <customSheetView guid="{5D67CA2D-8BB3-4F00-894F-4872C1BBE88F}" state="hidden">
      <selection activeCell="A4" sqref="A4"/>
      <pageMargins left="0.75" right="0.75" top="1" bottom="1" header="0.5" footer="0.5"/>
      <pageSetup orientation="portrait" r:id="rId6"/>
      <headerFooter alignWithMargins="0"/>
    </customSheetView>
    <customSheetView guid="{869B0F9C-77A4-468D-A350-EA35CAE357D9}" state="hidden">
      <selection activeCell="A4" sqref="A4"/>
      <pageMargins left="0.75" right="0.75" top="1" bottom="1" header="0.5" footer="0.5"/>
      <pageSetup orientation="portrait" r:id="rId7"/>
      <headerFooter alignWithMargins="0"/>
    </customSheetView>
    <customSheetView guid="{067EF7EF-2552-42C0-8B2F-9338A16B73EB}" state="hidden">
      <selection activeCell="A4" sqref="A4"/>
      <pageMargins left="0.75" right="0.75" top="1" bottom="1" header="0.5" footer="0.5"/>
      <pageSetup orientation="portrait" r:id="rId8"/>
      <headerFooter alignWithMargins="0"/>
    </customSheetView>
    <customSheetView guid="{F8DC905B-04E9-41D7-B695-0DB8D092215B}" state="hidden">
      <selection activeCell="A4" sqref="A4"/>
      <pageMargins left="0.75" right="0.75" top="1" bottom="1" header="0.5" footer="0.5"/>
      <pageSetup orientation="portrait" r:id="rId9"/>
      <headerFooter alignWithMargins="0"/>
    </customSheetView>
    <customSheetView guid="{A8583C01-5E6A-4469-ADCA-440E12AA8084}" state="hidden">
      <selection activeCell="A4" sqref="A4"/>
      <pageMargins left="0.75" right="0.75" top="1" bottom="1" header="0.5" footer="0.5"/>
      <pageSetup orientation="portrait" r:id="rId10"/>
      <headerFooter alignWithMargins="0"/>
    </customSheetView>
    <customSheetView guid="{05855B4F-D61E-4C97-B759-B2F96767F6F8}" state="hidden">
      <selection activeCell="A4" sqref="A4"/>
      <pageMargins left="0.75" right="0.75" top="1" bottom="1" header="0.5" footer="0.5"/>
      <pageSetup orientation="portrait" r:id="rId11"/>
      <headerFooter alignWithMargins="0"/>
    </customSheetView>
    <customSheetView guid="{82E8A0F5-0020-4355-95CF-28601763A783}" state="hidden">
      <selection activeCell="A4" sqref="A4"/>
      <pageMargins left="0.75" right="0.75" top="1" bottom="1" header="0.5" footer="0.5"/>
      <pageSetup orientation="portrait" r:id="rId12"/>
      <headerFooter alignWithMargins="0"/>
    </customSheetView>
    <customSheetView guid="{340562B9-6CEE-4962-8D7D-CA1C6778F52C}" state="hidden">
      <selection activeCell="A4" sqref="A4"/>
      <pageMargins left="0.75" right="0.75" top="1" bottom="1" header="0.5" footer="0.5"/>
      <pageSetup orientation="portrait" r:id="rId13"/>
      <headerFooter alignWithMargins="0"/>
    </customSheetView>
    <customSheetView guid="{38BECF6E-1A53-4F98-87B9-44F2C5F77E08}" state="hidden">
      <selection activeCell="A4" sqref="A4"/>
      <pageMargins left="0.75" right="0.75" top="1" bottom="1" header="0.5" footer="0.5"/>
      <pageSetup orientation="portrait" r:id="rId14"/>
      <headerFooter alignWithMargins="0"/>
    </customSheetView>
    <customSheetView guid="{8E3ED18F-7B8F-4A1C-969D-A70DC3B696C3}" state="hidden">
      <selection activeCell="A4" sqref="A4"/>
      <pageMargins left="0.75" right="0.75" top="1" bottom="1" header="0.5" footer="0.5"/>
      <pageSetup orientation="portrait" r:id="rId15"/>
      <headerFooter alignWithMargins="0"/>
    </customSheetView>
    <customSheetView guid="{477F7E43-D393-45BA-B99B-D838E4629B5D}" state="hidden">
      <selection activeCell="A4" sqref="A4"/>
      <pageMargins left="0.75" right="0.75" top="1" bottom="1" header="0.5" footer="0.5"/>
      <pageSetup orientation="portrait" r:id="rId16"/>
      <headerFooter alignWithMargins="0"/>
    </customSheetView>
    <customSheetView guid="{240327DD-375F-45D4-BA52-89AFD79FE6A1}" state="hidden">
      <selection activeCell="A4" sqref="A4"/>
      <pageMargins left="0.75" right="0.75" top="1" bottom="1" header="0.5" footer="0.5"/>
      <pageSetup orientation="portrait" r:id="rId17"/>
      <headerFooter alignWithMargins="0"/>
    </customSheetView>
    <customSheetView guid="{DC28ED1E-3E35-4094-9C2B-5C0A1C1D459C}" state="hidden">
      <selection activeCell="A4" sqref="A4"/>
      <pageMargins left="0.75" right="0.75" top="1" bottom="1" header="0.5" footer="0.5"/>
      <pageSetup orientation="portrait" r:id="rId18"/>
      <headerFooter alignWithMargins="0"/>
    </customSheetView>
    <customSheetView guid="{7A9EA6D6-4DDF-43D9-92E6-C6AFAD14E266}" state="hidden">
      <selection activeCell="A4" sqref="A4"/>
      <pageMargins left="0.75" right="0.75" top="1" bottom="1" header="0.5" footer="0.5"/>
      <pageSetup orientation="portrait" r:id="rId19"/>
      <headerFooter alignWithMargins="0"/>
    </customSheetView>
    <customSheetView guid="{43BCBF1E-CDCF-4541-8D79-87EDCECBC1FD}" state="hidden">
      <selection activeCell="A4" sqref="A4"/>
      <pageMargins left="0.75" right="0.75" top="1" bottom="1" header="0.5" footer="0.5"/>
      <pageSetup orientation="portrait" r:id="rId20"/>
      <headerFooter alignWithMargins="0"/>
    </customSheetView>
    <customSheetView guid="{494F6778-23FE-4AAC-B37D-6C7543FC13B9}" state="hidden">
      <selection activeCell="A4" sqref="A4"/>
      <pageMargins left="0.75" right="0.75" top="1" bottom="1" header="0.5" footer="0.5"/>
      <pageSetup orientation="portrait" r:id="rId21"/>
      <headerFooter alignWithMargins="0"/>
    </customSheetView>
    <customSheetView guid="{F9FE2C60-2849-4C32-B532-2B1A89FFA9CD}" state="hidden">
      <selection activeCell="A4" sqref="A4"/>
      <pageMargins left="0.75" right="0.75" top="1" bottom="1" header="0.5" footer="0.5"/>
      <pageSetup orientation="portrait" r:id="rId22"/>
      <headerFooter alignWithMargins="0"/>
    </customSheetView>
    <customSheetView guid="{FE4EC9C4-31B9-4D40-8323-5B16C3BC840F}" state="hidden">
      <selection activeCell="A4" sqref="A4"/>
      <pageMargins left="0.75" right="0.75" top="1" bottom="1" header="0.5" footer="0.5"/>
      <pageSetup orientation="portrait" r:id="rId23"/>
      <headerFooter alignWithMargins="0"/>
    </customSheetView>
    <customSheetView guid="{C5EDD9E3-0801-4479-8600-A80B0FCFDF0B}" state="hidden">
      <selection activeCell="A4" sqref="A4"/>
      <pageMargins left="0.75" right="0.75" top="1" bottom="1" header="0.5" footer="0.5"/>
      <pageSetup orientation="portrait" r:id="rId24"/>
      <headerFooter alignWithMargins="0"/>
    </customSheetView>
    <customSheetView guid="{15A19D23-A9FD-4FC1-B7B0-F2D16BDFC729}" state="hidden">
      <selection activeCell="A4" sqref="A4"/>
      <pageMargins left="0.75" right="0.75" top="1" bottom="1" header="0.5" footer="0.5"/>
      <pageSetup orientation="portrait" r:id="rId25"/>
      <headerFooter alignWithMargins="0"/>
    </customSheetView>
    <customSheetView guid="{97C0FC0E-800C-45C9-895E-E91A3F1ADBA4}" state="hidden">
      <selection activeCell="A4" sqref="A4"/>
      <pageMargins left="0.75" right="0.75" top="1" bottom="1" header="0.5" footer="0.5"/>
      <pageSetup orientation="portrait" r:id="rId26"/>
      <headerFooter alignWithMargins="0"/>
    </customSheetView>
    <customSheetView guid="{CB7992C9-ABA5-4C7D-8C49-1E1D8E8875C7}" state="hidden">
      <selection activeCell="A4" sqref="A4"/>
      <pageMargins left="0.75" right="0.75" top="1" bottom="1" header="0.5" footer="0.5"/>
      <pageSetup orientation="portrait" r:id="rId27"/>
      <headerFooter alignWithMargins="0"/>
    </customSheetView>
    <customSheetView guid="{E51D3662-FFCE-4FD6-A590-7DDC9E38C41F}" state="hidden">
      <selection activeCell="A4" sqref="A4"/>
      <pageMargins left="0.75" right="0.75" top="1" bottom="1" header="0.5" footer="0.5"/>
      <pageSetup orientation="portrait" r:id="rId28"/>
      <headerFooter alignWithMargins="0"/>
    </customSheetView>
    <customSheetView guid="{2CF6F19D-227C-4840-A9E1-6C944B0145DB}" state="hidden">
      <selection activeCell="A4" sqref="A4"/>
      <pageMargins left="0.75" right="0.75" top="1" bottom="1" header="0.5" footer="0.5"/>
      <pageSetup orientation="portrait" r:id="rId29"/>
      <headerFooter alignWithMargins="0"/>
    </customSheetView>
    <customSheetView guid="{CDF7C778-C53B-45C7-952D-968F867FB204}" state="hidden">
      <selection activeCell="A4" sqref="A4"/>
      <pageMargins left="0.75" right="0.75" top="1" bottom="1" header="0.5" footer="0.5"/>
      <pageSetup orientation="portrait" r:id="rId30"/>
      <headerFooter alignWithMargins="0"/>
    </customSheetView>
    <customSheetView guid="{27CB7082-4FAB-46F1-8968-11E3E4A629B2}" state="hidden">
      <selection activeCell="A4" sqref="A4"/>
      <pageMargins left="0.75" right="0.75" top="1" bottom="1" header="0.5" footer="0.5"/>
      <pageSetup orientation="portrait" r:id="rId31"/>
      <headerFooter alignWithMargins="0"/>
    </customSheetView>
    <customSheetView guid="{273BBCBD-8F12-4445-A7CA-FDA7C67AE3D5}" state="hidden">
      <selection activeCell="A4" sqref="A4"/>
      <pageMargins left="0.75" right="0.75" top="1" bottom="1" header="0.5" footer="0.5"/>
      <pageSetup orientation="portrait" r:id="rId32"/>
      <headerFooter alignWithMargins="0"/>
    </customSheetView>
    <customSheetView guid="{5476C51C-4037-4B28-A818-10D7CDF0C66A}" state="hidden">
      <selection activeCell="A4" sqref="A4"/>
      <pageMargins left="0.75" right="0.75" top="1" bottom="1" header="0.5" footer="0.5"/>
      <pageSetup orientation="portrait" r:id="rId33"/>
      <headerFooter alignWithMargins="0"/>
    </customSheetView>
    <customSheetView guid="{696D4A13-5E44-4B16-B107-EB70ABB06CBE}" state="hidden">
      <selection activeCell="A4" sqref="A4"/>
      <pageMargins left="0.75" right="0.75" top="1" bottom="1" header="0.5" footer="0.5"/>
      <pageSetup orientation="portrait" r:id="rId34"/>
      <headerFooter alignWithMargins="0"/>
    </customSheetView>
    <customSheetView guid="{757C3C2F-C668-4CD7-806B-CA71CC57DCC1}" state="hidden">
      <selection activeCell="A4" sqref="A4"/>
      <pageMargins left="0.75" right="0.75" top="1" bottom="1" header="0.5" footer="0.5"/>
      <pageSetup orientation="portrait" r:id="rId35"/>
      <headerFooter alignWithMargins="0"/>
    </customSheetView>
    <customSheetView guid="{9CD72AD0-8BDA-437F-A784-A667464C809C}" state="hidden">
      <selection activeCell="A4" sqref="A4"/>
      <pageMargins left="0.75" right="0.75" top="1" bottom="1" header="0.5" footer="0.5"/>
      <pageSetup orientation="portrait" r:id="rId36"/>
      <headerFooter alignWithMargins="0"/>
    </customSheetView>
    <customSheetView guid="{DBB6855E-D634-47BF-8EAD-2479D63E426E}" state="hidden">
      <selection activeCell="A4" sqref="A4"/>
      <pageMargins left="0.75" right="0.75" top="1" bottom="1" header="0.5" footer="0.5"/>
      <pageSetup orientation="portrait" r:id="rId37"/>
      <headerFooter alignWithMargins="0"/>
    </customSheetView>
    <customSheetView guid="{9F341631-288D-49D9-8F81-65CCC818C9BA}" state="hidden">
      <selection activeCell="A4" sqref="A4"/>
      <pageMargins left="0.75" right="0.75" top="1" bottom="1" header="0.5" footer="0.5"/>
      <pageSetup orientation="portrait" r:id="rId38"/>
      <headerFooter alignWithMargins="0"/>
    </customSheetView>
    <customSheetView guid="{3836A67F-51F8-4B52-B51D-937DC398CD1F}" state="hidden">
      <selection activeCell="A4" sqref="A4"/>
      <pageMargins left="0.75" right="0.75" top="1" bottom="1" header="0.5" footer="0.5"/>
      <pageSetup orientation="portrait" r:id="rId39"/>
      <headerFooter alignWithMargins="0"/>
    </customSheetView>
    <customSheetView guid="{4B898AE2-7356-489E-882D-EC3B09CB95AA}" state="hidden">
      <selection activeCell="A4" sqref="A4"/>
      <pageMargins left="0.75" right="0.75" top="1" bottom="1" header="0.5" footer="0.5"/>
      <pageSetup orientation="portrait" r:id="rId40"/>
      <headerFooter alignWithMargins="0"/>
    </customSheetView>
    <customSheetView guid="{B9DDBA10-9BB0-4D91-9619-C113F75B2489}" state="hidden">
      <selection activeCell="A4" sqref="A4"/>
      <pageMargins left="0.75" right="0.75" top="1" bottom="1" header="0.5" footer="0.5"/>
      <pageSetup orientation="portrait" r:id="rId41"/>
      <headerFooter alignWithMargins="0"/>
    </customSheetView>
    <customSheetView guid="{7D04B26C-8B6E-4ADD-BB4A-D0761F3463C8}" state="hidden">
      <selection activeCell="A4" sqref="A4"/>
      <pageMargins left="0.75" right="0.75" top="1" bottom="1" header="0.5" footer="0.5"/>
      <pageSetup orientation="portrait" r:id="rId42"/>
      <headerFooter alignWithMargins="0"/>
    </customSheetView>
  </customSheetViews>
  <mergeCells count="1">
    <mergeCell ref="A1:B1"/>
  </mergeCells>
  <pageMargins left="0.75" right="0.75" top="1" bottom="1" header="0.5" footer="0.5"/>
  <pageSetup orientation="portrait" r:id="rId43"/>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8BB606F7-FAA6-4F69-8439-9E3CB0E8F104}" state="hidden">
      <pageMargins left="0.7" right="0.7" top="0.75" bottom="0.75" header="0.3" footer="0.3"/>
    </customSheetView>
    <customSheetView guid="{3B6A9969-E4B8-452F-AFFE-7A4A13F5C420}" state="hidden">
      <pageMargins left="0.7" right="0.7" top="0.75" bottom="0.75" header="0.3" footer="0.3"/>
    </customSheetView>
    <customSheetView guid="{B8284B7F-813C-4C59-8CB2-9F34C8EAC9F3}" state="hidden">
      <pageMargins left="0.7" right="0.7" top="0.75" bottom="0.75" header="0.3" footer="0.3"/>
    </customSheetView>
    <customSheetView guid="{176DC383-BC5B-4A2C-B484-0B54305CAC0E}" state="hidden">
      <pageMargins left="0.7" right="0.7" top="0.75" bottom="0.75" header="0.3" footer="0.3"/>
    </customSheetView>
    <customSheetView guid="{F0C5A243-1ADF-42BF-85A0-B6506A13618B}" state="hidden">
      <pageMargins left="0.7" right="0.7" top="0.75" bottom="0.75" header="0.3" footer="0.3"/>
    </customSheetView>
    <customSheetView guid="{5D67CA2D-8BB3-4F00-894F-4872C1BBE88F}" state="hidden">
      <pageMargins left="0.7" right="0.7" top="0.75" bottom="0.75" header="0.3" footer="0.3"/>
    </customSheetView>
    <customSheetView guid="{869B0F9C-77A4-468D-A350-EA35CAE357D9}" state="hidden">
      <pageMargins left="0.7" right="0.7" top="0.75" bottom="0.75" header="0.3" footer="0.3"/>
    </customSheetView>
    <customSheetView guid="{067EF7EF-2552-42C0-8B2F-9338A16B73EB}" state="hidden">
      <pageMargins left="0.7" right="0.7" top="0.75" bottom="0.75" header="0.3" footer="0.3"/>
    </customSheetView>
    <customSheetView guid="{F8DC905B-04E9-41D7-B695-0DB8D092215B}" state="hidden">
      <pageMargins left="0.7" right="0.7" top="0.75" bottom="0.75" header="0.3" footer="0.3"/>
    </customSheetView>
    <customSheetView guid="{A8583C01-5E6A-4469-ADCA-440E12AA8084}"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2CF6F19D-227C-4840-A9E1-6C944B0145DB}" state="hidden">
      <pageMargins left="0.7" right="0.7" top="0.75" bottom="0.75" header="0.3" footer="0.3"/>
    </customSheetView>
    <customSheetView guid="{CDF7C778-C53B-45C7-952D-968F867FB204}" state="hidden">
      <pageMargins left="0.7" right="0.7" top="0.75" bottom="0.75" header="0.3" footer="0.3"/>
    </customSheetView>
    <customSheetView guid="{27CB7082-4FAB-46F1-8968-11E3E4A629B2}" state="hidden">
      <pageMargins left="0.7" right="0.7" top="0.75" bottom="0.75" header="0.3" footer="0.3"/>
    </customSheetView>
    <customSheetView guid="{273BBCBD-8F12-4445-A7CA-FDA7C67AE3D5}" state="hidden">
      <pageMargins left="0.7" right="0.7" top="0.75" bottom="0.75" header="0.3" footer="0.3"/>
    </customSheetView>
    <customSheetView guid="{5476C51C-4037-4B28-A818-10D7CDF0C66A}" state="hidden">
      <pageMargins left="0.7" right="0.7" top="0.75" bottom="0.75" header="0.3" footer="0.3"/>
    </customSheetView>
    <customSheetView guid="{696D4A13-5E44-4B16-B107-EB70ABB06CBE}" state="hidden">
      <pageMargins left="0.7" right="0.7" top="0.75" bottom="0.75" header="0.3" footer="0.3"/>
    </customSheetView>
    <customSheetView guid="{757C3C2F-C668-4CD7-806B-CA71CC57DCC1}" state="hidden">
      <pageMargins left="0.7" right="0.7" top="0.75" bottom="0.75" header="0.3" footer="0.3"/>
    </customSheetView>
    <customSheetView guid="{9CD72AD0-8BDA-437F-A784-A667464C809C}" state="hidden">
      <pageMargins left="0.7" right="0.7" top="0.75" bottom="0.75" header="0.3" footer="0.3"/>
    </customSheetView>
    <customSheetView guid="{DBB6855E-D634-47BF-8EAD-2479D63E426E}" state="hidden">
      <pageMargins left="0.7" right="0.7" top="0.75" bottom="0.75" header="0.3" footer="0.3"/>
    </customSheetView>
    <customSheetView guid="{9F341631-288D-49D9-8F81-65CCC818C9BA}" state="hidden">
      <pageMargins left="0.7" right="0.7" top="0.75" bottom="0.75" header="0.3" footer="0.3"/>
    </customSheetView>
    <customSheetView guid="{3836A67F-51F8-4B52-B51D-937DC398CD1F}" state="hidden">
      <pageMargins left="0.7" right="0.7" top="0.75" bottom="0.75" header="0.3" footer="0.3"/>
    </customSheetView>
    <customSheetView guid="{4B898AE2-7356-489E-882D-EC3B09CB95AA}" state="hidden">
      <pageMargins left="0.7" right="0.7" top="0.75" bottom="0.75" header="0.3" footer="0.3"/>
    </customSheetView>
    <customSheetView guid="{B9DDBA10-9BB0-4D91-9619-C113F75B2489}" state="hidden">
      <pageMargins left="0.7" right="0.7" top="0.75" bottom="0.75" header="0.3" footer="0.3"/>
    </customSheetView>
    <customSheetView guid="{7D04B26C-8B6E-4ADD-BB4A-D0761F3463C8}"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14" zoomScale="110" zoomScaleSheetLayoutView="110" workbookViewId="0">
      <selection activeCell="A3" sqref="A3:E3"/>
    </sheetView>
  </sheetViews>
  <sheetFormatPr defaultColWidth="9.140625" defaultRowHeight="16.5"/>
  <cols>
    <col min="1" max="1" width="12.140625" style="29" customWidth="1"/>
    <col min="2" max="2" width="15.7109375" style="29" customWidth="1"/>
    <col min="3" max="3" width="11.42578125" style="29" customWidth="1"/>
    <col min="4" max="4" width="27.140625" style="29" customWidth="1"/>
    <col min="5" max="5" width="52.85546875" style="29" customWidth="1"/>
    <col min="6" max="6" width="12.85546875" style="29" customWidth="1"/>
    <col min="7" max="7" width="9.7109375" style="29" hidden="1" customWidth="1"/>
    <col min="8" max="8" width="18" style="29" hidden="1" customWidth="1"/>
    <col min="9" max="25" width="9.7109375" style="29" customWidth="1"/>
    <col min="26" max="26" width="18" style="113" customWidth="1"/>
    <col min="27" max="28" width="9.140625" style="24"/>
    <col min="29" max="16384" width="9.140625" style="25"/>
  </cols>
  <sheetData>
    <row r="1" spans="1:46" ht="27" customHeight="1">
      <c r="A1" s="845" t="str">
        <f>Basic!A3&amp;Basic!B3</f>
        <v>Specification No. :CC/NT/W-RT/DOM/A04/24/17323</v>
      </c>
      <c r="B1" s="845"/>
      <c r="C1" s="845"/>
      <c r="D1" s="845"/>
      <c r="E1" s="282" t="str">
        <f>"Attachment-3(JV) " &amp; AT1</f>
        <v xml:space="preserve">Attachment-3(JV) </v>
      </c>
      <c r="F1" s="64"/>
      <c r="G1" s="64"/>
      <c r="H1" s="64"/>
      <c r="I1" s="64"/>
      <c r="J1" s="64"/>
      <c r="K1" s="64"/>
      <c r="L1" s="64"/>
      <c r="M1" s="64"/>
      <c r="N1" s="64"/>
      <c r="O1" s="64"/>
      <c r="P1" s="64"/>
      <c r="Q1" s="64"/>
      <c r="R1" s="64"/>
      <c r="S1" s="64"/>
      <c r="T1" s="64"/>
      <c r="U1" s="64"/>
      <c r="V1" s="64"/>
      <c r="W1" s="64"/>
      <c r="X1" s="64"/>
      <c r="Y1" s="64"/>
      <c r="Z1" s="116" t="str">
        <f>'Names of Bidder'!D6</f>
        <v>Sole Bidder</v>
      </c>
      <c r="AT1" s="115"/>
    </row>
    <row r="2" spans="1:46" ht="10.5" customHeight="1">
      <c r="Z2" s="116">
        <f>'Names of Bidder'!G6</f>
        <v>0</v>
      </c>
    </row>
    <row r="3" spans="1:46" ht="52.5" customHeight="1">
      <c r="A3" s="817" t="str">
        <f>Basic!B1</f>
        <v>765kV Reactor Package 7RT-19-BULK for 30x80 MVAR, 765kV, 1-Ph Reactors Under  Bulk Procurement of 765kV and 400kV class Transformers and Reactors of various Capacities under Lot-4</v>
      </c>
      <c r="B3" s="818"/>
      <c r="C3" s="818"/>
      <c r="D3" s="818"/>
      <c r="E3" s="818"/>
      <c r="F3" s="65"/>
      <c r="G3" s="65"/>
      <c r="H3" s="65"/>
      <c r="I3" s="65"/>
      <c r="J3" s="65"/>
      <c r="K3" s="65"/>
      <c r="L3" s="65"/>
      <c r="M3" s="65"/>
      <c r="N3" s="65"/>
      <c r="O3" s="65"/>
      <c r="P3" s="65"/>
      <c r="Q3" s="65"/>
      <c r="R3" s="65"/>
      <c r="S3" s="65"/>
      <c r="T3" s="65"/>
      <c r="U3" s="65"/>
      <c r="V3" s="65"/>
      <c r="W3" s="65"/>
      <c r="X3" s="65"/>
      <c r="Y3" s="65"/>
      <c r="Z3" s="117"/>
      <c r="AA3" s="27"/>
      <c r="AB3" s="26"/>
    </row>
    <row r="4" spans="1:46" ht="20.100000000000001" customHeight="1">
      <c r="A4" s="28"/>
      <c r="AB4" s="30"/>
      <c r="AC4" s="11"/>
    </row>
    <row r="5" spans="1:46" ht="20.100000000000001" customHeight="1">
      <c r="A5" s="846" t="s">
        <v>338</v>
      </c>
      <c r="B5" s="846"/>
      <c r="C5" s="846"/>
      <c r="D5" s="846"/>
      <c r="E5" s="846"/>
      <c r="F5" s="28"/>
      <c r="G5" s="28"/>
      <c r="H5" s="28"/>
      <c r="I5" s="28"/>
      <c r="J5" s="28"/>
      <c r="K5" s="28"/>
      <c r="L5" s="28"/>
      <c r="M5" s="28"/>
      <c r="N5" s="28"/>
      <c r="O5" s="28"/>
      <c r="P5" s="28"/>
      <c r="Q5" s="28"/>
      <c r="R5" s="28"/>
      <c r="S5" s="28"/>
      <c r="T5" s="28"/>
      <c r="U5" s="28"/>
      <c r="V5" s="28"/>
      <c r="W5" s="28"/>
      <c r="X5" s="28"/>
      <c r="Y5" s="28"/>
      <c r="Z5" s="118"/>
      <c r="AB5" s="30"/>
      <c r="AC5" s="11"/>
    </row>
    <row r="6" spans="1:46" ht="20.100000000000001" customHeight="1">
      <c r="A6" s="32"/>
      <c r="AB6" s="30"/>
      <c r="AC6" s="11"/>
    </row>
    <row r="7" spans="1:46" ht="20.100000000000001" customHeight="1">
      <c r="A7" s="33" t="str">
        <f>"Bidder’s Name and Address  :"</f>
        <v>Bidder’s Name and Address  :</v>
      </c>
      <c r="E7" s="15" t="s">
        <v>343</v>
      </c>
      <c r="F7" s="15"/>
      <c r="G7" s="15"/>
      <c r="H7" s="15"/>
      <c r="I7" s="15"/>
      <c r="J7" s="15"/>
      <c r="K7" s="15"/>
      <c r="L7" s="15"/>
      <c r="M7" s="15"/>
      <c r="N7" s="15"/>
      <c r="O7" s="15"/>
      <c r="P7" s="15"/>
      <c r="Q7" s="15"/>
      <c r="R7" s="15"/>
      <c r="S7" s="15"/>
      <c r="T7" s="15"/>
      <c r="U7" s="15"/>
      <c r="V7" s="15"/>
      <c r="W7" s="15"/>
      <c r="X7" s="15"/>
      <c r="Y7" s="15"/>
      <c r="AB7" s="30"/>
      <c r="AC7" s="11"/>
    </row>
    <row r="8" spans="1:46" ht="36" customHeight="1">
      <c r="A8" s="852" t="str">
        <f>IF('Names of Bidder'!D6= "JV (Joint Venture)", "JV of " &amp; Z8, "")</f>
        <v/>
      </c>
      <c r="B8" s="852"/>
      <c r="C8" s="852"/>
      <c r="D8" s="852"/>
      <c r="E8" s="12" t="s">
        <v>345</v>
      </c>
      <c r="F8" s="15"/>
      <c r="G8" s="15"/>
      <c r="I8" s="15"/>
      <c r="J8" s="15"/>
      <c r="K8" s="15"/>
      <c r="L8" s="15"/>
      <c r="M8" s="15"/>
      <c r="N8" s="15"/>
      <c r="O8" s="15"/>
      <c r="P8" s="15"/>
      <c r="Q8" s="15"/>
      <c r="R8" s="15"/>
      <c r="S8" s="15"/>
      <c r="T8" s="15"/>
      <c r="U8" s="15"/>
      <c r="V8" s="15"/>
      <c r="W8" s="15"/>
      <c r="X8" s="15"/>
      <c r="Y8" s="15"/>
      <c r="Z8" s="119" t="str">
        <f>IF('Names of Bidder'!D7=1,'Names of Bidder'!D18&amp;" &amp; "&amp;'Names of Bidder'!D23,IF('Names of Bidder'!D7="2 or More",'Names of Bidder'!D18&amp;" , "&amp;'Names of Bidder'!D23&amp;" &amp; "&amp;'Names of Bidder'!D28,""))</f>
        <v xml:space="preserve"> &amp; Ram Lal</v>
      </c>
      <c r="AB8" s="30"/>
      <c r="AC8" s="11"/>
    </row>
    <row r="9" spans="1:46" ht="20.100000000000001" customHeight="1">
      <c r="A9" s="13" t="s">
        <v>344</v>
      </c>
      <c r="B9" s="848">
        <f>'Names of Bidder'!D10</f>
        <v>0</v>
      </c>
      <c r="C9" s="848"/>
      <c r="D9" s="848"/>
      <c r="E9" s="12" t="s">
        <v>347</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346</v>
      </c>
      <c r="B10" s="849">
        <f>'Names of Bidder'!D11</f>
        <v>0</v>
      </c>
      <c r="C10" s="849"/>
      <c r="D10" s="849"/>
      <c r="E10" s="12" t="s">
        <v>176</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849">
        <f>'Names of Bidder'!D12</f>
        <v>0</v>
      </c>
      <c r="C11" s="849"/>
      <c r="D11" s="849"/>
      <c r="E11" s="12" t="s">
        <v>994</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849">
        <f>'Names of Bidder'!D13</f>
        <v>0</v>
      </c>
      <c r="C12" s="849"/>
      <c r="D12" s="849"/>
      <c r="E12" s="12"/>
      <c r="F12" s="12"/>
      <c r="G12" s="12"/>
      <c r="H12" s="12"/>
      <c r="I12" s="12"/>
      <c r="J12" s="12"/>
      <c r="K12" s="12"/>
      <c r="L12" s="12"/>
      <c r="M12" s="12"/>
      <c r="N12" s="12"/>
      <c r="O12" s="12"/>
      <c r="P12" s="12"/>
      <c r="Q12" s="12"/>
      <c r="R12" s="12"/>
      <c r="S12" s="12"/>
      <c r="T12" s="12"/>
      <c r="U12" s="12"/>
      <c r="V12" s="12"/>
      <c r="W12" s="12"/>
      <c r="X12" s="12"/>
      <c r="Y12" s="12"/>
    </row>
    <row r="13" spans="1:46" ht="9.9499999999999993" customHeight="1">
      <c r="A13" s="32"/>
      <c r="B13" s="103"/>
      <c r="C13" s="103"/>
      <c r="D13" s="103"/>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850" t="str">
        <f>IF('Names of Bidder'!D6="Sole Bidder", "This Attachment is Not Applicable", "")</f>
        <v>This Attachment is Not Applicable</v>
      </c>
      <c r="B14" s="850"/>
      <c r="C14" s="850"/>
      <c r="D14" s="850"/>
      <c r="E14" s="850"/>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168</v>
      </c>
      <c r="B15" s="103"/>
      <c r="C15" s="103"/>
      <c r="D15" s="103"/>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851" t="str">
        <f>IF(Z2=1,"Other Partner",IF(Z2="2 or More","Other Partner-1",""))</f>
        <v/>
      </c>
      <c r="C16" s="851"/>
      <c r="D16" s="851"/>
      <c r="E16" s="106"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344</v>
      </c>
      <c r="B17" s="849" t="str">
        <f>IF('Names of Bidder'!D23=0, "", 'Names of Bidder'!D23)</f>
        <v>Ram Lal</v>
      </c>
      <c r="C17" s="849"/>
      <c r="D17" s="849"/>
      <c r="E17" s="212"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346</v>
      </c>
      <c r="B18" s="849" t="str">
        <f>IF('Names of Bidder'!D24=0, "", 'Names of Bidder'!D24)</f>
        <v>G5</v>
      </c>
      <c r="C18" s="849"/>
      <c r="D18" s="849"/>
      <c r="E18" s="212"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849" t="str">
        <f>IF('Names of Bidder'!D25=0, "", 'Names of Bidder'!D25)</f>
        <v>Gurgaon</v>
      </c>
      <c r="C19" s="849"/>
      <c r="D19" s="849"/>
      <c r="E19" s="212" t="str">
        <f>IF($Z$2="2 or More", IF(#REF!=0, "",#REF!), "")</f>
        <v/>
      </c>
      <c r="AA19" s="12"/>
    </row>
    <row r="20" spans="1:28" ht="20.100000000000001" customHeight="1">
      <c r="A20" s="32"/>
      <c r="B20" s="849" t="str">
        <f>IF('Names of Bidder'!D26=0, "", 'Names of Bidder'!D26)</f>
        <v/>
      </c>
      <c r="C20" s="849"/>
      <c r="D20" s="849"/>
      <c r="E20" s="212" t="str">
        <f>IF($Z$2="2 or More", IF(#REF!=0, "",#REF!), "")</f>
        <v/>
      </c>
      <c r="AA20" s="12"/>
    </row>
    <row r="21" spans="1:28" ht="20.100000000000001" customHeight="1">
      <c r="A21" s="29" t="s">
        <v>339</v>
      </c>
    </row>
    <row r="22" spans="1:28" ht="84" customHeight="1">
      <c r="A22" s="847" t="s">
        <v>548</v>
      </c>
      <c r="B22" s="847"/>
      <c r="C22" s="847"/>
      <c r="D22" s="847"/>
      <c r="E22" s="847"/>
      <c r="F22" s="32"/>
      <c r="G22" s="32"/>
      <c r="H22" s="32" t="str">
        <f>'Names of Bidder'!D6</f>
        <v>Sole Bidder</v>
      </c>
      <c r="I22" s="32"/>
      <c r="J22" s="32"/>
      <c r="K22" s="32"/>
      <c r="L22" s="32"/>
      <c r="M22" s="32"/>
      <c r="N22" s="32"/>
      <c r="O22" s="32"/>
      <c r="P22" s="32"/>
      <c r="Q22" s="32"/>
      <c r="R22" s="32"/>
      <c r="S22" s="32"/>
      <c r="T22" s="32"/>
      <c r="U22" s="32"/>
      <c r="V22" s="32"/>
      <c r="W22" s="32"/>
      <c r="X22" s="32"/>
      <c r="Y22" s="32"/>
      <c r="Z22" s="120"/>
      <c r="AA22" s="34"/>
      <c r="AB22" s="34"/>
    </row>
    <row r="23" spans="1:28" ht="33" customHeight="1">
      <c r="D23" s="37"/>
    </row>
    <row r="24" spans="1:28" ht="33" customHeight="1">
      <c r="A24" s="36" t="s">
        <v>6</v>
      </c>
      <c r="B24" s="63" t="str">
        <f>'Names of Bidder'!D36&amp;"-"&amp; 'Names of Bidder'!E36&amp;"-" &amp;'Names of Bidder'!F36</f>
        <v>--</v>
      </c>
      <c r="C24" s="33"/>
      <c r="D24" s="37" t="s">
        <v>4</v>
      </c>
      <c r="E24" s="211" t="str">
        <f>IF('Names of Bidder'!D33=0, "", 'Names of Bidder'!D33)</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7</v>
      </c>
      <c r="B25" s="211" t="str">
        <f>IF('Names of Bidder'!D37=0, "", 'Names of Bidder'!D37)</f>
        <v/>
      </c>
      <c r="C25" s="33"/>
      <c r="D25" s="37" t="s">
        <v>5</v>
      </c>
      <c r="E25" s="211" t="str">
        <f>IF('Names of Bidder'!D34=0, "", 'Names of Bidder'!D34)</f>
        <v/>
      </c>
      <c r="F25" s="39"/>
      <c r="G25" s="39"/>
      <c r="H25" s="39"/>
      <c r="I25" s="39"/>
      <c r="J25" s="39"/>
      <c r="K25" s="39"/>
      <c r="L25" s="39"/>
      <c r="M25" s="39"/>
      <c r="N25" s="39"/>
      <c r="O25" s="39"/>
      <c r="P25" s="39"/>
      <c r="Q25" s="39"/>
      <c r="R25" s="39"/>
      <c r="S25" s="39"/>
      <c r="T25" s="39"/>
      <c r="U25" s="39"/>
      <c r="V25" s="39"/>
      <c r="W25" s="39"/>
      <c r="X25" s="39"/>
      <c r="Y25" s="39"/>
      <c r="AA25" s="24" t="str">
        <f>Basic!B5</f>
        <v>18 - 36</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lAB8WEq1rA2ZnZmWoOGqED5zaYXocXOs9O2ky4a99gqSGXGLZ69PN8Ip2wxJLOnRE5AULyQJy7pZd9NN7Arx1g==" saltValue="nWCH8lbLhbOpYyHgvCnmow==" spinCount="100000" sheet="1" objects="1" scenarios="1"/>
  <customSheetViews>
    <customSheetView guid="{8BB606F7-FAA6-4F69-8439-9E3CB0E8F104}" scale="110" showPageBreaks="1" showGridLines="0" fitToPage="1" printArea="1" hiddenColumns="1" view="pageBreakPreview">
      <selection activeCell="A2" sqref="A2"/>
      <pageMargins left="0.75" right="0.63" top="0.57999999999999996" bottom="0.6" header="0.34" footer="0.35"/>
      <pageSetup scale="85" orientation="portrait" r:id="rId1"/>
      <headerFooter alignWithMargins="0">
        <oddFooter>&amp;R&amp;"Book Antiqua,Bold"&amp;8 Page &amp;P of &amp;N</oddFooter>
      </headerFooter>
    </customSheetView>
    <customSheetView guid="{3B6A9969-E4B8-452F-AFFE-7A4A13F5C420}" scale="110" showPageBreaks="1" showGridLines="0" fitToPage="1" printArea="1" hiddenColumns="1" view="pageBreakPreview">
      <selection activeCell="J18" sqref="J18"/>
      <pageMargins left="0.75" right="0.63" top="0.57999999999999996" bottom="0.6" header="0.34" footer="0.35"/>
      <pageSetup scale="85" orientation="portrait" r:id="rId2"/>
      <headerFooter alignWithMargins="0">
        <oddFooter>&amp;R&amp;"Book Antiqua,Bold"&amp;8 Page &amp;P of &amp;N</oddFooter>
      </headerFooter>
    </customSheetView>
    <customSheetView guid="{B8284B7F-813C-4C59-8CB2-9F34C8EAC9F3}" scale="110" showPageBreaks="1" showGridLines="0" fitToPage="1" printArea="1" hiddenColumns="1" view="pageBreakPreview">
      <selection activeCell="J18" sqref="J18"/>
      <pageMargins left="0.75" right="0.63" top="0.57999999999999996" bottom="0.6" header="0.34" footer="0.35"/>
      <pageSetup scale="85" orientation="portrait" r:id="rId3"/>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75" right="0.63" top="0.57999999999999996" bottom="0.6" header="0.34" footer="0.35"/>
      <pageSetup scale="85" orientation="portrait" r:id="rId4"/>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75" right="0.63" top="0.57999999999999996" bottom="0.6" header="0.34" footer="0.35"/>
      <pageSetup scale="85" orientation="portrait" r:id="rId5"/>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6"/>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75" right="0.63" top="0.57999999999999996" bottom="0.6" header="0.34" footer="0.35"/>
      <pageSetup scale="90" orientation="portrait" r:id="rId7"/>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8"/>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9"/>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10"/>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12"/>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13"/>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14"/>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15"/>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16"/>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22"/>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7"/>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8"/>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9"/>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30"/>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31"/>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32"/>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33"/>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34"/>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35"/>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36"/>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37"/>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38"/>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75" right="0.63" top="0.57999999999999996" bottom="0.6" header="0.34" footer="0.35"/>
      <pageSetup scale="90" orientation="portrait" r:id="rId39"/>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75" right="0.63" top="0.57999999999999996" bottom="0.6" header="0.34" footer="0.35"/>
      <pageSetup scale="84" orientation="portrait" r:id="rId40"/>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75" right="0.63" top="0.57999999999999996" bottom="0.6" header="0.34" footer="0.35"/>
      <pageSetup scale="85" orientation="portrait" r:id="rId41"/>
      <headerFooter alignWithMargins="0">
        <oddFooter>&amp;R&amp;"Book Antiqua,Bold"&amp;8 Page &amp;P of &amp;N</oddFooter>
      </headerFooter>
    </customSheetView>
    <customSheetView guid="{9F341631-288D-49D9-8F81-65CCC818C9BA}" scale="110" showPageBreaks="1" showGridLines="0" fitToPage="1" printArea="1" hiddenColumns="1" view="pageBreakPreview" topLeftCell="A13">
      <selection activeCell="A22" sqref="A22:E22"/>
      <pageMargins left="0.75" right="0.63" top="0.57999999999999996" bottom="0.6" header="0.34" footer="0.35"/>
      <pageSetup scale="85" orientation="portrait" r:id="rId42"/>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85" orientation="portrait" r:id="rId43"/>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3">
      <selection activeCell="A22" sqref="A22:E22"/>
      <pageMargins left="0.75" right="0.63" top="0.57999999999999996" bottom="0.6" header="0.34" footer="0.35"/>
      <pageSetup scale="85" orientation="portrait" r:id="rId44"/>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J18" sqref="J18"/>
      <pageMargins left="0.75" right="0.63" top="0.57999999999999996" bottom="0.6" header="0.34" footer="0.35"/>
      <pageSetup scale="85" orientation="portrait" r:id="rId45"/>
      <headerFooter alignWithMargins="0">
        <oddFooter>&amp;R&amp;"Book Antiqua,Bold"&amp;8 Page &amp;P of &amp;N</oddFooter>
      </headerFooter>
    </customSheetView>
    <customSheetView guid="{7D04B26C-8B6E-4ADD-BB4A-D0761F3463C8}" scale="110" showPageBreaks="1" showGridLines="0" fitToPage="1" printArea="1" hiddenColumns="1" view="pageBreakPreview" topLeftCell="A13">
      <selection activeCell="A2" sqref="A2"/>
      <pageMargins left="0.75" right="0.63" top="0.57999999999999996" bottom="0.6" header="0.34" footer="0.35"/>
      <pageSetup scale="85" orientation="portrait" r:id="rId46"/>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111" priority="1" stopIfTrue="1">
      <formula>$Z$2=0</formula>
    </cfRule>
  </conditionalFormatting>
  <conditionalFormatting sqref="A22">
    <cfRule type="expression" dxfId="110" priority="2" stopIfTrue="1">
      <formula>$H$22="Sole Bidder"</formula>
    </cfRule>
  </conditionalFormatting>
  <pageMargins left="0.75" right="0.63" top="0.57999999999999996" bottom="0.6" header="0.34" footer="0.35"/>
  <pageSetup scale="85" orientation="portrait" r:id="rId47"/>
  <headerFooter alignWithMargins="0">
    <oddFooter>&amp;R&amp;"Book Antiqua,Bold"&amp;8 Page &amp;P of &amp;N</oddFooter>
  </headerFooter>
  <drawing r:id="rId4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292" customWidth="1"/>
    <col min="2" max="2" width="13.85546875" style="292" customWidth="1"/>
    <col min="3" max="3" width="11.42578125" style="292" customWidth="1"/>
    <col min="4" max="4" width="27.85546875" style="292" customWidth="1"/>
    <col min="5" max="5" width="14.42578125" style="292" customWidth="1"/>
    <col min="6" max="6" width="29" style="292" customWidth="1"/>
    <col min="7" max="7" width="16.42578125" style="292" customWidth="1"/>
    <col min="8" max="8" width="13.28515625" style="292" customWidth="1"/>
    <col min="9" max="9" width="25.7109375" style="292" customWidth="1"/>
    <col min="10" max="10" width="10.5703125" style="292" hidden="1" customWidth="1"/>
    <col min="11" max="11" width="10.28515625" style="292" hidden="1" customWidth="1"/>
    <col min="12" max="12" width="11.85546875" style="292" hidden="1" customWidth="1"/>
    <col min="13" max="13" width="34.5703125" style="292" hidden="1" customWidth="1"/>
    <col min="14" max="14" width="10.42578125" style="292" hidden="1" customWidth="1"/>
    <col min="15" max="15" width="11.42578125" style="292" hidden="1" customWidth="1"/>
    <col min="16" max="16" width="10.7109375" style="292" hidden="1" customWidth="1"/>
    <col min="17" max="17" width="13.7109375" style="292" hidden="1" customWidth="1"/>
    <col min="18" max="20" width="0" style="292" hidden="1" customWidth="1"/>
    <col min="21" max="21" width="13.5703125" style="292" hidden="1" customWidth="1"/>
    <col min="22" max="28" width="0" style="292" hidden="1" customWidth="1"/>
    <col min="29" max="16384" width="9.140625" style="292"/>
  </cols>
  <sheetData>
    <row r="1" spans="1:9" ht="24" customHeight="1">
      <c r="A1" s="325" t="str">
        <f>Basic!A3&amp;Basic!B3</f>
        <v>Specification No. :CC/NT/W-RT/DOM/A04/24/17323</v>
      </c>
      <c r="B1" s="341"/>
      <c r="C1" s="341"/>
      <c r="D1" s="341"/>
      <c r="E1" s="341"/>
      <c r="F1" s="341"/>
      <c r="G1" s="341"/>
      <c r="H1" s="290"/>
      <c r="I1" s="290" t="s">
        <v>706</v>
      </c>
    </row>
    <row r="2" spans="1:9" ht="15.75" customHeight="1"/>
    <row r="3" spans="1:9" ht="85.5" customHeight="1">
      <c r="A3" s="853" t="str">
        <f>Basic!B1</f>
        <v>765kV Reactor Package 7RT-19-BULK for 30x80 MVAR, 765kV, 1-Ph Reactors Under  Bulk Procurement of 765kV and 400kV class Transformers and Reactors of various Capacities under Lot-4</v>
      </c>
      <c r="B3" s="853"/>
      <c r="C3" s="853"/>
      <c r="D3" s="853"/>
      <c r="E3" s="853"/>
      <c r="F3" s="853"/>
      <c r="G3" s="853"/>
      <c r="H3" s="853"/>
      <c r="I3" s="853"/>
    </row>
    <row r="5" spans="1:9" ht="21.75" customHeight="1">
      <c r="A5" s="854" t="s">
        <v>348</v>
      </c>
      <c r="B5" s="854"/>
      <c r="C5" s="854"/>
      <c r="D5" s="854"/>
      <c r="E5" s="854"/>
      <c r="F5" s="854"/>
      <c r="G5" s="854"/>
      <c r="H5" s="854"/>
      <c r="I5" s="854"/>
    </row>
    <row r="7" spans="1:9" ht="16.5">
      <c r="A7" s="297" t="str">
        <f>'[12]Attach 3(JV)'!A7:D7</f>
        <v>Bidder’s Name and Address (Lead Partner of) :</v>
      </c>
      <c r="F7" s="299"/>
      <c r="H7" s="321" t="str">
        <f>'[12]Attach 3(JV)'!E7</f>
        <v>To:</v>
      </c>
    </row>
    <row r="8" spans="1:9" ht="32.25" customHeight="1">
      <c r="A8" s="855" t="str">
        <f>IF('Names of Bidder'!D6= "JV (Joint Venture)", "JV of " &amp; Z8, "")</f>
        <v/>
      </c>
      <c r="B8" s="855"/>
      <c r="C8" s="855"/>
      <c r="D8" s="855"/>
      <c r="F8" s="407"/>
      <c r="H8" s="323" t="str">
        <f>'[12]Attach 3(JV)'!E8</f>
        <v>Contract Services</v>
      </c>
    </row>
    <row r="9" spans="1:9" ht="18" customHeight="1">
      <c r="A9" s="297" t="s">
        <v>572</v>
      </c>
      <c r="B9" s="856">
        <f>'Attach 3(JV)'!B9:D9</f>
        <v>0</v>
      </c>
      <c r="C9" s="856"/>
      <c r="F9" s="407"/>
      <c r="H9" s="323" t="str">
        <f>'[12]Attach 3(JV)'!E9</f>
        <v>Power Grid Corporation of India Ltd.,</v>
      </c>
    </row>
    <row r="10" spans="1:9" ht="18" customHeight="1">
      <c r="A10" s="297" t="s">
        <v>573</v>
      </c>
      <c r="B10" s="857">
        <f>'Attach 3(JV)'!B10:D10</f>
        <v>0</v>
      </c>
      <c r="C10" s="857"/>
      <c r="F10" s="407"/>
      <c r="H10" s="323" t="str">
        <f>'[12]Attach 3(JV)'!E10</f>
        <v>"Saudamini", Plot No. 2, Sector 29</v>
      </c>
    </row>
    <row r="11" spans="1:9" ht="17.25" customHeight="1">
      <c r="B11" s="857">
        <f>'Attach 3(JV)'!B11:D11</f>
        <v>0</v>
      </c>
      <c r="C11" s="857"/>
      <c r="F11" s="407"/>
      <c r="H11" s="323" t="str">
        <f>'[12]Attach 3(JV)'!E11</f>
        <v>Gurgaon (Haryana) - 122001</v>
      </c>
    </row>
    <row r="12" spans="1:9" ht="18" customHeight="1">
      <c r="B12" s="857">
        <f>'Attach 3(JV)'!B12:D12</f>
        <v>0</v>
      </c>
      <c r="C12" s="857"/>
    </row>
    <row r="13" spans="1:9">
      <c r="B13" s="857" t="str">
        <f>IF('Names of Bidder'!D22=0, "", 'Names of Bidder'!D22)</f>
        <v/>
      </c>
      <c r="C13" s="857"/>
    </row>
    <row r="14" spans="1:9">
      <c r="A14" s="292" t="s">
        <v>339</v>
      </c>
    </row>
    <row r="16" spans="1:9" ht="66" customHeight="1">
      <c r="A16" s="858" t="s">
        <v>574</v>
      </c>
      <c r="B16" s="858"/>
      <c r="C16" s="858"/>
      <c r="D16" s="858"/>
      <c r="E16" s="858"/>
      <c r="F16" s="858"/>
      <c r="G16" s="858"/>
      <c r="H16" s="858"/>
      <c r="I16" s="858"/>
    </row>
    <row r="17" spans="1:13" ht="9.75" customHeight="1"/>
    <row r="18" spans="1:13" ht="14.25" customHeight="1">
      <c r="A18" s="408" t="s">
        <v>575</v>
      </c>
      <c r="B18" s="858" t="s">
        <v>576</v>
      </c>
      <c r="C18" s="858"/>
      <c r="D18" s="858"/>
      <c r="E18" s="858"/>
      <c r="F18" s="858"/>
      <c r="M18" s="409"/>
    </row>
    <row r="19" spans="1:13" ht="17.25" hidden="1" customHeight="1">
      <c r="A19" s="408" t="s">
        <v>575</v>
      </c>
      <c r="B19" s="858" t="s">
        <v>577</v>
      </c>
      <c r="C19" s="858"/>
      <c r="D19" s="858"/>
      <c r="E19" s="858"/>
      <c r="F19" s="858"/>
      <c r="G19" s="858"/>
      <c r="H19" s="858"/>
      <c r="M19" s="409"/>
    </row>
    <row r="20" spans="1:13" ht="16.5" hidden="1">
      <c r="A20" s="410" t="s">
        <v>17</v>
      </c>
      <c r="B20" s="859" t="e">
        <f>'[12]Name of Bidder'!C13</f>
        <v>#REF!</v>
      </c>
      <c r="C20" s="859"/>
      <c r="D20" s="859"/>
      <c r="E20" s="859"/>
      <c r="F20" s="859"/>
      <c r="G20" s="859"/>
      <c r="H20" s="859"/>
      <c r="M20" s="337">
        <f>'[12]Name of Bidder'!F6</f>
        <v>2</v>
      </c>
    </row>
    <row r="21" spans="1:13" ht="16.5" hidden="1">
      <c r="A21" s="410" t="s">
        <v>26</v>
      </c>
      <c r="B21" s="859" t="e">
        <f>'[12]Name of Bidder'!C18</f>
        <v>#REF!</v>
      </c>
      <c r="C21" s="859"/>
      <c r="D21" s="859"/>
      <c r="E21" s="859"/>
      <c r="F21" s="859"/>
      <c r="G21" s="859"/>
      <c r="H21" s="859"/>
      <c r="M21" s="337" t="str">
        <f>'[12]Name of Bidder'!F8</f>
        <v>2 or more</v>
      </c>
    </row>
    <row r="22" spans="1:13" ht="17.25" hidden="1" customHeight="1">
      <c r="A22" s="410" t="s">
        <v>468</v>
      </c>
      <c r="B22" s="859" t="e">
        <f>'[12]Name of Bidder'!C23</f>
        <v>#REF!</v>
      </c>
      <c r="C22" s="859"/>
      <c r="D22" s="859"/>
      <c r="E22" s="859"/>
      <c r="F22" s="859"/>
      <c r="G22" s="859"/>
      <c r="H22" s="859"/>
      <c r="I22" s="340"/>
    </row>
    <row r="23" spans="1:13" ht="15.75" hidden="1" customHeight="1">
      <c r="B23" s="411" t="s">
        <v>578</v>
      </c>
    </row>
    <row r="24" spans="1:13" ht="10.5" customHeight="1">
      <c r="A24" s="412"/>
    </row>
    <row r="25" spans="1:13" ht="25.5" hidden="1" customHeight="1">
      <c r="A25" s="858" t="s">
        <v>579</v>
      </c>
      <c r="B25" s="858"/>
      <c r="C25" s="858"/>
      <c r="D25" s="858"/>
      <c r="E25" s="858"/>
      <c r="F25" s="858"/>
      <c r="G25" s="858"/>
      <c r="H25" s="858"/>
    </row>
    <row r="26" spans="1:13" ht="31.5" customHeight="1">
      <c r="A26" s="860" t="s">
        <v>580</v>
      </c>
      <c r="B26" s="860"/>
      <c r="C26" s="860"/>
      <c r="D26" s="860"/>
      <c r="E26" s="860"/>
      <c r="F26" s="860"/>
      <c r="G26" s="860"/>
      <c r="H26" s="860"/>
      <c r="I26" s="340"/>
    </row>
    <row r="27" spans="1:13" ht="26.25" customHeight="1">
      <c r="A27" s="413" t="s">
        <v>581</v>
      </c>
      <c r="B27" s="860" t="s">
        <v>582</v>
      </c>
      <c r="C27" s="860"/>
      <c r="D27" s="860"/>
      <c r="E27" s="860"/>
      <c r="F27" s="860"/>
      <c r="G27" s="860"/>
      <c r="H27" s="860"/>
      <c r="I27" s="340"/>
    </row>
    <row r="28" spans="1:13" ht="26.25" customHeight="1">
      <c r="A28" s="414" t="s">
        <v>413</v>
      </c>
      <c r="B28" s="861" t="s">
        <v>583</v>
      </c>
      <c r="C28" s="861"/>
      <c r="D28" s="861"/>
      <c r="E28" s="861"/>
      <c r="F28" s="861"/>
      <c r="G28" s="861"/>
      <c r="H28" s="861"/>
    </row>
    <row r="29" spans="1:13" ht="26.25" customHeight="1">
      <c r="A29" s="414" t="s">
        <v>415</v>
      </c>
      <c r="B29" s="861" t="s">
        <v>584</v>
      </c>
      <c r="C29" s="861"/>
      <c r="D29" s="861"/>
      <c r="E29" s="861"/>
      <c r="F29" s="861"/>
      <c r="G29" s="861"/>
      <c r="H29" s="861"/>
    </row>
    <row r="30" spans="1:13" ht="41.25" customHeight="1">
      <c r="A30" s="414" t="s">
        <v>416</v>
      </c>
      <c r="B30" s="861" t="s">
        <v>585</v>
      </c>
      <c r="C30" s="861"/>
      <c r="D30" s="861"/>
      <c r="E30" s="861"/>
      <c r="F30" s="861"/>
      <c r="G30" s="861"/>
      <c r="H30" s="861"/>
    </row>
    <row r="31" spans="1:13" ht="9.75" customHeight="1">
      <c r="A31" s="414"/>
      <c r="B31" s="340"/>
      <c r="C31" s="340"/>
      <c r="D31" s="340"/>
      <c r="E31" s="340"/>
      <c r="F31" s="340"/>
      <c r="G31" s="340"/>
      <c r="H31" s="340"/>
      <c r="I31" s="340"/>
    </row>
    <row r="32" spans="1:13" ht="25.5" customHeight="1">
      <c r="A32" s="413" t="s">
        <v>586</v>
      </c>
      <c r="B32" s="862" t="s">
        <v>587</v>
      </c>
      <c r="C32" s="862"/>
      <c r="D32" s="862"/>
      <c r="E32" s="862"/>
      <c r="F32" s="862"/>
      <c r="G32" s="862"/>
      <c r="H32" s="862"/>
      <c r="I32" s="340"/>
    </row>
    <row r="33" spans="1:9" ht="22.5" customHeight="1">
      <c r="A33" s="414" t="s">
        <v>413</v>
      </c>
      <c r="B33" s="860" t="s">
        <v>588</v>
      </c>
      <c r="C33" s="860"/>
      <c r="D33" s="860"/>
      <c r="E33" s="860"/>
      <c r="F33" s="860"/>
      <c r="G33" s="860"/>
      <c r="H33" s="860"/>
      <c r="I33" s="340"/>
    </row>
    <row r="34" spans="1:9" ht="24.75" hidden="1" customHeight="1">
      <c r="A34" s="414" t="s">
        <v>415</v>
      </c>
      <c r="B34" s="860" t="s">
        <v>589</v>
      </c>
      <c r="C34" s="860"/>
      <c r="D34" s="860"/>
      <c r="E34" s="860"/>
      <c r="F34" s="860"/>
      <c r="G34" s="860"/>
      <c r="H34" s="860"/>
      <c r="I34" s="340"/>
    </row>
    <row r="35" spans="1:9" ht="12" customHeight="1">
      <c r="A35" s="340"/>
      <c r="B35" s="340"/>
      <c r="C35" s="340"/>
      <c r="D35" s="340"/>
      <c r="E35" s="340"/>
      <c r="F35" s="340"/>
      <c r="G35" s="340"/>
      <c r="H35" s="340"/>
      <c r="I35" s="340"/>
    </row>
    <row r="36" spans="1:9" s="417" customFormat="1" ht="24.75" customHeight="1">
      <c r="A36" s="415" t="s">
        <v>590</v>
      </c>
      <c r="B36" s="863" t="s">
        <v>591</v>
      </c>
      <c r="C36" s="863"/>
      <c r="D36" s="863"/>
      <c r="E36" s="863"/>
      <c r="F36" s="863"/>
      <c r="G36" s="863"/>
      <c r="H36" s="863"/>
      <c r="I36" s="416"/>
    </row>
    <row r="37" spans="1:9" ht="24" customHeight="1">
      <c r="A37" s="340"/>
      <c r="B37" s="862" t="s">
        <v>592</v>
      </c>
      <c r="C37" s="862"/>
      <c r="D37" s="862"/>
      <c r="E37" s="862"/>
      <c r="F37" s="862"/>
      <c r="G37" s="862"/>
      <c r="H37" s="862"/>
      <c r="I37" s="340"/>
    </row>
    <row r="38" spans="1:9" ht="54" customHeight="1">
      <c r="A38" s="340"/>
      <c r="B38" s="860" t="s">
        <v>593</v>
      </c>
      <c r="C38" s="860"/>
      <c r="D38" s="860"/>
      <c r="E38" s="860"/>
      <c r="F38" s="860"/>
      <c r="G38" s="860"/>
      <c r="H38" s="860"/>
      <c r="I38" s="340"/>
    </row>
    <row r="39" spans="1:9" ht="15.75" customHeight="1">
      <c r="A39" s="864" t="s">
        <v>594</v>
      </c>
      <c r="B39" s="867" t="s">
        <v>595</v>
      </c>
      <c r="C39" s="868"/>
      <c r="D39" s="873" t="s">
        <v>596</v>
      </c>
      <c r="E39" s="873"/>
      <c r="F39" s="873"/>
      <c r="G39" s="340"/>
      <c r="H39" s="340"/>
    </row>
    <row r="40" spans="1:9" ht="19.5" customHeight="1">
      <c r="A40" s="865"/>
      <c r="B40" s="869"/>
      <c r="C40" s="870"/>
      <c r="D40" s="873"/>
      <c r="E40" s="873"/>
      <c r="F40" s="873"/>
      <c r="G40" s="340"/>
      <c r="H40" s="340"/>
      <c r="I40" s="340"/>
    </row>
    <row r="41" spans="1:9" ht="20.25" customHeight="1">
      <c r="A41" s="866"/>
      <c r="B41" s="871"/>
      <c r="C41" s="872"/>
      <c r="D41" s="873"/>
      <c r="E41" s="873"/>
      <c r="F41" s="873"/>
      <c r="G41" s="340"/>
      <c r="H41" s="340"/>
      <c r="I41" s="340"/>
    </row>
    <row r="42" spans="1:9" ht="30.75" customHeight="1">
      <c r="A42" s="420">
        <v>1</v>
      </c>
      <c r="B42" s="883" t="s">
        <v>597</v>
      </c>
      <c r="C42" s="883"/>
      <c r="D42" s="889" t="str">
        <f>IF('Names of Bidder'!D18=0, "", 'Names of Bidder'!D18)</f>
        <v/>
      </c>
      <c r="E42" s="890"/>
      <c r="F42" s="891"/>
      <c r="G42" s="340"/>
      <c r="H42" s="340"/>
      <c r="I42" s="340"/>
    </row>
    <row r="43" spans="1:9" ht="22.5" customHeight="1">
      <c r="A43" s="874">
        <v>2</v>
      </c>
      <c r="B43" s="877" t="s">
        <v>598</v>
      </c>
      <c r="C43" s="878"/>
      <c r="D43" s="884"/>
      <c r="E43" s="885"/>
      <c r="F43" s="886"/>
      <c r="G43" s="340"/>
      <c r="H43" s="340"/>
      <c r="I43" s="340"/>
    </row>
    <row r="44" spans="1:9" ht="22.5" customHeight="1">
      <c r="A44" s="875"/>
      <c r="B44" s="879"/>
      <c r="C44" s="880"/>
      <c r="D44" s="884"/>
      <c r="E44" s="885"/>
      <c r="F44" s="886"/>
      <c r="G44" s="340"/>
      <c r="H44" s="340"/>
      <c r="I44" s="340"/>
    </row>
    <row r="45" spans="1:9" ht="21.75" customHeight="1">
      <c r="A45" s="876"/>
      <c r="B45" s="881"/>
      <c r="C45" s="882"/>
      <c r="D45" s="884"/>
      <c r="E45" s="885"/>
      <c r="F45" s="886"/>
      <c r="G45" s="340"/>
      <c r="H45" s="340"/>
      <c r="I45" s="340"/>
    </row>
    <row r="46" spans="1:9" ht="18.75" customHeight="1">
      <c r="A46" s="420">
        <v>3</v>
      </c>
      <c r="B46" s="883" t="s">
        <v>599</v>
      </c>
      <c r="C46" s="883"/>
      <c r="D46" s="884"/>
      <c r="E46" s="885"/>
      <c r="F46" s="886"/>
      <c r="G46" s="340"/>
      <c r="H46" s="340"/>
      <c r="I46" s="340"/>
    </row>
    <row r="47" spans="1:9" ht="20.25" customHeight="1">
      <c r="A47" s="420">
        <v>4</v>
      </c>
      <c r="B47" s="883" t="s">
        <v>600</v>
      </c>
      <c r="C47" s="883"/>
      <c r="D47" s="884"/>
      <c r="E47" s="885"/>
      <c r="F47" s="886"/>
      <c r="G47" s="340"/>
      <c r="H47" s="340"/>
      <c r="I47" s="340"/>
    </row>
    <row r="48" spans="1:9" ht="19.5" customHeight="1">
      <c r="A48" s="421">
        <v>5</v>
      </c>
      <c r="B48" s="883" t="s">
        <v>601</v>
      </c>
      <c r="C48" s="883"/>
      <c r="D48" s="884"/>
      <c r="E48" s="885"/>
      <c r="F48" s="886"/>
      <c r="G48" s="340"/>
      <c r="H48" s="340"/>
    </row>
    <row r="49" spans="1:10" ht="51.75" customHeight="1">
      <c r="A49" s="420">
        <v>6</v>
      </c>
      <c r="B49" s="883" t="s">
        <v>602</v>
      </c>
      <c r="C49" s="883"/>
      <c r="D49" s="884"/>
      <c r="E49" s="885"/>
      <c r="F49" s="886"/>
      <c r="G49" s="340"/>
      <c r="H49" s="340"/>
      <c r="I49" s="340"/>
    </row>
    <row r="50" spans="1:10" ht="49.5" customHeight="1">
      <c r="A50" s="420">
        <v>7</v>
      </c>
      <c r="B50" s="883" t="s">
        <v>603</v>
      </c>
      <c r="C50" s="883"/>
      <c r="D50" s="884"/>
      <c r="E50" s="885"/>
      <c r="F50" s="886"/>
      <c r="G50" s="340"/>
      <c r="H50" s="340"/>
      <c r="I50" s="340"/>
    </row>
    <row r="51" spans="1:10" ht="24" customHeight="1">
      <c r="A51" s="420">
        <v>8</v>
      </c>
      <c r="B51" s="883" t="s">
        <v>604</v>
      </c>
      <c r="C51" s="883"/>
      <c r="D51" s="884"/>
      <c r="E51" s="885"/>
      <c r="F51" s="886"/>
      <c r="G51" s="340"/>
      <c r="H51" s="340"/>
      <c r="I51" s="340"/>
    </row>
    <row r="52" spans="1:10" ht="22.5" customHeight="1">
      <c r="A52" s="422"/>
      <c r="B52" s="423" t="s">
        <v>605</v>
      </c>
      <c r="C52" s="424"/>
      <c r="D52" s="884"/>
      <c r="E52" s="885"/>
      <c r="F52" s="886"/>
      <c r="G52" s="340"/>
      <c r="H52" s="340"/>
      <c r="I52" s="340"/>
    </row>
    <row r="53" spans="1:10" ht="24.75" customHeight="1">
      <c r="A53" s="422"/>
      <c r="B53" s="423" t="s">
        <v>606</v>
      </c>
      <c r="C53" s="424"/>
      <c r="D53" s="884"/>
      <c r="E53" s="885"/>
      <c r="F53" s="886"/>
      <c r="G53" s="340"/>
      <c r="H53" s="340"/>
      <c r="I53" s="340"/>
    </row>
    <row r="54" spans="1:10" ht="22.5" customHeight="1">
      <c r="A54" s="425"/>
      <c r="B54" s="423" t="s">
        <v>607</v>
      </c>
      <c r="C54" s="426"/>
      <c r="D54" s="884"/>
      <c r="E54" s="885"/>
      <c r="F54" s="886"/>
      <c r="G54" s="340"/>
      <c r="H54" s="340"/>
    </row>
    <row r="55" spans="1:10" ht="13.5" customHeight="1">
      <c r="A55" s="340"/>
      <c r="B55" s="340"/>
      <c r="C55" s="340"/>
      <c r="D55" s="340"/>
      <c r="E55" s="340"/>
      <c r="F55" s="340"/>
      <c r="G55" s="340"/>
      <c r="H55" s="340"/>
      <c r="I55" s="340"/>
    </row>
    <row r="56" spans="1:10" s="390" customFormat="1" ht="47.25" customHeight="1">
      <c r="A56" s="420">
        <v>9</v>
      </c>
      <c r="B56" s="892" t="s">
        <v>608</v>
      </c>
      <c r="C56" s="893"/>
      <c r="D56" s="893"/>
      <c r="E56" s="893"/>
      <c r="F56" s="894"/>
      <c r="G56" s="427" t="s">
        <v>473</v>
      </c>
      <c r="H56" s="428"/>
      <c r="I56" s="59"/>
      <c r="J56" s="59"/>
    </row>
    <row r="57" spans="1:10" s="390" customFormat="1" ht="42" customHeight="1">
      <c r="A57" s="420">
        <v>10</v>
      </c>
      <c r="B57" s="892" t="s">
        <v>609</v>
      </c>
      <c r="C57" s="893"/>
      <c r="D57" s="893"/>
      <c r="E57" s="893"/>
      <c r="F57" s="894"/>
      <c r="G57" s="427"/>
      <c r="H57" s="428"/>
      <c r="I57" s="59"/>
      <c r="J57" s="59"/>
    </row>
    <row r="58" spans="1:10" s="390" customFormat="1" ht="12" customHeight="1">
      <c r="A58" s="59"/>
      <c r="B58" s="59"/>
      <c r="C58" s="59"/>
      <c r="D58" s="59"/>
      <c r="E58" s="59"/>
      <c r="F58" s="59"/>
      <c r="G58" s="59"/>
      <c r="H58" s="59"/>
      <c r="I58" s="59"/>
      <c r="J58" s="59"/>
    </row>
    <row r="59" spans="1:10" s="390" customFormat="1" ht="12" customHeight="1">
      <c r="A59" s="59"/>
      <c r="B59" s="59"/>
      <c r="C59" s="59"/>
      <c r="D59" s="59"/>
      <c r="E59" s="59"/>
      <c r="F59" s="59"/>
      <c r="G59" s="59"/>
      <c r="H59" s="59"/>
      <c r="I59" s="59"/>
      <c r="J59" s="59"/>
    </row>
    <row r="60" spans="1:10" s="390" customFormat="1" ht="24" customHeight="1">
      <c r="A60" s="429">
        <v>2</v>
      </c>
      <c r="B60" s="895" t="s">
        <v>610</v>
      </c>
      <c r="C60" s="895"/>
      <c r="D60" s="895"/>
      <c r="E60" s="895"/>
      <c r="F60" s="895"/>
      <c r="G60" s="895"/>
      <c r="H60" s="895"/>
      <c r="I60" s="895"/>
      <c r="J60" s="59"/>
    </row>
    <row r="61" spans="1:10" s="390" customFormat="1" ht="16.5">
      <c r="A61" s="59"/>
      <c r="B61" s="59"/>
      <c r="C61" s="59"/>
      <c r="D61" s="59"/>
      <c r="E61" s="59"/>
      <c r="F61" s="59"/>
      <c r="G61" s="59"/>
      <c r="H61" s="59"/>
      <c r="I61" s="59"/>
      <c r="J61" s="59"/>
    </row>
    <row r="62" spans="1:10" s="390" customFormat="1" ht="24.75" customHeight="1">
      <c r="A62" s="430" t="s">
        <v>611</v>
      </c>
      <c r="B62" s="896" t="s">
        <v>612</v>
      </c>
      <c r="C62" s="896"/>
      <c r="D62" s="896"/>
      <c r="E62" s="896"/>
      <c r="F62" s="896"/>
      <c r="G62" s="896"/>
      <c r="H62" s="896"/>
      <c r="I62" s="896"/>
      <c r="J62" s="59"/>
    </row>
    <row r="63" spans="1:10" s="390" customFormat="1" ht="10.5" customHeight="1">
      <c r="A63" s="59"/>
      <c r="B63" s="59"/>
      <c r="C63" s="59"/>
      <c r="D63" s="59"/>
      <c r="E63" s="59"/>
      <c r="F63" s="59"/>
      <c r="G63" s="59"/>
      <c r="H63" s="59"/>
      <c r="I63" s="59"/>
      <c r="J63" s="59"/>
    </row>
    <row r="64" spans="1:10" s="390" customFormat="1" ht="75" customHeight="1">
      <c r="A64" s="431" t="s">
        <v>613</v>
      </c>
      <c r="B64" s="887" t="s">
        <v>715</v>
      </c>
      <c r="C64" s="887"/>
      <c r="D64" s="887"/>
      <c r="E64" s="887"/>
      <c r="F64" s="887"/>
      <c r="G64" s="887"/>
      <c r="H64" s="887"/>
      <c r="I64" s="887"/>
    </row>
    <row r="65" spans="1:189" s="390" customFormat="1" ht="192.75" customHeight="1">
      <c r="A65" s="431" t="s">
        <v>614</v>
      </c>
      <c r="B65" s="888" t="s">
        <v>714</v>
      </c>
      <c r="C65" s="888"/>
      <c r="D65" s="888"/>
      <c r="E65" s="888"/>
      <c r="F65" s="888"/>
      <c r="G65" s="888"/>
      <c r="H65" s="888"/>
      <c r="I65" s="888"/>
      <c r="J65" s="59"/>
    </row>
    <row r="66" spans="1:189" s="390" customFormat="1" ht="213" customHeight="1">
      <c r="A66" s="431" t="s">
        <v>707</v>
      </c>
      <c r="B66" s="888" t="s">
        <v>716</v>
      </c>
      <c r="C66" s="888"/>
      <c r="D66" s="888"/>
      <c r="E66" s="888"/>
      <c r="F66" s="888"/>
      <c r="G66" s="888"/>
      <c r="H66" s="888"/>
      <c r="I66" s="888"/>
      <c r="J66" s="59"/>
    </row>
    <row r="67" spans="1:189" s="390" customFormat="1" ht="60" customHeight="1">
      <c r="A67" s="431"/>
      <c r="B67" s="888" t="s">
        <v>792</v>
      </c>
      <c r="C67" s="888"/>
      <c r="D67" s="888"/>
      <c r="E67" s="888"/>
      <c r="F67" s="888"/>
      <c r="G67" s="888"/>
      <c r="H67" s="888"/>
      <c r="I67" s="888"/>
      <c r="J67" s="59"/>
    </row>
    <row r="68" spans="1:189" s="390" customFormat="1" ht="24.75" customHeight="1">
      <c r="A68" s="431"/>
      <c r="B68" s="888" t="s">
        <v>717</v>
      </c>
      <c r="C68" s="888"/>
      <c r="D68" s="888"/>
      <c r="E68" s="888"/>
      <c r="F68" s="888"/>
      <c r="G68" s="888"/>
      <c r="H68" s="888"/>
      <c r="I68" s="888"/>
      <c r="J68" s="59"/>
    </row>
    <row r="69" spans="1:189" s="390" customFormat="1" ht="16.5">
      <c r="A69" s="59"/>
      <c r="B69" s="59"/>
      <c r="C69" s="59"/>
      <c r="D69" s="59"/>
      <c r="E69" s="59"/>
      <c r="F69" s="59"/>
      <c r="G69" s="59"/>
      <c r="H69" s="59"/>
      <c r="I69" s="59"/>
      <c r="J69" s="59"/>
    </row>
    <row r="70" spans="1:189" s="390" customFormat="1" ht="57" customHeight="1">
      <c r="A70" s="431" t="s">
        <v>718</v>
      </c>
      <c r="B70" s="897" t="s">
        <v>615</v>
      </c>
      <c r="C70" s="897"/>
      <c r="D70" s="897"/>
      <c r="E70" s="897"/>
      <c r="F70" s="897"/>
      <c r="G70" s="897"/>
      <c r="H70" s="897"/>
      <c r="I70" s="897"/>
      <c r="J70" s="59"/>
    </row>
    <row r="71" spans="1:189" s="390" customFormat="1" ht="41.25" customHeight="1">
      <c r="B71" s="897" t="s">
        <v>616</v>
      </c>
      <c r="C71" s="897"/>
      <c r="D71" s="897"/>
      <c r="E71" s="897"/>
      <c r="F71" s="897"/>
      <c r="G71" s="897"/>
      <c r="H71" s="897"/>
      <c r="I71" s="897"/>
    </row>
    <row r="72" spans="1:189" s="390" customFormat="1" ht="16.5" customHeight="1">
      <c r="B72" s="559"/>
      <c r="C72" s="559"/>
      <c r="D72" s="559"/>
      <c r="E72" s="559"/>
      <c r="F72" s="559"/>
      <c r="G72" s="559"/>
      <c r="H72" s="559"/>
      <c r="I72" s="559"/>
    </row>
    <row r="73" spans="1:189" s="390" customFormat="1" ht="41.25" customHeight="1">
      <c r="A73" s="562">
        <v>2.2000000000000002</v>
      </c>
      <c r="B73" s="903" t="s">
        <v>719</v>
      </c>
      <c r="C73" s="903"/>
      <c r="D73" s="903"/>
      <c r="E73" s="903"/>
      <c r="F73" s="903"/>
      <c r="G73" s="903"/>
      <c r="H73" s="903"/>
      <c r="I73" s="903"/>
    </row>
    <row r="74" spans="1:189" s="390" customFormat="1" ht="41.25" customHeight="1">
      <c r="A74" s="562" t="s">
        <v>720</v>
      </c>
      <c r="B74" s="904" t="s">
        <v>721</v>
      </c>
      <c r="C74" s="904"/>
      <c r="D74" s="904"/>
      <c r="E74" s="904"/>
      <c r="F74" s="904"/>
      <c r="G74" s="905"/>
      <c r="H74" s="906"/>
      <c r="I74" s="906"/>
    </row>
    <row r="75" spans="1:189" s="390" customFormat="1" ht="16.5" customHeight="1">
      <c r="B75" s="559"/>
      <c r="C75" s="559"/>
      <c r="D75" s="559"/>
      <c r="E75" s="559"/>
      <c r="F75" s="559"/>
      <c r="G75" s="559"/>
      <c r="H75" s="559"/>
      <c r="I75" s="559"/>
    </row>
    <row r="76" spans="1:189" s="566" customFormat="1" ht="24" customHeight="1">
      <c r="A76" s="1012">
        <v>2.2999999999999998</v>
      </c>
      <c r="B76" s="1003" t="s">
        <v>722</v>
      </c>
      <c r="C76" s="1003"/>
      <c r="D76" s="1003"/>
      <c r="E76" s="1003"/>
      <c r="F76" s="1003"/>
      <c r="G76" s="1003"/>
      <c r="H76" s="1003"/>
      <c r="I76" s="1003"/>
      <c r="AB76" s="597"/>
      <c r="AC76" s="390"/>
      <c r="AD76" s="390"/>
      <c r="AE76" s="390"/>
      <c r="AF76" s="390"/>
      <c r="AG76" s="390"/>
      <c r="AH76" s="390"/>
      <c r="AI76" s="390"/>
      <c r="AJ76" s="390"/>
      <c r="AK76" s="390"/>
      <c r="AL76" s="390"/>
      <c r="AM76" s="390"/>
      <c r="AN76" s="390"/>
      <c r="AO76" s="390"/>
      <c r="AP76" s="390"/>
      <c r="AQ76" s="390"/>
      <c r="AR76" s="390"/>
      <c r="AS76" s="390"/>
      <c r="AT76" s="390"/>
      <c r="AU76" s="390"/>
      <c r="AV76" s="390"/>
      <c r="AW76" s="390"/>
      <c r="AX76" s="390"/>
      <c r="AY76" s="390"/>
      <c r="AZ76" s="390"/>
      <c r="BA76" s="390"/>
      <c r="BB76" s="390"/>
      <c r="BC76" s="390"/>
      <c r="BD76" s="390"/>
      <c r="BE76" s="390"/>
      <c r="BF76" s="390"/>
      <c r="BG76" s="390"/>
      <c r="BH76" s="390"/>
      <c r="BI76" s="390"/>
      <c r="BJ76" s="390"/>
      <c r="BK76" s="390"/>
      <c r="BL76" s="390"/>
      <c r="BM76" s="390"/>
      <c r="BN76" s="390"/>
      <c r="BO76" s="390"/>
      <c r="BP76" s="390"/>
      <c r="BQ76" s="390"/>
      <c r="BR76" s="390"/>
      <c r="BS76" s="390"/>
      <c r="BT76" s="390"/>
      <c r="BU76" s="390"/>
      <c r="BV76" s="390"/>
      <c r="BW76" s="390"/>
      <c r="BX76" s="390"/>
      <c r="BY76" s="390"/>
      <c r="BZ76" s="390"/>
      <c r="CA76" s="390"/>
      <c r="CB76" s="390"/>
      <c r="CC76" s="390"/>
      <c r="CD76" s="390"/>
      <c r="CE76" s="390"/>
      <c r="CF76" s="390"/>
      <c r="CG76" s="390"/>
      <c r="CH76" s="390"/>
      <c r="CI76" s="390"/>
      <c r="CJ76" s="390"/>
      <c r="CK76" s="390"/>
      <c r="CL76" s="390"/>
      <c r="CM76" s="390"/>
      <c r="CN76" s="390"/>
      <c r="CO76" s="390"/>
      <c r="CP76" s="390"/>
      <c r="CQ76" s="390"/>
      <c r="CR76" s="390"/>
      <c r="CS76" s="390"/>
      <c r="CT76" s="390"/>
      <c r="CU76" s="390"/>
      <c r="CV76" s="390"/>
      <c r="CW76" s="390"/>
      <c r="CX76" s="390"/>
      <c r="CY76" s="390"/>
      <c r="CZ76" s="390"/>
      <c r="DA76" s="390"/>
      <c r="DB76" s="390"/>
      <c r="DC76" s="390"/>
      <c r="DD76" s="390"/>
      <c r="DE76" s="390"/>
      <c r="DF76" s="390"/>
      <c r="DG76" s="390"/>
      <c r="DH76" s="390"/>
      <c r="DI76" s="390"/>
      <c r="DJ76" s="390"/>
      <c r="DK76" s="390"/>
      <c r="DL76" s="390"/>
      <c r="DM76" s="390"/>
      <c r="DN76" s="390"/>
      <c r="DO76" s="390"/>
      <c r="DP76" s="390"/>
      <c r="DQ76" s="390"/>
      <c r="DR76" s="390"/>
      <c r="DS76" s="390"/>
      <c r="DT76" s="390"/>
      <c r="DU76" s="390"/>
      <c r="DV76" s="390"/>
      <c r="DW76" s="390"/>
      <c r="DX76" s="390"/>
      <c r="DY76" s="390"/>
      <c r="DZ76" s="390"/>
      <c r="EA76" s="390"/>
      <c r="EB76" s="390"/>
      <c r="EC76" s="390"/>
      <c r="ED76" s="390"/>
      <c r="EE76" s="390"/>
      <c r="EF76" s="390"/>
      <c r="EG76" s="390"/>
      <c r="EH76" s="390"/>
      <c r="EI76" s="390"/>
      <c r="EJ76" s="390"/>
      <c r="EK76" s="390"/>
      <c r="EL76" s="390"/>
      <c r="EM76" s="390"/>
      <c r="EN76" s="390"/>
      <c r="EO76" s="390"/>
      <c r="EP76" s="390"/>
      <c r="EQ76" s="390"/>
      <c r="ER76" s="390"/>
      <c r="ES76" s="390"/>
      <c r="ET76" s="390"/>
      <c r="EU76" s="390"/>
      <c r="EV76" s="390"/>
      <c r="EW76" s="390"/>
      <c r="EX76" s="390"/>
      <c r="EY76" s="390"/>
      <c r="EZ76" s="390"/>
      <c r="FA76" s="390"/>
      <c r="FB76" s="390"/>
      <c r="FC76" s="390"/>
      <c r="FD76" s="390"/>
      <c r="FE76" s="390"/>
      <c r="FF76" s="390"/>
      <c r="FG76" s="390"/>
      <c r="FH76" s="390"/>
      <c r="FI76" s="390"/>
      <c r="FJ76" s="390"/>
      <c r="FK76" s="390"/>
      <c r="FL76" s="390"/>
      <c r="FM76" s="390"/>
      <c r="FN76" s="390"/>
      <c r="FO76" s="390"/>
      <c r="FP76" s="390"/>
      <c r="FQ76" s="390"/>
      <c r="FR76" s="390"/>
      <c r="FS76" s="390"/>
      <c r="FT76" s="390"/>
      <c r="FU76" s="390"/>
      <c r="FV76" s="390"/>
      <c r="FW76" s="390"/>
      <c r="FX76" s="390"/>
      <c r="FY76" s="390"/>
      <c r="FZ76" s="390"/>
      <c r="GA76" s="390"/>
      <c r="GB76" s="390"/>
      <c r="GC76" s="390"/>
      <c r="GD76" s="390"/>
      <c r="GE76" s="390"/>
      <c r="GF76" s="390"/>
      <c r="GG76" s="390"/>
    </row>
    <row r="77" spans="1:189" s="390" customFormat="1" ht="48.75" customHeight="1">
      <c r="A77" s="1012"/>
      <c r="B77" s="898" t="s">
        <v>723</v>
      </c>
      <c r="C77" s="898"/>
      <c r="D77" s="898"/>
      <c r="E77" s="898"/>
      <c r="F77" s="898"/>
      <c r="G77" s="898"/>
      <c r="H77" s="898"/>
      <c r="I77" s="898"/>
      <c r="J77" s="59"/>
    </row>
    <row r="78" spans="1:189" s="390" customFormat="1" ht="38.25" customHeight="1">
      <c r="A78" s="583">
        <v>1</v>
      </c>
      <c r="B78" s="899" t="s">
        <v>724</v>
      </c>
      <c r="C78" s="900"/>
      <c r="D78" s="900"/>
      <c r="E78" s="900"/>
      <c r="F78" s="901">
        <v>0</v>
      </c>
      <c r="G78" s="901"/>
      <c r="H78" s="901"/>
      <c r="I78" s="901"/>
      <c r="J78" s="432"/>
      <c r="K78" s="432"/>
      <c r="L78" s="432"/>
      <c r="M78" s="432"/>
      <c r="N78" s="433">
        <f>'[13]Name of Bidder'!D12</f>
        <v>0</v>
      </c>
      <c r="O78" s="432"/>
      <c r="P78" s="432"/>
      <c r="Q78" s="432"/>
      <c r="R78" s="432"/>
      <c r="S78" s="432"/>
      <c r="T78" s="432"/>
      <c r="U78" s="432"/>
      <c r="V78" s="432"/>
      <c r="W78" s="432"/>
      <c r="X78" s="432"/>
      <c r="Y78" s="432"/>
    </row>
    <row r="79" spans="1:189" s="390" customFormat="1" ht="44.25" customHeight="1">
      <c r="A79" s="583">
        <v>2</v>
      </c>
      <c r="B79" s="907" t="s">
        <v>725</v>
      </c>
      <c r="C79" s="908"/>
      <c r="D79" s="908"/>
      <c r="E79" s="1004"/>
      <c r="F79" s="901"/>
      <c r="G79" s="901"/>
      <c r="H79" s="901"/>
      <c r="I79" s="901"/>
      <c r="J79" s="38"/>
      <c r="K79" s="38"/>
      <c r="L79" s="38"/>
      <c r="M79" s="38"/>
      <c r="N79" s="434">
        <f>'[13]Name of Bidder'!D22</f>
        <v>0</v>
      </c>
      <c r="O79" s="38"/>
      <c r="P79" s="38"/>
      <c r="Q79" s="38"/>
      <c r="R79" s="38"/>
      <c r="S79" s="38"/>
      <c r="T79" s="38"/>
      <c r="U79" s="38"/>
      <c r="V79" s="38"/>
      <c r="W79" s="38"/>
      <c r="X79" s="38"/>
      <c r="Y79" s="38"/>
    </row>
    <row r="80" spans="1:189" s="390" customFormat="1" ht="44.25" customHeight="1">
      <c r="A80" s="583">
        <v>3</v>
      </c>
      <c r="B80" s="907" t="s">
        <v>726</v>
      </c>
      <c r="C80" s="908"/>
      <c r="D80" s="908"/>
      <c r="E80" s="908"/>
      <c r="F80" s="517"/>
      <c r="G80" s="909"/>
      <c r="H80" s="910"/>
      <c r="I80" s="517"/>
      <c r="J80" s="38"/>
      <c r="K80" s="38"/>
      <c r="L80" s="38"/>
      <c r="M80" s="38"/>
      <c r="N80" s="284"/>
      <c r="O80" s="38"/>
      <c r="P80" s="38"/>
      <c r="Q80" s="38"/>
      <c r="R80" s="38"/>
      <c r="S80" s="38"/>
      <c r="T80" s="38"/>
      <c r="U80" s="38"/>
      <c r="V80" s="38"/>
      <c r="W80" s="38"/>
      <c r="X80" s="38"/>
      <c r="Y80" s="38"/>
    </row>
    <row r="81" spans="1:25" s="390" customFormat="1" ht="36.75" customHeight="1">
      <c r="A81" s="583">
        <v>4</v>
      </c>
      <c r="B81" s="907" t="s">
        <v>618</v>
      </c>
      <c r="C81" s="908"/>
      <c r="D81" s="908"/>
      <c r="E81" s="1004"/>
      <c r="F81" s="517"/>
      <c r="G81" s="902"/>
      <c r="H81" s="902"/>
      <c r="I81" s="516"/>
      <c r="J81" s="38"/>
      <c r="K81" s="38"/>
      <c r="L81" s="38"/>
      <c r="M81" s="38"/>
      <c r="N81" s="38"/>
      <c r="O81" s="38"/>
      <c r="P81" s="38"/>
      <c r="Q81" s="38"/>
      <c r="R81" s="38"/>
      <c r="S81" s="38"/>
      <c r="T81" s="38"/>
      <c r="U81" s="38"/>
      <c r="V81" s="38"/>
      <c r="W81" s="38"/>
      <c r="X81" s="38"/>
      <c r="Y81" s="38"/>
    </row>
    <row r="82" spans="1:25" s="390" customFormat="1" ht="23.25" customHeight="1">
      <c r="A82" s="1014">
        <v>5</v>
      </c>
      <c r="B82" s="1005" t="s">
        <v>619</v>
      </c>
      <c r="C82" s="1006"/>
      <c r="D82" s="1006"/>
      <c r="E82" s="1007"/>
      <c r="F82" s="517"/>
      <c r="G82" s="902"/>
      <c r="H82" s="902"/>
      <c r="I82" s="516"/>
      <c r="J82" s="38"/>
      <c r="K82" s="38"/>
      <c r="L82" s="38"/>
      <c r="M82" s="38"/>
      <c r="N82" s="38"/>
      <c r="O82" s="38"/>
      <c r="P82" s="38"/>
      <c r="Q82" s="38"/>
      <c r="R82" s="38"/>
      <c r="S82" s="38"/>
      <c r="T82" s="38"/>
      <c r="U82" s="38"/>
      <c r="V82" s="38"/>
      <c r="W82" s="38"/>
      <c r="X82" s="38"/>
      <c r="Y82" s="38"/>
    </row>
    <row r="83" spans="1:25" s="390" customFormat="1" ht="21" customHeight="1">
      <c r="A83" s="1015"/>
      <c r="B83" s="1008"/>
      <c r="C83" s="1009"/>
      <c r="D83" s="1009"/>
      <c r="E83" s="1010"/>
      <c r="F83" s="517"/>
      <c r="G83" s="902"/>
      <c r="H83" s="902"/>
      <c r="I83" s="516"/>
      <c r="J83" s="38"/>
      <c r="K83" s="38"/>
      <c r="L83" s="38"/>
      <c r="M83" s="38"/>
      <c r="N83" s="38"/>
      <c r="O83" s="38"/>
      <c r="P83" s="38"/>
      <c r="Q83" s="38"/>
      <c r="R83" s="38"/>
      <c r="S83" s="38"/>
      <c r="T83" s="38"/>
      <c r="U83" s="38"/>
      <c r="V83" s="38"/>
      <c r="W83" s="38"/>
      <c r="X83" s="38"/>
      <c r="Y83" s="38"/>
    </row>
    <row r="84" spans="1:25" s="390" customFormat="1" ht="20.25" customHeight="1">
      <c r="A84" s="1015"/>
      <c r="B84" s="1008"/>
      <c r="C84" s="1009"/>
      <c r="D84" s="1009"/>
      <c r="E84" s="1010"/>
      <c r="F84" s="517"/>
      <c r="G84" s="902"/>
      <c r="H84" s="902"/>
      <c r="I84" s="516"/>
      <c r="J84" s="38"/>
      <c r="K84" s="38"/>
      <c r="L84" s="38"/>
      <c r="M84" s="38"/>
      <c r="N84" s="38"/>
      <c r="O84" s="38"/>
      <c r="P84" s="38"/>
      <c r="Q84" s="38"/>
      <c r="R84" s="38"/>
      <c r="S84" s="38"/>
      <c r="T84" s="38"/>
      <c r="U84" s="38"/>
      <c r="V84" s="38"/>
      <c r="W84" s="38"/>
      <c r="X84" s="38"/>
      <c r="Y84" s="38"/>
    </row>
    <row r="85" spans="1:25" s="390" customFormat="1" ht="21" customHeight="1">
      <c r="A85" s="1015"/>
      <c r="B85" s="1008"/>
      <c r="C85" s="1009"/>
      <c r="D85" s="1009"/>
      <c r="E85" s="1010"/>
      <c r="F85" s="517"/>
      <c r="G85" s="902"/>
      <c r="H85" s="902"/>
      <c r="I85" s="516"/>
      <c r="J85" s="38"/>
      <c r="K85" s="38"/>
      <c r="L85" s="38"/>
      <c r="M85" s="38"/>
      <c r="N85" s="38"/>
      <c r="O85" s="38"/>
      <c r="P85" s="38"/>
      <c r="Q85" s="38"/>
      <c r="R85" s="38"/>
      <c r="S85" s="38"/>
      <c r="T85" s="38"/>
      <c r="U85" s="38"/>
      <c r="V85" s="38"/>
      <c r="W85" s="38"/>
      <c r="X85" s="38"/>
      <c r="Y85" s="38"/>
    </row>
    <row r="86" spans="1:25" s="390" customFormat="1" ht="24.95" customHeight="1">
      <c r="A86" s="1015"/>
      <c r="B86" s="436"/>
      <c r="E86" s="44" t="s">
        <v>620</v>
      </c>
      <c r="F86" s="517"/>
      <c r="G86" s="902"/>
      <c r="H86" s="902"/>
      <c r="I86" s="516"/>
      <c r="J86" s="38"/>
      <c r="K86" s="38"/>
      <c r="L86" s="38"/>
      <c r="M86" s="38"/>
      <c r="N86" s="38"/>
      <c r="O86" s="38"/>
      <c r="P86" s="38"/>
      <c r="Q86" s="38"/>
      <c r="R86" s="38"/>
      <c r="S86" s="38"/>
      <c r="T86" s="38"/>
      <c r="U86" s="38"/>
      <c r="V86" s="38"/>
      <c r="W86" s="38"/>
      <c r="X86" s="38"/>
      <c r="Y86" s="38"/>
    </row>
    <row r="87" spans="1:25" s="390" customFormat="1" ht="24.95" customHeight="1">
      <c r="A87" s="1015"/>
      <c r="B87" s="436"/>
      <c r="E87" s="44" t="s">
        <v>21</v>
      </c>
      <c r="F87" s="517"/>
      <c r="G87" s="902"/>
      <c r="H87" s="902"/>
      <c r="I87" s="516"/>
      <c r="J87" s="38"/>
      <c r="K87" s="38"/>
      <c r="L87" s="38"/>
      <c r="M87" s="38"/>
      <c r="N87" s="38"/>
      <c r="O87" s="38"/>
      <c r="P87" s="38"/>
      <c r="Q87" s="38"/>
      <c r="R87" s="38"/>
      <c r="S87" s="38"/>
      <c r="T87" s="38"/>
      <c r="U87" s="38"/>
      <c r="V87" s="38"/>
      <c r="W87" s="38"/>
      <c r="X87" s="38"/>
      <c r="Y87" s="38"/>
    </row>
    <row r="88" spans="1:25" s="390" customFormat="1" ht="24.95" customHeight="1">
      <c r="A88" s="1016"/>
      <c r="B88" s="437"/>
      <c r="C88" s="438"/>
      <c r="D88" s="438"/>
      <c r="E88" s="439" t="s">
        <v>621</v>
      </c>
      <c r="F88" s="517"/>
      <c r="G88" s="902"/>
      <c r="H88" s="902"/>
      <c r="I88" s="516"/>
      <c r="J88" s="38"/>
      <c r="K88" s="38"/>
      <c r="L88" s="38"/>
      <c r="M88" s="38"/>
      <c r="N88" s="38"/>
      <c r="O88" s="38"/>
      <c r="P88" s="38"/>
      <c r="Q88" s="38"/>
      <c r="R88" s="38"/>
      <c r="S88" s="38"/>
      <c r="T88" s="38"/>
      <c r="U88" s="38"/>
      <c r="V88" s="38"/>
      <c r="W88" s="38"/>
      <c r="X88" s="38"/>
      <c r="Y88" s="38"/>
    </row>
    <row r="89" spans="1:25" s="390" customFormat="1" ht="42.75" customHeight="1">
      <c r="A89" s="583">
        <v>6</v>
      </c>
      <c r="B89" s="921" t="s">
        <v>727</v>
      </c>
      <c r="C89" s="921"/>
      <c r="D89" s="921"/>
      <c r="E89" s="921"/>
      <c r="F89" s="563"/>
      <c r="G89" s="441"/>
      <c r="H89" s="442"/>
      <c r="I89" s="442"/>
      <c r="J89" s="38"/>
      <c r="K89" s="38"/>
      <c r="L89" s="38"/>
      <c r="M89" s="38"/>
      <c r="N89" s="38"/>
      <c r="O89" s="38"/>
      <c r="P89" s="38"/>
      <c r="Q89" s="38"/>
      <c r="R89" s="38"/>
      <c r="S89" s="38"/>
      <c r="T89" s="38"/>
      <c r="U89" s="38"/>
      <c r="V89" s="38"/>
      <c r="W89" s="38"/>
      <c r="X89" s="38"/>
      <c r="Y89" s="38"/>
    </row>
    <row r="90" spans="1:25" s="390" customFormat="1" ht="54.75" customHeight="1">
      <c r="A90" s="583">
        <v>7</v>
      </c>
      <c r="B90" s="1011" t="s">
        <v>728</v>
      </c>
      <c r="C90" s="921"/>
      <c r="D90" s="921"/>
      <c r="E90" s="921"/>
      <c r="F90" s="564"/>
      <c r="G90" s="905"/>
      <c r="H90" s="1000"/>
      <c r="I90" s="564"/>
      <c r="J90" s="38"/>
      <c r="K90" s="38"/>
      <c r="L90" s="38"/>
      <c r="M90" s="38"/>
      <c r="N90" s="38"/>
      <c r="O90" s="38"/>
      <c r="P90" s="38"/>
      <c r="Q90" s="38"/>
      <c r="R90" s="38"/>
      <c r="S90" s="38"/>
      <c r="T90" s="38"/>
      <c r="U90" s="38"/>
      <c r="V90" s="38"/>
      <c r="W90" s="38"/>
      <c r="X90" s="38"/>
      <c r="Y90" s="38"/>
    </row>
    <row r="91" spans="1:25" s="390" customFormat="1" ht="34.5" hidden="1" customHeight="1">
      <c r="A91" s="583"/>
      <c r="B91" s="921"/>
      <c r="C91" s="921"/>
      <c r="D91" s="921"/>
      <c r="E91" s="921"/>
      <c r="F91" s="909"/>
      <c r="G91" s="910"/>
      <c r="H91" s="909"/>
      <c r="I91" s="910"/>
      <c r="J91" s="38"/>
      <c r="K91" s="38"/>
      <c r="L91" s="38"/>
      <c r="M91" s="38"/>
      <c r="N91" s="38"/>
      <c r="O91" s="38"/>
      <c r="P91" s="38"/>
      <c r="Q91" s="38"/>
      <c r="R91" s="38"/>
      <c r="S91" s="38"/>
      <c r="T91" s="38"/>
      <c r="U91" s="38"/>
      <c r="V91" s="38"/>
      <c r="W91" s="38"/>
      <c r="X91" s="38"/>
      <c r="Y91" s="38"/>
    </row>
    <row r="92" spans="1:25" s="390" customFormat="1" ht="37.5" customHeight="1">
      <c r="A92" s="583">
        <v>8</v>
      </c>
      <c r="B92" s="921" t="s">
        <v>729</v>
      </c>
      <c r="C92" s="921"/>
      <c r="D92" s="921"/>
      <c r="E92" s="921"/>
      <c r="F92" s="564"/>
      <c r="G92" s="441"/>
      <c r="H92" s="442"/>
      <c r="I92" s="442"/>
      <c r="J92" s="38"/>
      <c r="K92" s="38"/>
      <c r="L92" s="38"/>
      <c r="M92" s="38"/>
      <c r="N92" s="38"/>
      <c r="O92" s="38"/>
      <c r="P92" s="38"/>
      <c r="Q92" s="38"/>
      <c r="R92" s="38"/>
      <c r="S92" s="38"/>
      <c r="T92" s="38"/>
      <c r="U92" s="38"/>
      <c r="V92" s="38"/>
      <c r="W92" s="38"/>
      <c r="X92" s="38"/>
      <c r="Y92" s="38"/>
    </row>
    <row r="93" spans="1:25" s="390" customFormat="1" ht="40.5" customHeight="1">
      <c r="A93" s="583">
        <v>9</v>
      </c>
      <c r="B93" s="921" t="s">
        <v>622</v>
      </c>
      <c r="C93" s="921"/>
      <c r="D93" s="921"/>
      <c r="E93" s="921"/>
      <c r="F93" s="564"/>
      <c r="G93" s="441"/>
      <c r="H93" s="442"/>
      <c r="I93" s="442"/>
      <c r="J93" s="38"/>
      <c r="K93" s="38"/>
      <c r="L93" s="38"/>
      <c r="M93" s="38"/>
      <c r="N93" s="38"/>
      <c r="O93" s="38"/>
      <c r="P93" s="38"/>
      <c r="Q93" s="38"/>
      <c r="R93" s="38"/>
      <c r="S93" s="38"/>
      <c r="T93" s="38"/>
      <c r="U93" s="38"/>
      <c r="V93" s="38"/>
      <c r="W93" s="38"/>
      <c r="X93" s="38"/>
      <c r="Y93" s="38"/>
    </row>
    <row r="94" spans="1:25" s="390" customFormat="1" ht="40.5" customHeight="1">
      <c r="A94" s="583">
        <v>10</v>
      </c>
      <c r="B94" s="921" t="s">
        <v>691</v>
      </c>
      <c r="C94" s="921"/>
      <c r="D94" s="921"/>
      <c r="E94" s="921"/>
      <c r="F94" s="564"/>
      <c r="G94" s="441"/>
      <c r="H94" s="442"/>
      <c r="I94" s="442"/>
      <c r="J94" s="38"/>
      <c r="K94" s="38"/>
      <c r="L94" s="38"/>
      <c r="M94" s="38"/>
      <c r="N94" s="38"/>
      <c r="O94" s="38"/>
      <c r="P94" s="38"/>
      <c r="Q94" s="38"/>
      <c r="R94" s="38"/>
      <c r="S94" s="38"/>
      <c r="T94" s="38"/>
      <c r="U94" s="38"/>
      <c r="V94" s="38"/>
      <c r="W94" s="38"/>
      <c r="X94" s="38"/>
      <c r="Y94" s="38"/>
    </row>
    <row r="95" spans="1:25" s="390" customFormat="1" ht="25.5" customHeight="1">
      <c r="A95" s="1014">
        <v>11</v>
      </c>
      <c r="B95" s="914" t="s">
        <v>623</v>
      </c>
      <c r="C95" s="915"/>
      <c r="D95" s="915"/>
      <c r="E95" s="915"/>
      <c r="F95" s="444"/>
      <c r="G95" s="513"/>
      <c r="H95" s="443"/>
      <c r="I95" s="444"/>
      <c r="J95" s="38"/>
      <c r="K95" s="38"/>
      <c r="L95" s="38"/>
      <c r="M95" s="38"/>
      <c r="N95" s="38"/>
      <c r="O95" s="38"/>
      <c r="P95" s="38"/>
      <c r="Q95" s="38"/>
      <c r="R95" s="38"/>
      <c r="S95" s="38"/>
      <c r="T95" s="38"/>
      <c r="U95" s="38"/>
      <c r="V95" s="38"/>
      <c r="W95" s="38"/>
      <c r="X95" s="38"/>
      <c r="Y95" s="38"/>
    </row>
    <row r="96" spans="1:25" s="390" customFormat="1" ht="35.25" customHeight="1">
      <c r="A96" s="1015"/>
      <c r="B96" s="916" t="s">
        <v>624</v>
      </c>
      <c r="C96" s="917"/>
      <c r="D96" s="917"/>
      <c r="E96" s="918"/>
      <c r="F96" s="587" t="s">
        <v>761</v>
      </c>
      <c r="G96" s="587" t="s">
        <v>762</v>
      </c>
      <c r="H96" s="588"/>
      <c r="I96" s="589" t="s">
        <v>761</v>
      </c>
      <c r="J96" s="38"/>
      <c r="K96" s="38"/>
      <c r="L96" s="38"/>
      <c r="M96" s="38"/>
      <c r="N96" s="38"/>
      <c r="O96" s="38"/>
      <c r="P96" s="38"/>
      <c r="Q96" s="38"/>
      <c r="R96" s="38"/>
      <c r="S96" s="38"/>
      <c r="T96" s="38"/>
      <c r="U96" s="38"/>
      <c r="V96" s="38"/>
      <c r="W96" s="38"/>
      <c r="X96" s="38"/>
      <c r="Y96" s="38"/>
    </row>
    <row r="97" spans="1:25" s="390" customFormat="1" ht="36.75" customHeight="1">
      <c r="A97" s="583">
        <v>12</v>
      </c>
      <c r="B97" s="907" t="s">
        <v>625</v>
      </c>
      <c r="C97" s="908"/>
      <c r="D97" s="908"/>
      <c r="E97" s="919"/>
      <c r="F97" s="440"/>
      <c r="G97" s="441"/>
      <c r="H97" s="442"/>
      <c r="I97" s="442"/>
      <c r="J97" s="38"/>
      <c r="K97" s="38"/>
      <c r="L97" s="38"/>
      <c r="M97" s="38"/>
      <c r="N97" s="38"/>
      <c r="O97" s="38"/>
      <c r="P97" s="38"/>
      <c r="Q97" s="38"/>
      <c r="R97" s="38"/>
      <c r="S97" s="38"/>
      <c r="T97" s="38"/>
      <c r="U97" s="38"/>
      <c r="V97" s="38"/>
      <c r="W97" s="38"/>
      <c r="X97" s="38"/>
      <c r="Y97" s="38"/>
    </row>
    <row r="98" spans="1:25" s="390" customFormat="1" ht="18.75" customHeight="1">
      <c r="A98" s="435"/>
      <c r="B98" s="565" t="s">
        <v>730</v>
      </c>
      <c r="C98" s="510"/>
      <c r="D98" s="510"/>
      <c r="E98" s="510"/>
      <c r="F98" s="510"/>
      <c r="G98" s="510"/>
      <c r="H98" s="510"/>
      <c r="I98" s="510"/>
      <c r="J98" s="38"/>
      <c r="K98" s="38"/>
      <c r="L98" s="38"/>
      <c r="M98" s="38"/>
      <c r="N98" s="38"/>
      <c r="O98" s="38"/>
      <c r="P98" s="38"/>
      <c r="Q98" s="38"/>
      <c r="R98" s="38"/>
      <c r="S98" s="38"/>
      <c r="T98" s="38"/>
      <c r="U98" s="38"/>
      <c r="V98" s="38"/>
      <c r="W98" s="38"/>
      <c r="X98" s="38"/>
      <c r="Y98" s="38"/>
    </row>
    <row r="99" spans="1:25" s="390" customFormat="1" ht="24" customHeight="1">
      <c r="A99" s="1012">
        <v>2.4</v>
      </c>
      <c r="B99" s="1001" t="s">
        <v>731</v>
      </c>
      <c r="C99" s="1002"/>
      <c r="D99" s="1002"/>
      <c r="E99" s="1002"/>
      <c r="F99" s="1002"/>
      <c r="G99" s="1002"/>
      <c r="H99" s="1002"/>
      <c r="I99" s="1002"/>
    </row>
    <row r="100" spans="1:25" s="390" customFormat="1" ht="48.75" customHeight="1">
      <c r="A100" s="1012"/>
      <c r="B100" s="898" t="s">
        <v>732</v>
      </c>
      <c r="C100" s="898"/>
      <c r="D100" s="898"/>
      <c r="E100" s="898"/>
      <c r="F100" s="898"/>
      <c r="G100" s="898"/>
      <c r="H100" s="898"/>
      <c r="I100" s="898"/>
      <c r="J100" s="59"/>
    </row>
    <row r="101" spans="1:25" s="390" customFormat="1" ht="48.75" customHeight="1">
      <c r="A101" s="586" t="s">
        <v>693</v>
      </c>
      <c r="B101" s="899" t="s">
        <v>733</v>
      </c>
      <c r="C101" s="900"/>
      <c r="D101" s="900"/>
      <c r="E101" s="900"/>
      <c r="F101" s="911"/>
      <c r="G101" s="912"/>
      <c r="H101" s="912"/>
      <c r="I101" s="913"/>
      <c r="J101" s="432"/>
      <c r="K101" s="432"/>
      <c r="L101" s="432"/>
      <c r="M101" s="432"/>
      <c r="N101" s="404"/>
      <c r="O101" s="432"/>
      <c r="P101" s="432"/>
      <c r="Q101" s="432"/>
      <c r="R101" s="432"/>
      <c r="S101" s="432"/>
      <c r="T101" s="432"/>
      <c r="U101" s="432"/>
      <c r="V101" s="432"/>
      <c r="W101" s="432"/>
      <c r="X101" s="432"/>
      <c r="Y101" s="432"/>
    </row>
    <row r="102" spans="1:25" s="390" customFormat="1" ht="56.25" customHeight="1">
      <c r="A102" s="586" t="s">
        <v>694</v>
      </c>
      <c r="B102" s="899" t="s">
        <v>734</v>
      </c>
      <c r="C102" s="900"/>
      <c r="D102" s="900"/>
      <c r="E102" s="900"/>
      <c r="F102" s="1018"/>
      <c r="G102" s="1017"/>
      <c r="H102" s="1017"/>
      <c r="I102" s="910"/>
      <c r="J102" s="432"/>
      <c r="K102" s="432"/>
      <c r="L102" s="432"/>
      <c r="M102" s="432"/>
      <c r="N102" s="404"/>
      <c r="O102" s="432"/>
      <c r="P102" s="432"/>
      <c r="Q102" s="432"/>
      <c r="R102" s="432"/>
      <c r="S102" s="432"/>
      <c r="T102" s="432"/>
      <c r="U102" s="432"/>
      <c r="V102" s="432"/>
      <c r="W102" s="432"/>
      <c r="X102" s="432"/>
      <c r="Y102" s="432"/>
    </row>
    <row r="103" spans="1:25" s="390" customFormat="1" ht="54.75" customHeight="1">
      <c r="A103" s="586" t="s">
        <v>695</v>
      </c>
      <c r="B103" s="1020" t="s">
        <v>735</v>
      </c>
      <c r="C103" s="1021"/>
      <c r="D103" s="1021"/>
      <c r="E103" s="1022"/>
      <c r="F103" s="911"/>
      <c r="G103" s="912"/>
      <c r="H103" s="912"/>
      <c r="I103" s="913"/>
      <c r="J103" s="432"/>
      <c r="K103" s="432"/>
      <c r="L103" s="432"/>
      <c r="M103" s="432"/>
      <c r="N103" s="284"/>
      <c r="O103" s="432"/>
      <c r="P103" s="432"/>
      <c r="Q103" s="432"/>
      <c r="R103" s="432"/>
      <c r="S103" s="432"/>
      <c r="T103" s="432"/>
      <c r="U103" s="432"/>
      <c r="V103" s="432"/>
      <c r="W103" s="432"/>
      <c r="X103" s="432"/>
      <c r="Y103" s="432"/>
    </row>
    <row r="104" spans="1:25" s="390" customFormat="1" ht="27" customHeight="1">
      <c r="A104" s="583"/>
      <c r="B104" s="898" t="s">
        <v>736</v>
      </c>
      <c r="C104" s="898"/>
      <c r="D104" s="898"/>
      <c r="E104" s="898"/>
      <c r="F104" s="898"/>
      <c r="G104" s="898"/>
      <c r="H104" s="898"/>
      <c r="I104" s="898"/>
      <c r="J104" s="38"/>
      <c r="K104" s="38"/>
      <c r="L104" s="38"/>
      <c r="M104" s="38"/>
      <c r="N104" s="38"/>
      <c r="O104" s="38"/>
      <c r="P104" s="38"/>
      <c r="Q104" s="38"/>
      <c r="R104" s="38"/>
      <c r="S104" s="38"/>
      <c r="T104" s="38"/>
      <c r="U104" s="38"/>
      <c r="V104" s="38"/>
      <c r="W104" s="38"/>
      <c r="X104" s="38"/>
      <c r="Y104" s="38"/>
    </row>
    <row r="105" spans="1:25" s="390" customFormat="1" ht="38.25" customHeight="1">
      <c r="A105" s="583">
        <v>1</v>
      </c>
      <c r="B105" s="907" t="s">
        <v>617</v>
      </c>
      <c r="C105" s="908"/>
      <c r="D105" s="908"/>
      <c r="E105" s="1004"/>
      <c r="F105" s="440"/>
      <c r="G105" s="441"/>
      <c r="H105" s="442"/>
      <c r="I105" s="442"/>
      <c r="J105" s="38"/>
      <c r="K105" s="38"/>
      <c r="L105" s="38"/>
      <c r="M105" s="38"/>
      <c r="N105" s="284"/>
      <c r="O105" s="38"/>
      <c r="P105" s="38"/>
      <c r="Q105" s="38"/>
      <c r="R105" s="38"/>
      <c r="S105" s="38"/>
      <c r="T105" s="38"/>
      <c r="U105" s="38"/>
      <c r="V105" s="38"/>
      <c r="W105" s="38"/>
      <c r="X105" s="38"/>
      <c r="Y105" s="38"/>
    </row>
    <row r="106" spans="1:25" s="390" customFormat="1" ht="35.25" customHeight="1">
      <c r="A106" s="583">
        <v>2</v>
      </c>
      <c r="B106" s="907" t="s">
        <v>618</v>
      </c>
      <c r="C106" s="908"/>
      <c r="D106" s="908"/>
      <c r="E106" s="908"/>
      <c r="F106" s="440"/>
      <c r="G106" s="441"/>
      <c r="H106" s="442"/>
      <c r="I106" s="442"/>
      <c r="J106" s="38"/>
      <c r="K106" s="38"/>
      <c r="L106" s="38"/>
      <c r="M106" s="38"/>
      <c r="N106" s="38"/>
      <c r="O106" s="38"/>
      <c r="P106" s="38"/>
      <c r="Q106" s="38"/>
      <c r="R106" s="38"/>
      <c r="S106" s="38"/>
      <c r="T106" s="38"/>
      <c r="U106" s="38"/>
      <c r="V106" s="38"/>
      <c r="W106" s="38"/>
      <c r="X106" s="38"/>
      <c r="Y106" s="38"/>
    </row>
    <row r="107" spans="1:25" s="390" customFormat="1" ht="34.5" customHeight="1">
      <c r="A107" s="1014">
        <v>3</v>
      </c>
      <c r="B107" s="1005" t="s">
        <v>626</v>
      </c>
      <c r="C107" s="1006"/>
      <c r="D107" s="1006"/>
      <c r="E107" s="1006"/>
      <c r="F107" s="440"/>
      <c r="G107" s="441"/>
      <c r="H107" s="442"/>
      <c r="I107" s="442"/>
      <c r="J107" s="38"/>
      <c r="K107" s="38"/>
      <c r="L107" s="38"/>
      <c r="M107" s="38"/>
      <c r="N107" s="38"/>
      <c r="O107" s="38"/>
      <c r="P107" s="38"/>
      <c r="Q107" s="38"/>
      <c r="R107" s="38"/>
      <c r="S107" s="38"/>
      <c r="T107" s="38"/>
      <c r="U107" s="38"/>
      <c r="V107" s="38"/>
      <c r="W107" s="38"/>
      <c r="X107" s="38"/>
      <c r="Y107" s="38"/>
    </row>
    <row r="108" spans="1:25" s="390" customFormat="1" ht="27.75" customHeight="1">
      <c r="A108" s="1015"/>
      <c r="B108" s="1008"/>
      <c r="C108" s="1009"/>
      <c r="D108" s="1009"/>
      <c r="E108" s="1009"/>
      <c r="F108" s="440"/>
      <c r="G108" s="441"/>
      <c r="H108" s="442"/>
      <c r="I108" s="442"/>
      <c r="J108" s="38"/>
      <c r="K108" s="38"/>
      <c r="L108" s="38"/>
      <c r="M108" s="38"/>
      <c r="N108" s="38"/>
      <c r="O108" s="38"/>
      <c r="P108" s="38"/>
      <c r="Q108" s="38"/>
      <c r="R108" s="38"/>
      <c r="S108" s="38"/>
      <c r="T108" s="38"/>
      <c r="U108" s="38"/>
      <c r="V108" s="38"/>
      <c r="W108" s="38"/>
      <c r="X108" s="38"/>
      <c r="Y108" s="38"/>
    </row>
    <row r="109" spans="1:25" s="390" customFormat="1" ht="31.5" customHeight="1">
      <c r="A109" s="1015"/>
      <c r="B109" s="436"/>
      <c r="E109" s="44" t="s">
        <v>620</v>
      </c>
      <c r="F109" s="440"/>
      <c r="G109" s="441"/>
      <c r="H109" s="442"/>
      <c r="I109" s="442"/>
      <c r="J109" s="38"/>
      <c r="K109" s="38"/>
      <c r="L109" s="38"/>
      <c r="M109" s="38"/>
      <c r="N109" s="38"/>
      <c r="O109" s="38"/>
      <c r="P109" s="38"/>
      <c r="Q109" s="38"/>
      <c r="R109" s="38"/>
      <c r="S109" s="38"/>
      <c r="T109" s="38"/>
      <c r="U109" s="38"/>
      <c r="V109" s="38"/>
      <c r="W109" s="38"/>
      <c r="X109" s="38"/>
      <c r="Y109" s="38"/>
    </row>
    <row r="110" spans="1:25" s="390" customFormat="1" ht="31.5" customHeight="1">
      <c r="A110" s="1015"/>
      <c r="B110" s="436"/>
      <c r="E110" s="44" t="s">
        <v>21</v>
      </c>
      <c r="F110" s="440"/>
      <c r="G110" s="441"/>
      <c r="H110" s="442"/>
      <c r="I110" s="442"/>
      <c r="J110" s="38"/>
      <c r="K110" s="38"/>
      <c r="L110" s="38"/>
      <c r="M110" s="38"/>
      <c r="N110" s="38"/>
      <c r="O110" s="38"/>
      <c r="P110" s="38"/>
      <c r="Q110" s="38"/>
      <c r="R110" s="38"/>
      <c r="S110" s="38"/>
      <c r="T110" s="38"/>
      <c r="U110" s="38"/>
      <c r="V110" s="38"/>
      <c r="W110" s="38"/>
      <c r="X110" s="38"/>
      <c r="Y110" s="38"/>
    </row>
    <row r="111" spans="1:25" s="390" customFormat="1" ht="30" customHeight="1">
      <c r="A111" s="1016"/>
      <c r="B111" s="437"/>
      <c r="C111" s="438"/>
      <c r="D111" s="438"/>
      <c r="E111" s="439" t="s">
        <v>621</v>
      </c>
      <c r="F111" s="440"/>
      <c r="G111" s="441"/>
      <c r="H111" s="442"/>
      <c r="I111" s="442"/>
      <c r="J111" s="38"/>
      <c r="K111" s="38"/>
      <c r="L111" s="38"/>
      <c r="M111" s="38"/>
      <c r="N111" s="38"/>
      <c r="O111" s="38"/>
      <c r="P111" s="38"/>
      <c r="Q111" s="38"/>
      <c r="R111" s="38"/>
      <c r="S111" s="38"/>
      <c r="T111" s="38"/>
      <c r="U111" s="38"/>
      <c r="V111" s="38"/>
      <c r="W111" s="38"/>
      <c r="X111" s="38"/>
      <c r="Y111" s="38"/>
    </row>
    <row r="112" spans="1:25" s="390" customFormat="1" ht="15.75" customHeight="1">
      <c r="A112" s="59"/>
      <c r="B112" s="29"/>
      <c r="C112" s="84"/>
      <c r="D112" s="84"/>
      <c r="E112" s="84"/>
      <c r="F112" s="84"/>
      <c r="G112" s="84"/>
      <c r="H112" s="84"/>
      <c r="I112" s="84"/>
      <c r="J112" s="59"/>
    </row>
    <row r="113" spans="1:25" s="390" customFormat="1" ht="22.5" customHeight="1">
      <c r="A113" s="582" t="s">
        <v>755</v>
      </c>
      <c r="B113" s="1019" t="s">
        <v>696</v>
      </c>
      <c r="C113" s="1019"/>
      <c r="D113" s="1019"/>
      <c r="E113" s="1019"/>
      <c r="F113" s="581"/>
      <c r="G113" s="581"/>
      <c r="H113" s="581"/>
      <c r="I113" s="581"/>
      <c r="J113" s="59"/>
    </row>
    <row r="114" spans="1:25" s="390" customFormat="1" ht="59.25" customHeight="1">
      <c r="A114" s="567" t="s">
        <v>17</v>
      </c>
      <c r="B114" s="921" t="s">
        <v>788</v>
      </c>
      <c r="C114" s="921"/>
      <c r="D114" s="921"/>
      <c r="E114" s="921"/>
      <c r="F114" s="442"/>
      <c r="G114" s="441"/>
      <c r="H114" s="442"/>
      <c r="I114" s="442"/>
      <c r="J114" s="38"/>
      <c r="K114" s="38"/>
      <c r="L114" s="38"/>
      <c r="M114" s="38"/>
      <c r="N114" s="38"/>
      <c r="O114" s="38"/>
      <c r="P114" s="38"/>
      <c r="Q114" s="38"/>
      <c r="R114" s="38"/>
      <c r="S114" s="38"/>
      <c r="T114" s="38"/>
      <c r="U114" s="38"/>
      <c r="V114" s="38"/>
      <c r="W114" s="38"/>
      <c r="X114" s="38"/>
      <c r="Y114" s="38"/>
    </row>
    <row r="115" spans="1:25" s="390" customFormat="1" ht="33.75" customHeight="1">
      <c r="A115" s="567" t="s">
        <v>26</v>
      </c>
      <c r="B115" s="920" t="s">
        <v>737</v>
      </c>
      <c r="C115" s="920"/>
      <c r="D115" s="920"/>
      <c r="E115" s="920"/>
      <c r="F115" s="442"/>
      <c r="G115" s="441"/>
      <c r="H115" s="442"/>
      <c r="I115" s="442"/>
      <c r="J115" s="38"/>
      <c r="K115" s="38"/>
      <c r="L115" s="38"/>
      <c r="M115" s="38"/>
      <c r="N115" s="38"/>
      <c r="O115" s="38"/>
      <c r="P115" s="38"/>
      <c r="Q115" s="38"/>
      <c r="R115" s="38"/>
      <c r="S115" s="38"/>
      <c r="T115" s="38"/>
      <c r="U115" s="38"/>
      <c r="V115" s="38"/>
      <c r="W115" s="38"/>
      <c r="X115" s="38"/>
      <c r="Y115" s="38"/>
    </row>
    <row r="116" spans="1:25" s="390" customFormat="1" ht="36" customHeight="1">
      <c r="A116" s="567" t="s">
        <v>468</v>
      </c>
      <c r="B116" s="921" t="s">
        <v>738</v>
      </c>
      <c r="C116" s="921"/>
      <c r="D116" s="921"/>
      <c r="E116" s="921"/>
      <c r="F116" s="442"/>
      <c r="G116" s="441"/>
      <c r="H116" s="442"/>
      <c r="I116" s="442"/>
      <c r="J116" s="38"/>
      <c r="K116" s="38"/>
      <c r="L116" s="38"/>
      <c r="M116" s="38"/>
      <c r="N116" s="38"/>
      <c r="O116" s="38"/>
      <c r="P116" s="38"/>
      <c r="Q116" s="38"/>
      <c r="R116" s="38"/>
      <c r="S116" s="38"/>
      <c r="T116" s="38"/>
      <c r="U116" s="38"/>
      <c r="V116" s="38"/>
      <c r="W116" s="38"/>
      <c r="X116" s="38"/>
      <c r="Y116" s="38"/>
    </row>
    <row r="117" spans="1:25" s="390" customFormat="1" ht="34.5" hidden="1" customHeight="1">
      <c r="A117" s="583"/>
      <c r="B117" s="921"/>
      <c r="C117" s="921"/>
      <c r="D117" s="921"/>
      <c r="E117" s="921"/>
      <c r="F117" s="1017"/>
      <c r="G117" s="910"/>
      <c r="H117" s="909"/>
      <c r="I117" s="910"/>
      <c r="J117" s="38"/>
      <c r="K117" s="38"/>
      <c r="L117" s="38"/>
      <c r="M117" s="38"/>
      <c r="N117" s="38"/>
      <c r="O117" s="38"/>
      <c r="P117" s="38"/>
      <c r="Q117" s="38"/>
      <c r="R117" s="38"/>
      <c r="S117" s="38"/>
      <c r="T117" s="38"/>
      <c r="U117" s="38"/>
      <c r="V117" s="38"/>
      <c r="W117" s="38"/>
      <c r="X117" s="38"/>
      <c r="Y117" s="38"/>
    </row>
    <row r="118" spans="1:25" s="390" customFormat="1" ht="38.25" customHeight="1">
      <c r="A118" s="567" t="s">
        <v>513</v>
      </c>
      <c r="B118" s="921" t="s">
        <v>622</v>
      </c>
      <c r="C118" s="921"/>
      <c r="D118" s="921"/>
      <c r="E118" s="921"/>
      <c r="F118" s="442"/>
      <c r="G118" s="441"/>
      <c r="H118" s="442"/>
      <c r="I118" s="442"/>
      <c r="J118" s="38"/>
      <c r="K118" s="38"/>
      <c r="L118" s="38"/>
      <c r="M118" s="38"/>
      <c r="N118" s="38"/>
      <c r="O118" s="38"/>
      <c r="P118" s="38"/>
      <c r="Q118" s="38"/>
      <c r="R118" s="38"/>
      <c r="S118" s="38"/>
      <c r="T118" s="38"/>
      <c r="U118" s="38"/>
      <c r="V118" s="38"/>
      <c r="W118" s="38"/>
      <c r="X118" s="38"/>
      <c r="Y118" s="38"/>
    </row>
    <row r="119" spans="1:25" s="390" customFormat="1" ht="32.25" customHeight="1">
      <c r="A119" s="567" t="s">
        <v>469</v>
      </c>
      <c r="B119" s="921" t="s">
        <v>739</v>
      </c>
      <c r="C119" s="921"/>
      <c r="D119" s="921"/>
      <c r="E119" s="921"/>
      <c r="F119" s="442"/>
      <c r="G119" s="441"/>
      <c r="H119" s="442"/>
      <c r="I119" s="442"/>
      <c r="J119" s="38"/>
      <c r="K119" s="38"/>
      <c r="L119" s="38"/>
      <c r="M119" s="38"/>
      <c r="N119" s="38"/>
      <c r="O119" s="38"/>
      <c r="P119" s="38"/>
      <c r="Q119" s="38"/>
      <c r="R119" s="38"/>
      <c r="S119" s="38"/>
      <c r="T119" s="38"/>
      <c r="U119" s="38"/>
      <c r="V119" s="38"/>
      <c r="W119" s="38"/>
      <c r="X119" s="38"/>
      <c r="Y119" s="38"/>
    </row>
    <row r="120" spans="1:25" s="390" customFormat="1" ht="42.75" customHeight="1">
      <c r="A120" s="567" t="s">
        <v>474</v>
      </c>
      <c r="B120" s="1013" t="s">
        <v>740</v>
      </c>
      <c r="C120" s="1013"/>
      <c r="D120" s="1013"/>
      <c r="E120" s="1013"/>
      <c r="F120" s="442"/>
      <c r="G120" s="441"/>
      <c r="H120" s="442"/>
      <c r="I120" s="442"/>
      <c r="J120" s="38"/>
      <c r="K120" s="38"/>
      <c r="L120" s="38"/>
      <c r="M120" s="38"/>
      <c r="N120" s="38"/>
      <c r="O120" s="38"/>
      <c r="P120" s="38"/>
      <c r="Q120" s="38"/>
      <c r="R120" s="38"/>
      <c r="S120" s="38"/>
      <c r="T120" s="38"/>
      <c r="U120" s="38"/>
      <c r="V120" s="38"/>
      <c r="W120" s="38"/>
      <c r="X120" s="38"/>
      <c r="Y120" s="38"/>
    </row>
    <row r="121" spans="1:25" s="390" customFormat="1" ht="29.25" customHeight="1">
      <c r="A121" s="1024" t="s">
        <v>665</v>
      </c>
      <c r="B121" s="914" t="s">
        <v>623</v>
      </c>
      <c r="C121" s="915"/>
      <c r="D121" s="915"/>
      <c r="E121" s="915"/>
      <c r="F121" s="443"/>
      <c r="G121" s="513"/>
      <c r="H121" s="443"/>
      <c r="I121" s="444"/>
      <c r="J121" s="38"/>
      <c r="K121" s="38"/>
      <c r="L121" s="38"/>
      <c r="M121" s="38"/>
      <c r="N121" s="38"/>
      <c r="O121" s="38"/>
      <c r="P121" s="38"/>
      <c r="Q121" s="38"/>
      <c r="R121" s="38"/>
      <c r="S121" s="38"/>
      <c r="T121" s="38"/>
      <c r="U121" s="38"/>
      <c r="V121" s="38"/>
      <c r="W121" s="38"/>
      <c r="X121" s="38"/>
      <c r="Y121" s="38"/>
    </row>
    <row r="122" spans="1:25" s="390" customFormat="1" ht="24" customHeight="1">
      <c r="A122" s="1025"/>
      <c r="B122" s="1023" t="s">
        <v>624</v>
      </c>
      <c r="C122" s="1023"/>
      <c r="D122" s="1023"/>
      <c r="E122" s="1023"/>
      <c r="F122" s="445"/>
      <c r="G122" s="514"/>
      <c r="H122" s="445"/>
      <c r="I122" s="446"/>
      <c r="J122" s="38"/>
      <c r="K122" s="38"/>
      <c r="L122" s="38"/>
      <c r="M122" s="38"/>
      <c r="N122" s="38"/>
      <c r="O122" s="38"/>
      <c r="P122" s="38"/>
      <c r="Q122" s="38"/>
      <c r="R122" s="38"/>
      <c r="S122" s="38"/>
      <c r="T122" s="38"/>
      <c r="U122" s="38"/>
      <c r="V122" s="38"/>
      <c r="W122" s="38"/>
      <c r="X122" s="38"/>
      <c r="Y122" s="38"/>
    </row>
    <row r="123" spans="1:25" s="390" customFormat="1" ht="18.75" customHeight="1">
      <c r="A123" s="1026"/>
      <c r="B123" s="921"/>
      <c r="C123" s="921"/>
      <c r="D123" s="921"/>
      <c r="E123" s="921"/>
      <c r="F123" s="572" t="s">
        <v>692</v>
      </c>
      <c r="G123" s="541" t="s">
        <v>692</v>
      </c>
      <c r="H123" s="518"/>
      <c r="I123" s="542" t="s">
        <v>692</v>
      </c>
      <c r="J123" s="38"/>
      <c r="K123" s="38"/>
      <c r="L123" s="38"/>
      <c r="M123" s="38"/>
      <c r="N123" s="38"/>
      <c r="O123" s="38"/>
      <c r="P123" s="38"/>
      <c r="Q123" s="38"/>
      <c r="R123" s="38"/>
      <c r="S123" s="38"/>
      <c r="T123" s="38"/>
      <c r="U123" s="38"/>
      <c r="V123" s="38"/>
      <c r="W123" s="38"/>
      <c r="X123" s="38"/>
      <c r="Y123" s="38"/>
    </row>
    <row r="124" spans="1:25" s="576" customFormat="1" ht="21.75" customHeight="1">
      <c r="A124" s="438"/>
      <c r="B124" s="21" t="s">
        <v>730</v>
      </c>
      <c r="C124" s="575"/>
      <c r="D124" s="575"/>
      <c r="E124" s="575"/>
      <c r="F124" s="575"/>
      <c r="G124" s="575"/>
      <c r="H124" s="575"/>
      <c r="I124" s="575"/>
      <c r="J124" s="438"/>
    </row>
    <row r="125" spans="1:25" s="390" customFormat="1" ht="18.75" customHeight="1">
      <c r="A125" s="578" t="s">
        <v>743</v>
      </c>
      <c r="B125" s="924" t="s">
        <v>744</v>
      </c>
      <c r="C125" s="925"/>
      <c r="D125" s="925"/>
      <c r="E125" s="925"/>
      <c r="F125" s="568"/>
      <c r="G125" s="574"/>
      <c r="H125" s="574"/>
      <c r="I125" s="577"/>
      <c r="J125" s="38"/>
      <c r="K125" s="38"/>
      <c r="L125" s="38"/>
      <c r="M125" s="38"/>
      <c r="N125" s="38"/>
      <c r="O125" s="38"/>
      <c r="P125" s="38"/>
      <c r="Q125" s="38"/>
      <c r="R125" s="38"/>
      <c r="S125" s="38"/>
      <c r="T125" s="38"/>
      <c r="U125" s="38"/>
      <c r="V125" s="38"/>
      <c r="W125" s="38"/>
      <c r="X125" s="38"/>
      <c r="Y125" s="38"/>
    </row>
    <row r="126" spans="1:25" s="390" customFormat="1" ht="57.75" customHeight="1">
      <c r="A126" s="567" t="s">
        <v>745</v>
      </c>
      <c r="B126" s="908" t="s">
        <v>789</v>
      </c>
      <c r="C126" s="908"/>
      <c r="D126" s="908"/>
      <c r="E126" s="919"/>
      <c r="F126" s="564"/>
      <c r="G126" s="905"/>
      <c r="H126" s="1000"/>
      <c r="I126" s="571"/>
      <c r="J126" s="38"/>
      <c r="K126" s="38"/>
      <c r="L126" s="38"/>
      <c r="M126" s="38"/>
      <c r="N126" s="38"/>
      <c r="O126" s="38"/>
      <c r="P126" s="38"/>
      <c r="Q126" s="38"/>
      <c r="R126" s="38"/>
      <c r="S126" s="38"/>
      <c r="T126" s="38"/>
      <c r="U126" s="38"/>
      <c r="V126" s="38"/>
      <c r="W126" s="38"/>
      <c r="X126" s="38"/>
      <c r="Y126" s="38"/>
    </row>
    <row r="127" spans="1:25" s="390" customFormat="1" ht="28.5" customHeight="1">
      <c r="A127" s="567" t="s">
        <v>746</v>
      </c>
      <c r="B127" s="908" t="s">
        <v>747</v>
      </c>
      <c r="C127" s="908"/>
      <c r="D127" s="908"/>
      <c r="E127" s="919"/>
      <c r="F127" s="443"/>
      <c r="G127" s="427"/>
      <c r="H127" s="556"/>
      <c r="I127" s="571"/>
      <c r="J127" s="38"/>
      <c r="K127" s="38"/>
      <c r="L127" s="38"/>
      <c r="M127" s="38"/>
      <c r="N127" s="38"/>
      <c r="O127" s="38"/>
      <c r="P127" s="38"/>
      <c r="Q127" s="38"/>
      <c r="R127" s="38"/>
      <c r="S127" s="38"/>
      <c r="T127" s="38"/>
      <c r="U127" s="38"/>
      <c r="V127" s="38"/>
      <c r="W127" s="38"/>
      <c r="X127" s="38"/>
      <c r="Y127" s="38"/>
    </row>
    <row r="128" spans="1:25" s="390" customFormat="1" ht="40.5" customHeight="1">
      <c r="A128" s="567" t="s">
        <v>748</v>
      </c>
      <c r="B128" s="1027" t="s">
        <v>749</v>
      </c>
      <c r="C128" s="1027"/>
      <c r="D128" s="1027"/>
      <c r="E128" s="1028"/>
      <c r="F128" s="442"/>
      <c r="G128" s="905"/>
      <c r="H128" s="1000"/>
      <c r="I128" s="442"/>
      <c r="J128" s="38"/>
      <c r="K128" s="38"/>
      <c r="L128" s="38"/>
      <c r="M128" s="38"/>
      <c r="N128" s="38"/>
      <c r="O128" s="38"/>
      <c r="P128" s="38"/>
      <c r="Q128" s="38"/>
      <c r="R128" s="38"/>
      <c r="S128" s="38"/>
      <c r="T128" s="38"/>
      <c r="U128" s="38"/>
      <c r="V128" s="38"/>
      <c r="W128" s="38"/>
      <c r="X128" s="38"/>
      <c r="Y128" s="38"/>
    </row>
    <row r="129" spans="1:25" s="390" customFormat="1" ht="24" customHeight="1">
      <c r="A129" s="567" t="s">
        <v>750</v>
      </c>
      <c r="B129" s="908" t="s">
        <v>622</v>
      </c>
      <c r="C129" s="908"/>
      <c r="D129" s="908"/>
      <c r="E129" s="919"/>
      <c r="F129" s="442"/>
      <c r="G129" s="905"/>
      <c r="H129" s="1000"/>
      <c r="I129" s="442"/>
      <c r="J129" s="38"/>
      <c r="K129" s="38"/>
      <c r="L129" s="38"/>
      <c r="M129" s="38"/>
      <c r="N129" s="38"/>
      <c r="O129" s="38"/>
      <c r="P129" s="38"/>
      <c r="Q129" s="38"/>
      <c r="R129" s="38"/>
      <c r="S129" s="38"/>
      <c r="T129" s="38"/>
      <c r="U129" s="38"/>
      <c r="V129" s="38"/>
      <c r="W129" s="38"/>
      <c r="X129" s="38"/>
      <c r="Y129" s="38"/>
    </row>
    <row r="130" spans="1:25" s="390" customFormat="1" ht="27" customHeight="1">
      <c r="A130" s="567" t="s">
        <v>751</v>
      </c>
      <c r="B130" s="908" t="s">
        <v>752</v>
      </c>
      <c r="C130" s="908"/>
      <c r="D130" s="908"/>
      <c r="E130" s="919"/>
      <c r="F130" s="442"/>
      <c r="G130" s="905"/>
      <c r="H130" s="1000"/>
      <c r="I130" s="442"/>
      <c r="J130" s="38"/>
      <c r="K130" s="38"/>
      <c r="L130" s="38"/>
      <c r="M130" s="38"/>
      <c r="N130" s="38"/>
      <c r="O130" s="38"/>
      <c r="P130" s="38"/>
      <c r="Q130" s="38"/>
      <c r="R130" s="38"/>
      <c r="S130" s="38"/>
      <c r="T130" s="38"/>
      <c r="U130" s="38"/>
      <c r="V130" s="38"/>
      <c r="W130" s="38"/>
      <c r="X130" s="38"/>
      <c r="Y130" s="38"/>
    </row>
    <row r="131" spans="1:25" s="390" customFormat="1" ht="40.5" customHeight="1">
      <c r="A131" s="567" t="s">
        <v>741</v>
      </c>
      <c r="B131" s="908" t="s">
        <v>753</v>
      </c>
      <c r="C131" s="908"/>
      <c r="D131" s="908"/>
      <c r="E131" s="919"/>
      <c r="F131" s="442"/>
      <c r="G131" s="905"/>
      <c r="H131" s="1000"/>
      <c r="I131" s="442"/>
      <c r="J131" s="38"/>
      <c r="K131" s="38"/>
      <c r="L131" s="38"/>
      <c r="M131" s="38"/>
      <c r="N131" s="38"/>
      <c r="O131" s="38"/>
      <c r="P131" s="38"/>
      <c r="Q131" s="38"/>
      <c r="R131" s="38"/>
      <c r="S131" s="38"/>
      <c r="T131" s="38"/>
      <c r="U131" s="38"/>
      <c r="V131" s="38"/>
      <c r="W131" s="38"/>
      <c r="X131" s="38"/>
      <c r="Y131" s="38"/>
    </row>
    <row r="132" spans="1:25" s="390" customFormat="1" ht="39" customHeight="1">
      <c r="A132" s="567" t="s">
        <v>742</v>
      </c>
      <c r="B132" s="908" t="s">
        <v>757</v>
      </c>
      <c r="C132" s="908"/>
      <c r="D132" s="908"/>
      <c r="E132" s="919"/>
      <c r="F132" s="442"/>
      <c r="G132" s="905"/>
      <c r="H132" s="1000"/>
      <c r="I132" s="442"/>
      <c r="J132" s="38"/>
      <c r="K132" s="38"/>
      <c r="L132" s="38"/>
      <c r="M132" s="38"/>
      <c r="N132" s="38"/>
      <c r="O132" s="38"/>
      <c r="P132" s="38"/>
      <c r="Q132" s="38"/>
      <c r="R132" s="38"/>
      <c r="S132" s="38"/>
      <c r="T132" s="38"/>
      <c r="U132" s="38"/>
      <c r="V132" s="38"/>
      <c r="W132" s="38"/>
      <c r="X132" s="38"/>
      <c r="Y132" s="38"/>
    </row>
    <row r="133" spans="1:25" s="390" customFormat="1" ht="30" customHeight="1">
      <c r="A133" s="1014" t="s">
        <v>742</v>
      </c>
      <c r="B133" s="914" t="s">
        <v>623</v>
      </c>
      <c r="C133" s="915"/>
      <c r="D133" s="915"/>
      <c r="E133" s="915"/>
      <c r="F133" s="444"/>
      <c r="G133" s="513"/>
      <c r="H133" s="443"/>
      <c r="I133" s="444"/>
      <c r="J133" s="38"/>
      <c r="K133" s="38"/>
      <c r="L133" s="38"/>
      <c r="M133" s="38"/>
      <c r="N133" s="38"/>
      <c r="O133" s="38"/>
      <c r="P133" s="38"/>
      <c r="Q133" s="38"/>
      <c r="R133" s="38"/>
      <c r="S133" s="38"/>
      <c r="T133" s="38"/>
      <c r="U133" s="38"/>
      <c r="V133" s="38"/>
      <c r="W133" s="38"/>
      <c r="X133" s="38"/>
      <c r="Y133" s="38"/>
    </row>
    <row r="134" spans="1:25" s="390" customFormat="1" ht="34.5" customHeight="1">
      <c r="A134" s="1016"/>
      <c r="B134" s="916" t="s">
        <v>624</v>
      </c>
      <c r="C134" s="917"/>
      <c r="D134" s="917"/>
      <c r="E134" s="918"/>
      <c r="F134" s="580" t="s">
        <v>756</v>
      </c>
      <c r="G134" s="580" t="s">
        <v>756</v>
      </c>
      <c r="H134" s="515"/>
      <c r="I134" s="579" t="s">
        <v>756</v>
      </c>
      <c r="J134" s="38"/>
      <c r="K134" s="38"/>
      <c r="L134" s="38"/>
      <c r="M134" s="38"/>
      <c r="N134" s="38"/>
      <c r="O134" s="38"/>
      <c r="P134" s="38"/>
      <c r="Q134" s="38"/>
      <c r="R134" s="38"/>
      <c r="S134" s="38"/>
      <c r="T134" s="38"/>
      <c r="U134" s="38"/>
      <c r="V134" s="38"/>
      <c r="W134" s="38"/>
      <c r="X134" s="38"/>
      <c r="Y134" s="38"/>
    </row>
    <row r="135" spans="1:25" s="390" customFormat="1" ht="14.25" customHeight="1">
      <c r="A135" s="435"/>
      <c r="B135" s="519"/>
      <c r="C135" s="520"/>
      <c r="D135" s="520"/>
      <c r="E135" s="585"/>
      <c r="F135" s="84"/>
      <c r="G135" s="84"/>
      <c r="H135" s="84"/>
      <c r="I135" s="84"/>
      <c r="J135" s="38"/>
      <c r="K135" s="38"/>
      <c r="L135" s="38"/>
      <c r="M135" s="38"/>
      <c r="N135" s="38"/>
      <c r="O135" s="38"/>
      <c r="P135" s="38"/>
      <c r="Q135" s="38"/>
      <c r="R135" s="38"/>
      <c r="S135" s="38"/>
      <c r="T135" s="38"/>
      <c r="U135" s="38"/>
      <c r="V135" s="38"/>
      <c r="W135" s="38"/>
      <c r="X135" s="38"/>
      <c r="Y135" s="38"/>
    </row>
    <row r="136" spans="1:25" s="390" customFormat="1" ht="45" customHeight="1">
      <c r="A136" s="583">
        <v>5</v>
      </c>
      <c r="B136" s="921" t="s">
        <v>758</v>
      </c>
      <c r="C136" s="921"/>
      <c r="D136" s="921"/>
      <c r="E136" s="921"/>
      <c r="F136" s="921"/>
      <c r="G136" s="921"/>
      <c r="H136" s="921"/>
      <c r="I136" s="557"/>
      <c r="J136" s="38"/>
      <c r="K136" s="38"/>
      <c r="L136" s="38"/>
      <c r="M136" s="38"/>
      <c r="N136" s="38"/>
      <c r="O136" s="38"/>
      <c r="P136" s="38"/>
      <c r="Q136" s="38"/>
      <c r="R136" s="38"/>
      <c r="S136" s="38" t="s">
        <v>539</v>
      </c>
      <c r="T136" s="38"/>
      <c r="U136" s="38"/>
      <c r="V136" s="38"/>
      <c r="W136" s="38"/>
      <c r="X136" s="38"/>
      <c r="Y136" s="38"/>
    </row>
    <row r="137" spans="1:25" s="390" customFormat="1" ht="12.75" customHeight="1">
      <c r="A137" s="578"/>
      <c r="B137" s="924"/>
      <c r="C137" s="925"/>
      <c r="D137" s="925"/>
      <c r="E137" s="925"/>
      <c r="F137" s="568"/>
      <c r="G137" s="574"/>
      <c r="H137" s="574"/>
      <c r="I137" s="577"/>
      <c r="J137" s="38"/>
      <c r="K137" s="38"/>
      <c r="L137" s="38"/>
      <c r="M137" s="38"/>
      <c r="N137" s="38"/>
      <c r="O137" s="38"/>
      <c r="P137" s="38"/>
      <c r="Q137" s="38"/>
      <c r="R137" s="38"/>
      <c r="S137" s="38" t="s">
        <v>473</v>
      </c>
      <c r="T137" s="38"/>
      <c r="U137" s="38"/>
      <c r="V137" s="38"/>
      <c r="W137" s="38"/>
      <c r="X137" s="38"/>
      <c r="Y137" s="38"/>
    </row>
    <row r="138" spans="1:25" s="390" customFormat="1" ht="52.5" customHeight="1">
      <c r="A138" s="583">
        <v>6</v>
      </c>
      <c r="B138" s="921" t="s">
        <v>759</v>
      </c>
      <c r="C138" s="921"/>
      <c r="D138" s="921"/>
      <c r="E138" s="921"/>
      <c r="F138" s="921"/>
      <c r="G138" s="921"/>
      <c r="H138" s="921"/>
      <c r="I138" s="557"/>
      <c r="J138" s="38"/>
      <c r="K138" s="38"/>
      <c r="L138" s="38"/>
      <c r="M138" s="38"/>
      <c r="N138" s="38"/>
      <c r="O138" s="38"/>
      <c r="P138" s="38"/>
      <c r="Q138" s="38"/>
      <c r="R138" s="38"/>
      <c r="S138" s="38"/>
      <c r="T138" s="38"/>
      <c r="U138" s="38"/>
      <c r="V138" s="38"/>
      <c r="W138" s="38"/>
      <c r="X138" s="38"/>
      <c r="Y138" s="38"/>
    </row>
    <row r="139" spans="1:25" s="390" customFormat="1" ht="12" customHeight="1">
      <c r="A139" s="578"/>
      <c r="B139" s="924"/>
      <c r="C139" s="925"/>
      <c r="D139" s="925"/>
      <c r="E139" s="925"/>
      <c r="F139" s="568"/>
      <c r="G139" s="574"/>
      <c r="H139" s="574"/>
      <c r="I139" s="577"/>
      <c r="J139" s="38"/>
      <c r="K139" s="38"/>
      <c r="L139" s="38"/>
      <c r="M139" s="38"/>
      <c r="N139" s="38"/>
      <c r="O139" s="38"/>
      <c r="P139" s="38"/>
      <c r="Q139" s="38"/>
      <c r="R139" s="38"/>
      <c r="S139" s="38"/>
      <c r="T139" s="38"/>
      <c r="U139" s="38"/>
      <c r="V139" s="38"/>
      <c r="W139" s="38"/>
      <c r="X139" s="38"/>
      <c r="Y139" s="38"/>
    </row>
    <row r="140" spans="1:25" s="390" customFormat="1" ht="72" customHeight="1">
      <c r="A140" s="583">
        <v>7</v>
      </c>
      <c r="B140" s="921" t="s">
        <v>760</v>
      </c>
      <c r="C140" s="921"/>
      <c r="D140" s="921"/>
      <c r="E140" s="921"/>
      <c r="F140" s="921"/>
      <c r="G140" s="921"/>
      <c r="H140" s="921"/>
      <c r="I140" s="557"/>
      <c r="J140" s="38"/>
      <c r="K140" s="38"/>
      <c r="L140" s="38"/>
      <c r="M140" s="38"/>
      <c r="N140" s="38"/>
      <c r="O140" s="38"/>
      <c r="P140" s="38"/>
      <c r="Q140" s="38"/>
      <c r="R140" s="38"/>
      <c r="S140" s="38"/>
      <c r="T140" s="38"/>
      <c r="U140" s="38"/>
      <c r="V140" s="38"/>
      <c r="W140" s="38"/>
      <c r="X140" s="38"/>
      <c r="Y140" s="38"/>
    </row>
    <row r="141" spans="1:25" s="390" customFormat="1" ht="10.5" customHeight="1">
      <c r="A141" s="578"/>
      <c r="B141" s="924"/>
      <c r="C141" s="925"/>
      <c r="D141" s="925"/>
      <c r="E141" s="925"/>
      <c r="F141" s="568"/>
      <c r="G141" s="574"/>
      <c r="H141" s="574"/>
      <c r="I141" s="577"/>
      <c r="J141" s="38"/>
      <c r="K141" s="38"/>
      <c r="L141" s="38"/>
      <c r="M141" s="38"/>
      <c r="N141" s="38"/>
      <c r="O141" s="38"/>
      <c r="P141" s="38"/>
      <c r="Q141" s="38"/>
      <c r="R141" s="38"/>
      <c r="S141" s="38"/>
      <c r="T141" s="38"/>
      <c r="U141" s="38"/>
      <c r="V141" s="38"/>
      <c r="W141" s="38"/>
      <c r="X141" s="38"/>
      <c r="Y141" s="38"/>
    </row>
    <row r="142" spans="1:25" s="390" customFormat="1" ht="42" customHeight="1">
      <c r="A142" s="583">
        <v>8</v>
      </c>
      <c r="B142" s="917" t="s">
        <v>625</v>
      </c>
      <c r="C142" s="917"/>
      <c r="D142" s="917"/>
      <c r="E142" s="917"/>
      <c r="F142" s="440"/>
      <c r="G142" s="441"/>
      <c r="H142" s="442"/>
      <c r="I142" s="442"/>
      <c r="J142" s="38"/>
      <c r="K142" s="38"/>
      <c r="L142" s="38"/>
      <c r="M142" s="38"/>
      <c r="N142" s="38"/>
      <c r="O142" s="38"/>
      <c r="P142" s="38"/>
      <c r="Q142" s="38"/>
      <c r="R142" s="38"/>
      <c r="S142" s="38"/>
      <c r="T142" s="38"/>
      <c r="U142" s="38"/>
      <c r="V142" s="38"/>
      <c r="W142" s="38"/>
      <c r="X142" s="38"/>
      <c r="Y142" s="38"/>
    </row>
    <row r="143" spans="1:25" s="390" customFormat="1" ht="21.75" customHeight="1">
      <c r="A143" s="59"/>
      <c r="B143" s="59"/>
      <c r="C143" s="59"/>
      <c r="D143" s="59"/>
      <c r="E143" s="59"/>
      <c r="F143" s="59"/>
      <c r="G143" s="59"/>
      <c r="H143" s="59"/>
      <c r="I143" s="59"/>
      <c r="J143" s="59"/>
    </row>
    <row r="144" spans="1:25" ht="27" customHeight="1">
      <c r="A144" s="582">
        <v>2.5</v>
      </c>
      <c r="B144" s="1003" t="s">
        <v>763</v>
      </c>
      <c r="C144" s="1003"/>
      <c r="D144" s="1003"/>
      <c r="E144" s="1003"/>
      <c r="F144" s="1003"/>
      <c r="G144" s="1003"/>
      <c r="H144" s="1003"/>
      <c r="I144" s="1003"/>
      <c r="J144" s="406"/>
      <c r="K144" s="406"/>
      <c r="L144" s="406"/>
      <c r="M144" s="448"/>
      <c r="N144" s="406"/>
      <c r="O144" s="406"/>
      <c r="P144" s="406"/>
      <c r="Q144" s="406"/>
      <c r="R144" s="406"/>
      <c r="S144" s="406"/>
      <c r="T144" s="406"/>
      <c r="U144" s="406"/>
      <c r="V144" s="406"/>
      <c r="W144" s="406"/>
      <c r="X144" s="406"/>
    </row>
    <row r="145" spans="1:24" ht="52.5" customHeight="1">
      <c r="A145" s="567"/>
      <c r="B145" s="1029" t="s">
        <v>764</v>
      </c>
      <c r="C145" s="1029"/>
      <c r="D145" s="1029"/>
      <c r="E145" s="1029"/>
      <c r="F145" s="1029"/>
      <c r="G145" s="1029"/>
      <c r="H145" s="1029"/>
      <c r="I145" s="1029"/>
      <c r="J145" s="406"/>
      <c r="K145" s="406"/>
      <c r="L145" s="406"/>
      <c r="M145" s="448"/>
      <c r="N145" s="406"/>
      <c r="O145" s="406"/>
      <c r="P145" s="406"/>
      <c r="Q145" s="406"/>
      <c r="R145" s="406"/>
      <c r="S145" s="406"/>
      <c r="T145" s="406"/>
      <c r="U145" s="406"/>
      <c r="V145" s="406"/>
      <c r="W145" s="406"/>
      <c r="X145" s="406"/>
    </row>
    <row r="146" spans="1:24" ht="34.5" customHeight="1">
      <c r="A146" s="567" t="s">
        <v>693</v>
      </c>
      <c r="B146" s="1030" t="s">
        <v>765</v>
      </c>
      <c r="C146" s="1030"/>
      <c r="D146" s="1030"/>
      <c r="E146" s="1030"/>
      <c r="F146" s="906"/>
      <c r="G146" s="906"/>
      <c r="H146" s="906"/>
      <c r="I146" s="1000"/>
      <c r="J146" s="406"/>
      <c r="K146" s="406"/>
      <c r="L146" s="406"/>
      <c r="M146" s="448"/>
      <c r="N146" s="406"/>
      <c r="O146" s="406"/>
      <c r="P146" s="406"/>
      <c r="Q146" s="406"/>
      <c r="R146" s="406"/>
      <c r="S146" s="406"/>
      <c r="T146" s="406"/>
      <c r="U146" s="406"/>
      <c r="V146" s="406"/>
      <c r="W146" s="406"/>
      <c r="X146" s="406"/>
    </row>
    <row r="147" spans="1:24" ht="87.75" customHeight="1">
      <c r="A147" s="567" t="s">
        <v>694</v>
      </c>
      <c r="B147" s="1031" t="s">
        <v>766</v>
      </c>
      <c r="C147" s="1032"/>
      <c r="D147" s="1032"/>
      <c r="E147" s="1033"/>
      <c r="F147" s="905"/>
      <c r="G147" s="906"/>
      <c r="H147" s="906"/>
      <c r="I147" s="1000"/>
      <c r="J147" s="406"/>
      <c r="K147" s="406"/>
      <c r="L147" s="406"/>
      <c r="M147" s="448"/>
      <c r="N147" s="406"/>
      <c r="O147" s="406"/>
      <c r="P147" s="406"/>
      <c r="Q147" s="406"/>
      <c r="R147" s="406"/>
      <c r="S147" s="406"/>
      <c r="T147" s="406"/>
      <c r="U147" s="406"/>
      <c r="V147" s="406"/>
      <c r="W147" s="406"/>
      <c r="X147" s="406"/>
    </row>
    <row r="148" spans="1:24" ht="51.75" customHeight="1">
      <c r="A148" s="567" t="s">
        <v>695</v>
      </c>
      <c r="B148" s="1034" t="s">
        <v>767</v>
      </c>
      <c r="C148" s="1034"/>
      <c r="D148" s="1034"/>
      <c r="E148" s="1035"/>
      <c r="F148" s="906"/>
      <c r="G148" s="906"/>
      <c r="H148" s="906"/>
      <c r="I148" s="1000"/>
      <c r="J148" s="406"/>
      <c r="K148" s="406"/>
      <c r="L148" s="406"/>
      <c r="M148" s="448"/>
      <c r="N148" s="406"/>
      <c r="O148" s="406"/>
      <c r="P148" s="406"/>
      <c r="Q148" s="406"/>
      <c r="R148" s="406"/>
      <c r="S148" s="406"/>
      <c r="T148" s="406"/>
      <c r="U148" s="406"/>
      <c r="V148" s="406"/>
      <c r="W148" s="406"/>
      <c r="X148" s="406"/>
    </row>
    <row r="149" spans="1:24" ht="24.75" customHeight="1">
      <c r="A149" s="567"/>
      <c r="B149" s="1036" t="s">
        <v>768</v>
      </c>
      <c r="C149" s="1037"/>
      <c r="D149" s="1037"/>
      <c r="E149" s="1037"/>
      <c r="F149" s="1037"/>
      <c r="G149" s="1037"/>
      <c r="H149" s="1037"/>
      <c r="I149" s="1038"/>
      <c r="J149" s="323"/>
      <c r="K149" s="323"/>
      <c r="L149" s="323"/>
      <c r="M149" s="323"/>
      <c r="N149" s="323"/>
      <c r="O149" s="323"/>
      <c r="P149" s="323"/>
      <c r="Q149" s="323"/>
      <c r="R149" s="323"/>
      <c r="S149" s="323"/>
      <c r="T149" s="323"/>
      <c r="U149" s="323"/>
      <c r="V149" s="323"/>
      <c r="W149" s="323"/>
      <c r="X149" s="323"/>
    </row>
    <row r="150" spans="1:24" ht="36" customHeight="1">
      <c r="A150" s="567">
        <v>1</v>
      </c>
      <c r="B150" s="908" t="s">
        <v>617</v>
      </c>
      <c r="C150" s="908"/>
      <c r="D150" s="908"/>
      <c r="E150" s="1004"/>
      <c r="F150" s="440"/>
      <c r="G150" s="905"/>
      <c r="H150" s="1000"/>
      <c r="I150" s="442"/>
      <c r="J150" s="323"/>
      <c r="K150" s="323"/>
      <c r="L150" s="323"/>
      <c r="M150" s="323"/>
      <c r="N150" s="323"/>
      <c r="O150" s="323"/>
      <c r="P150" s="323"/>
      <c r="Q150" s="323"/>
      <c r="R150" s="323"/>
      <c r="S150" s="323"/>
      <c r="T150" s="323"/>
      <c r="U150" s="323"/>
      <c r="V150" s="323"/>
      <c r="W150" s="323"/>
      <c r="X150" s="323"/>
    </row>
    <row r="151" spans="1:24" ht="42" customHeight="1">
      <c r="A151" s="567">
        <v>2</v>
      </c>
      <c r="B151" s="908" t="s">
        <v>618</v>
      </c>
      <c r="C151" s="908"/>
      <c r="D151" s="908"/>
      <c r="E151" s="1004"/>
      <c r="F151" s="440"/>
      <c r="G151" s="905"/>
      <c r="H151" s="1000"/>
      <c r="I151" s="442"/>
      <c r="J151" s="323"/>
      <c r="K151" s="323"/>
      <c r="L151" s="323"/>
      <c r="M151" s="323"/>
      <c r="N151" s="323"/>
      <c r="O151" s="323"/>
      <c r="P151" s="323"/>
      <c r="Q151" s="323"/>
      <c r="R151" s="323"/>
      <c r="S151" s="323"/>
      <c r="T151" s="323"/>
      <c r="U151" s="323"/>
      <c r="V151" s="323"/>
      <c r="W151" s="323"/>
      <c r="X151" s="323"/>
    </row>
    <row r="152" spans="1:24" ht="33" customHeight="1">
      <c r="A152" s="584">
        <v>3</v>
      </c>
      <c r="B152" s="1006" t="str">
        <f>IF([14]Cover!C84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006"/>
      <c r="D152" s="1006"/>
      <c r="E152" s="1007"/>
      <c r="F152" s="440"/>
      <c r="G152" s="905"/>
      <c r="H152" s="1000"/>
      <c r="I152" s="442"/>
      <c r="J152" s="323"/>
      <c r="K152" s="323"/>
      <c r="L152" s="323"/>
      <c r="M152" s="323"/>
      <c r="N152" s="323"/>
      <c r="O152" s="323"/>
      <c r="P152" s="323"/>
      <c r="Q152" s="323"/>
      <c r="R152" s="323"/>
      <c r="S152" s="323"/>
      <c r="T152" s="323"/>
      <c r="U152" s="323"/>
      <c r="V152" s="323"/>
      <c r="W152" s="323"/>
      <c r="X152" s="323"/>
    </row>
    <row r="153" spans="1:24" ht="31.5" customHeight="1">
      <c r="A153" s="590"/>
      <c r="B153" s="1009"/>
      <c r="C153" s="1009"/>
      <c r="D153" s="1009"/>
      <c r="E153" s="1010"/>
      <c r="F153" s="440"/>
      <c r="G153" s="905"/>
      <c r="H153" s="1000"/>
      <c r="I153" s="442"/>
      <c r="J153" s="323"/>
      <c r="K153" s="323"/>
      <c r="L153" s="323"/>
      <c r="M153" s="323"/>
      <c r="N153" s="323"/>
      <c r="O153" s="323"/>
      <c r="P153" s="323"/>
      <c r="Q153" s="323"/>
      <c r="R153" s="323"/>
      <c r="S153" s="323"/>
      <c r="T153" s="323"/>
      <c r="U153" s="323"/>
      <c r="V153" s="323"/>
      <c r="W153" s="323"/>
      <c r="X153" s="323"/>
    </row>
    <row r="154" spans="1:24" ht="28.5" customHeight="1">
      <c r="A154" s="590"/>
      <c r="B154" s="1009"/>
      <c r="C154" s="1009"/>
      <c r="D154" s="1009"/>
      <c r="E154" s="1010"/>
      <c r="F154" s="440"/>
      <c r="G154" s="905"/>
      <c r="H154" s="1000"/>
      <c r="I154" s="442"/>
      <c r="J154" s="323"/>
      <c r="K154" s="323"/>
      <c r="L154" s="323"/>
      <c r="M154" s="323"/>
      <c r="N154" s="323"/>
      <c r="O154" s="323"/>
      <c r="P154" s="323"/>
      <c r="Q154" s="323"/>
      <c r="R154" s="323"/>
      <c r="S154" s="323"/>
      <c r="T154" s="323"/>
      <c r="U154" s="323"/>
      <c r="V154" s="323"/>
      <c r="W154" s="323"/>
      <c r="X154" s="323"/>
    </row>
    <row r="155" spans="1:24" ht="32.25" customHeight="1">
      <c r="A155" s="590"/>
      <c r="B155" s="1009"/>
      <c r="C155" s="1009"/>
      <c r="D155" s="1009"/>
      <c r="E155" s="1010"/>
      <c r="F155" s="440"/>
      <c r="G155" s="905"/>
      <c r="H155" s="1000"/>
      <c r="I155" s="442"/>
      <c r="J155" s="323"/>
      <c r="K155" s="323"/>
      <c r="L155" s="323"/>
      <c r="M155" s="323"/>
      <c r="N155" s="323"/>
      <c r="O155" s="323"/>
      <c r="P155" s="323"/>
      <c r="Q155" s="323"/>
      <c r="R155" s="323"/>
      <c r="S155" s="323"/>
      <c r="T155" s="323"/>
      <c r="U155" s="323"/>
      <c r="V155" s="323"/>
      <c r="W155" s="323"/>
      <c r="X155" s="323"/>
    </row>
    <row r="156" spans="1:24" ht="35.25" customHeight="1">
      <c r="A156" s="590"/>
      <c r="B156" s="1039" t="s">
        <v>620</v>
      </c>
      <c r="C156" s="1039"/>
      <c r="D156" s="1039"/>
      <c r="E156" s="1040"/>
      <c r="F156" s="440"/>
      <c r="G156" s="905"/>
      <c r="H156" s="1000"/>
      <c r="I156" s="442"/>
      <c r="J156" s="323"/>
      <c r="K156" s="323"/>
      <c r="L156" s="323"/>
      <c r="M156" s="323"/>
      <c r="N156" s="323"/>
      <c r="O156" s="323"/>
      <c r="P156" s="323"/>
      <c r="Q156" s="323"/>
      <c r="R156" s="323"/>
      <c r="S156" s="323"/>
      <c r="T156" s="323"/>
      <c r="U156" s="323"/>
      <c r="V156" s="323"/>
      <c r="W156" s="323"/>
      <c r="X156" s="323"/>
    </row>
    <row r="157" spans="1:24" ht="35.25" customHeight="1">
      <c r="A157" s="590"/>
      <c r="B157" s="1039" t="s">
        <v>21</v>
      </c>
      <c r="C157" s="1039"/>
      <c r="D157" s="1039"/>
      <c r="E157" s="1040"/>
      <c r="F157" s="440"/>
      <c r="G157" s="905"/>
      <c r="H157" s="1000"/>
      <c r="I157" s="442"/>
      <c r="J157" s="323"/>
      <c r="K157" s="323"/>
      <c r="L157" s="323"/>
      <c r="M157" s="323"/>
      <c r="N157" s="323"/>
      <c r="O157" s="323"/>
      <c r="P157" s="323"/>
      <c r="Q157" s="323"/>
      <c r="R157" s="323"/>
      <c r="S157" s="323"/>
      <c r="T157" s="323"/>
      <c r="U157" s="323"/>
      <c r="V157" s="323"/>
      <c r="W157" s="323"/>
      <c r="X157" s="323"/>
    </row>
    <row r="158" spans="1:24" ht="41.25" customHeight="1">
      <c r="A158" s="598"/>
      <c r="B158" s="1041" t="s">
        <v>621</v>
      </c>
      <c r="C158" s="1041"/>
      <c r="D158" s="1041"/>
      <c r="E158" s="1042"/>
      <c r="F158" s="440"/>
      <c r="G158" s="905"/>
      <c r="H158" s="1000"/>
      <c r="I158" s="442"/>
      <c r="J158" s="323"/>
      <c r="K158" s="323"/>
      <c r="L158" s="323"/>
      <c r="M158" s="323"/>
      <c r="N158" s="323"/>
      <c r="O158" s="323"/>
      <c r="P158" s="323"/>
      <c r="Q158" s="323"/>
      <c r="R158" s="323"/>
      <c r="S158" s="323"/>
      <c r="T158" s="323"/>
      <c r="U158" s="323"/>
      <c r="V158" s="323"/>
      <c r="W158" s="323"/>
      <c r="X158" s="323"/>
    </row>
    <row r="159" spans="1:24" ht="21.75" customHeight="1">
      <c r="A159" s="578" t="s">
        <v>755</v>
      </c>
      <c r="B159" s="1036" t="s">
        <v>769</v>
      </c>
      <c r="C159" s="1037"/>
      <c r="D159" s="1037"/>
      <c r="E159" s="1037"/>
      <c r="F159" s="568"/>
      <c r="G159" s="568"/>
      <c r="H159" s="568"/>
      <c r="I159" s="568"/>
      <c r="J159" s="323"/>
      <c r="K159" s="323"/>
      <c r="L159" s="323"/>
      <c r="M159" s="323"/>
      <c r="N159" s="323"/>
      <c r="O159" s="323"/>
      <c r="P159" s="323"/>
      <c r="Q159" s="323"/>
      <c r="R159" s="323"/>
      <c r="S159" s="323"/>
      <c r="T159" s="323"/>
      <c r="U159" s="323"/>
      <c r="V159" s="323"/>
      <c r="W159" s="323"/>
      <c r="X159" s="323"/>
    </row>
    <row r="160" spans="1:24" ht="44.25" customHeight="1">
      <c r="A160" s="567" t="s">
        <v>745</v>
      </c>
      <c r="B160" s="908" t="s">
        <v>775</v>
      </c>
      <c r="C160" s="908"/>
      <c r="D160" s="908"/>
      <c r="E160" s="919"/>
      <c r="F160" s="442"/>
      <c r="G160" s="905"/>
      <c r="H160" s="1000"/>
      <c r="I160" s="442"/>
      <c r="J160" s="323"/>
      <c r="K160" s="323"/>
      <c r="L160" s="323"/>
      <c r="M160" s="323"/>
      <c r="N160" s="323"/>
      <c r="O160" s="323"/>
      <c r="P160" s="323"/>
      <c r="Q160" s="323"/>
      <c r="R160" s="323"/>
      <c r="S160" s="323"/>
      <c r="T160" s="323"/>
      <c r="U160" s="323"/>
      <c r="V160" s="323"/>
      <c r="W160" s="323"/>
      <c r="X160" s="323"/>
    </row>
    <row r="161" spans="1:24" ht="41.25" customHeight="1">
      <c r="A161" s="567" t="s">
        <v>746</v>
      </c>
      <c r="B161" s="1027" t="s">
        <v>770</v>
      </c>
      <c r="C161" s="1027"/>
      <c r="D161" s="1027"/>
      <c r="E161" s="1028"/>
      <c r="F161" s="442"/>
      <c r="G161" s="905"/>
      <c r="H161" s="1000"/>
      <c r="I161" s="442"/>
      <c r="J161" s="323"/>
      <c r="K161" s="323"/>
      <c r="L161" s="323"/>
      <c r="M161" s="323"/>
      <c r="N161" s="323"/>
      <c r="O161" s="323"/>
      <c r="P161" s="323"/>
      <c r="Q161" s="323"/>
      <c r="R161" s="323"/>
      <c r="S161" s="323"/>
      <c r="T161" s="323"/>
      <c r="U161" s="323"/>
      <c r="V161" s="323"/>
      <c r="W161" s="323"/>
      <c r="X161" s="323"/>
    </row>
    <row r="162" spans="1:24" ht="37.5" customHeight="1">
      <c r="A162" s="567" t="s">
        <v>748</v>
      </c>
      <c r="B162" s="908" t="s">
        <v>737</v>
      </c>
      <c r="C162" s="908"/>
      <c r="D162" s="908"/>
      <c r="E162" s="919"/>
      <c r="F162" s="442"/>
      <c r="G162" s="905"/>
      <c r="H162" s="1000"/>
      <c r="I162" s="442"/>
      <c r="J162" s="323"/>
      <c r="K162" s="323"/>
      <c r="L162" s="323"/>
      <c r="M162" s="323"/>
      <c r="N162" s="323"/>
      <c r="O162" s="323"/>
      <c r="P162" s="323"/>
      <c r="Q162" s="323"/>
      <c r="R162" s="323"/>
      <c r="S162" s="323"/>
      <c r="T162" s="323"/>
      <c r="U162" s="323"/>
      <c r="V162" s="323"/>
      <c r="W162" s="323"/>
      <c r="X162" s="323"/>
    </row>
    <row r="163" spans="1:24" ht="32.25" customHeight="1">
      <c r="A163" s="567" t="s">
        <v>750</v>
      </c>
      <c r="B163" s="908" t="s">
        <v>622</v>
      </c>
      <c r="C163" s="908"/>
      <c r="D163" s="908"/>
      <c r="E163" s="919"/>
      <c r="F163" s="442"/>
      <c r="G163" s="905"/>
      <c r="H163" s="1000"/>
      <c r="I163" s="442"/>
      <c r="J163" s="323"/>
      <c r="K163" s="323"/>
      <c r="L163" s="323"/>
      <c r="M163" s="323"/>
      <c r="N163" s="323"/>
      <c r="O163" s="323"/>
      <c r="P163" s="323"/>
      <c r="Q163" s="323"/>
      <c r="R163" s="323"/>
      <c r="S163" s="323"/>
      <c r="T163" s="323"/>
      <c r="U163" s="323"/>
      <c r="V163" s="323"/>
      <c r="W163" s="323"/>
      <c r="X163" s="323"/>
    </row>
    <row r="164" spans="1:24" ht="37.5" customHeight="1">
      <c r="A164" s="567" t="s">
        <v>751</v>
      </c>
      <c r="B164" s="908" t="s">
        <v>739</v>
      </c>
      <c r="C164" s="908"/>
      <c r="D164" s="908"/>
      <c r="E164" s="919"/>
      <c r="F164" s="442"/>
      <c r="G164" s="905"/>
      <c r="H164" s="1000"/>
      <c r="I164" s="442"/>
      <c r="J164" s="323"/>
      <c r="K164" s="323"/>
      <c r="L164" s="323"/>
      <c r="M164" s="323"/>
      <c r="N164" s="323"/>
      <c r="O164" s="323"/>
      <c r="P164" s="323"/>
      <c r="Q164" s="323"/>
      <c r="R164" s="323"/>
      <c r="S164" s="323"/>
      <c r="T164" s="323"/>
      <c r="U164" s="323"/>
      <c r="V164" s="323"/>
      <c r="W164" s="323"/>
      <c r="X164" s="323"/>
    </row>
    <row r="165" spans="1:24" ht="44.25" customHeight="1">
      <c r="A165" s="567" t="s">
        <v>741</v>
      </c>
      <c r="B165" s="908" t="s">
        <v>740</v>
      </c>
      <c r="C165" s="908"/>
      <c r="D165" s="908"/>
      <c r="E165" s="919"/>
      <c r="F165" s="442"/>
      <c r="G165" s="905"/>
      <c r="H165" s="1000"/>
      <c r="I165" s="442"/>
      <c r="J165" s="323"/>
      <c r="K165" s="323"/>
      <c r="L165" s="323"/>
      <c r="M165" s="323"/>
      <c r="N165" s="323"/>
      <c r="O165" s="323"/>
      <c r="P165" s="323"/>
      <c r="Q165" s="323"/>
      <c r="R165" s="323"/>
      <c r="S165" s="323"/>
      <c r="T165" s="323"/>
      <c r="U165" s="323"/>
      <c r="V165" s="323"/>
      <c r="W165" s="323"/>
      <c r="X165" s="323"/>
    </row>
    <row r="166" spans="1:24" ht="39.75" customHeight="1">
      <c r="A166" s="567" t="s">
        <v>742</v>
      </c>
      <c r="B166" s="908" t="s">
        <v>776</v>
      </c>
      <c r="C166" s="908"/>
      <c r="D166" s="908"/>
      <c r="E166" s="919"/>
      <c r="F166" s="442"/>
      <c r="G166" s="905"/>
      <c r="H166" s="1000"/>
      <c r="I166" s="564"/>
      <c r="J166" s="323"/>
      <c r="K166" s="323"/>
      <c r="L166" s="323"/>
      <c r="M166" s="323"/>
      <c r="N166" s="323"/>
      <c r="O166" s="323"/>
      <c r="P166" s="323"/>
      <c r="Q166" s="323"/>
      <c r="R166" s="323"/>
      <c r="S166" s="323"/>
      <c r="T166" s="323"/>
      <c r="U166" s="323"/>
      <c r="V166" s="323"/>
      <c r="W166" s="323"/>
      <c r="X166" s="323"/>
    </row>
    <row r="167" spans="1:24" ht="49.5" customHeight="1">
      <c r="A167" s="1014" t="s">
        <v>778</v>
      </c>
      <c r="B167" s="914" t="s">
        <v>623</v>
      </c>
      <c r="C167" s="915"/>
      <c r="D167" s="915"/>
      <c r="E167" s="1043"/>
      <c r="F167" s="591"/>
      <c r="G167" s="513"/>
      <c r="H167" s="443"/>
      <c r="I167" s="444"/>
      <c r="J167" s="323"/>
      <c r="K167" s="323"/>
      <c r="L167" s="323"/>
      <c r="M167" s="323"/>
      <c r="N167" s="323"/>
      <c r="O167" s="323"/>
      <c r="P167" s="323"/>
      <c r="Q167" s="323"/>
      <c r="R167" s="323"/>
      <c r="S167" s="323"/>
      <c r="T167" s="323"/>
      <c r="U167" s="323"/>
      <c r="V167" s="323"/>
      <c r="W167" s="323"/>
      <c r="X167" s="323"/>
    </row>
    <row r="168" spans="1:24" ht="20.25" customHeight="1">
      <c r="A168" s="1016"/>
      <c r="B168" s="916" t="s">
        <v>624</v>
      </c>
      <c r="C168" s="917"/>
      <c r="D168" s="917"/>
      <c r="E168" s="918"/>
      <c r="F168" s="572" t="s">
        <v>692</v>
      </c>
      <c r="G168" s="543" t="s">
        <v>692</v>
      </c>
      <c r="H168" s="445"/>
      <c r="I168" s="572" t="s">
        <v>692</v>
      </c>
      <c r="J168" s="323"/>
      <c r="K168" s="323"/>
      <c r="L168" s="323"/>
      <c r="M168" s="323"/>
      <c r="N168" s="323"/>
      <c r="O168" s="323"/>
      <c r="P168" s="323"/>
      <c r="Q168" s="323"/>
      <c r="R168" s="323"/>
      <c r="S168" s="323"/>
      <c r="T168" s="323"/>
      <c r="U168" s="323"/>
      <c r="V168" s="323"/>
      <c r="W168" s="323"/>
      <c r="X168" s="323"/>
    </row>
    <row r="169" spans="1:24" ht="19.5" customHeight="1">
      <c r="A169" s="567"/>
      <c r="B169" s="1048" t="s">
        <v>730</v>
      </c>
      <c r="C169" s="1048"/>
      <c r="D169" s="1048"/>
      <c r="E169" s="1048"/>
      <c r="F169" s="1048"/>
      <c r="G169" s="1048"/>
      <c r="H169" s="1048"/>
      <c r="I169" s="1049"/>
      <c r="J169" s="323"/>
      <c r="K169" s="323"/>
      <c r="L169" s="323"/>
      <c r="M169" s="323"/>
      <c r="N169" s="323"/>
      <c r="O169" s="323"/>
      <c r="P169" s="323"/>
      <c r="Q169" s="323"/>
      <c r="R169" s="323"/>
      <c r="S169" s="323"/>
      <c r="T169" s="323"/>
      <c r="U169" s="323"/>
      <c r="V169" s="323"/>
      <c r="W169" s="323"/>
      <c r="X169" s="323"/>
    </row>
    <row r="170" spans="1:24" ht="24.75" customHeight="1">
      <c r="A170" s="582" t="s">
        <v>743</v>
      </c>
      <c r="B170" s="1036" t="s">
        <v>744</v>
      </c>
      <c r="C170" s="1037"/>
      <c r="D170" s="1037"/>
      <c r="E170" s="1037"/>
      <c r="F170" s="568"/>
      <c r="G170" s="569"/>
      <c r="H170" s="569"/>
      <c r="I170" s="570"/>
      <c r="J170" s="323"/>
      <c r="K170" s="323"/>
      <c r="L170" s="323"/>
      <c r="M170" s="323"/>
      <c r="N170" s="323"/>
      <c r="O170" s="323"/>
      <c r="P170" s="323"/>
      <c r="Q170" s="323"/>
      <c r="R170" s="323"/>
      <c r="S170" s="323"/>
      <c r="T170" s="323"/>
      <c r="U170" s="323"/>
      <c r="V170" s="323"/>
      <c r="W170" s="323"/>
      <c r="X170" s="323"/>
    </row>
    <row r="171" spans="1:24" ht="40.5" customHeight="1">
      <c r="A171" s="567" t="s">
        <v>745</v>
      </c>
      <c r="B171" s="908" t="s">
        <v>777</v>
      </c>
      <c r="C171" s="908"/>
      <c r="D171" s="908"/>
      <c r="E171" s="919"/>
      <c r="F171" s="564"/>
      <c r="G171" s="905"/>
      <c r="H171" s="1000"/>
      <c r="I171" s="564"/>
      <c r="J171" s="323"/>
      <c r="K171" s="323"/>
      <c r="L171" s="323"/>
      <c r="M171" s="323"/>
      <c r="N171" s="323"/>
      <c r="O171" s="323"/>
      <c r="P171" s="323"/>
      <c r="Q171" s="323"/>
      <c r="R171" s="323"/>
      <c r="S171" s="323"/>
      <c r="T171" s="323"/>
      <c r="U171" s="323"/>
      <c r="V171" s="323"/>
      <c r="W171" s="323"/>
      <c r="X171" s="323"/>
    </row>
    <row r="172" spans="1:24" ht="30" customHeight="1">
      <c r="A172" s="567" t="s">
        <v>746</v>
      </c>
      <c r="B172" s="908" t="s">
        <v>747</v>
      </c>
      <c r="C172" s="908"/>
      <c r="D172" s="908"/>
      <c r="E172" s="919"/>
      <c r="F172" s="443"/>
      <c r="G172" s="427"/>
      <c r="H172" s="556"/>
      <c r="I172" s="571"/>
      <c r="J172" s="323"/>
      <c r="K172" s="323"/>
      <c r="L172" s="323"/>
      <c r="M172" s="323"/>
      <c r="N172" s="323"/>
      <c r="O172" s="323"/>
      <c r="P172" s="323"/>
      <c r="Q172" s="323"/>
      <c r="R172" s="323"/>
      <c r="S172" s="323"/>
      <c r="T172" s="323"/>
      <c r="U172" s="323"/>
      <c r="V172" s="323"/>
      <c r="W172" s="323"/>
      <c r="X172" s="323"/>
    </row>
    <row r="173" spans="1:24" ht="35.25" customHeight="1">
      <c r="A173" s="567" t="s">
        <v>748</v>
      </c>
      <c r="B173" s="1027" t="s">
        <v>771</v>
      </c>
      <c r="C173" s="1027"/>
      <c r="D173" s="1027"/>
      <c r="E173" s="1028"/>
      <c r="F173" s="442"/>
      <c r="G173" s="905"/>
      <c r="H173" s="1000"/>
      <c r="I173" s="442"/>
      <c r="J173" s="323"/>
      <c r="K173" s="323"/>
      <c r="L173" s="323"/>
      <c r="M173" s="323"/>
      <c r="N173" s="323"/>
      <c r="O173" s="323"/>
      <c r="P173" s="323"/>
      <c r="Q173" s="323"/>
      <c r="R173" s="323"/>
      <c r="S173" s="323"/>
      <c r="T173" s="323"/>
      <c r="U173" s="323"/>
      <c r="V173" s="323"/>
      <c r="W173" s="323"/>
      <c r="X173" s="323"/>
    </row>
    <row r="174" spans="1:24" ht="31.5" customHeight="1">
      <c r="A174" s="567" t="s">
        <v>750</v>
      </c>
      <c r="B174" s="908" t="s">
        <v>622</v>
      </c>
      <c r="C174" s="908"/>
      <c r="D174" s="908"/>
      <c r="E174" s="919"/>
      <c r="F174" s="442"/>
      <c r="G174" s="905"/>
      <c r="H174" s="1000"/>
      <c r="I174" s="442"/>
      <c r="J174" s="323"/>
      <c r="K174" s="323"/>
      <c r="L174" s="323"/>
      <c r="M174" s="323"/>
      <c r="N174" s="323"/>
      <c r="O174" s="323"/>
      <c r="P174" s="323"/>
      <c r="Q174" s="323"/>
      <c r="R174" s="323"/>
      <c r="S174" s="323"/>
      <c r="T174" s="323"/>
      <c r="U174" s="323"/>
      <c r="V174" s="323"/>
      <c r="W174" s="323"/>
      <c r="X174" s="323"/>
    </row>
    <row r="175" spans="1:24" ht="33" customHeight="1">
      <c r="A175" s="567" t="s">
        <v>751</v>
      </c>
      <c r="B175" s="908" t="s">
        <v>752</v>
      </c>
      <c r="C175" s="908"/>
      <c r="D175" s="908"/>
      <c r="E175" s="919"/>
      <c r="F175" s="442"/>
      <c r="G175" s="905"/>
      <c r="H175" s="1000"/>
      <c r="I175" s="442"/>
      <c r="J175" s="323"/>
      <c r="K175" s="323"/>
      <c r="L175" s="323"/>
      <c r="M175" s="323"/>
      <c r="N175" s="323"/>
      <c r="O175" s="323"/>
      <c r="P175" s="323"/>
      <c r="Q175" s="323"/>
      <c r="R175" s="323"/>
      <c r="S175" s="323"/>
      <c r="T175" s="323"/>
      <c r="U175" s="323"/>
      <c r="V175" s="323"/>
      <c r="W175" s="323"/>
      <c r="X175" s="323"/>
    </row>
    <row r="176" spans="1:24" ht="44.25" customHeight="1">
      <c r="A176" s="567" t="s">
        <v>741</v>
      </c>
      <c r="B176" s="908" t="s">
        <v>753</v>
      </c>
      <c r="C176" s="908"/>
      <c r="D176" s="908"/>
      <c r="E176" s="919"/>
      <c r="F176" s="442"/>
      <c r="G176" s="905"/>
      <c r="H176" s="1000"/>
      <c r="I176" s="442"/>
      <c r="J176" s="323"/>
      <c r="K176" s="323"/>
      <c r="L176" s="323"/>
      <c r="M176" s="323"/>
      <c r="N176" s="323"/>
      <c r="O176" s="323"/>
      <c r="P176" s="323"/>
      <c r="Q176" s="323"/>
      <c r="R176" s="323"/>
      <c r="S176" s="323"/>
      <c r="T176" s="323"/>
      <c r="U176" s="323"/>
      <c r="V176" s="323"/>
      <c r="W176" s="323"/>
      <c r="X176" s="323"/>
    </row>
    <row r="177" spans="1:24" ht="37.5" customHeight="1">
      <c r="A177" s="567" t="s">
        <v>742</v>
      </c>
      <c r="B177" s="908" t="s">
        <v>754</v>
      </c>
      <c r="C177" s="908"/>
      <c r="D177" s="908"/>
      <c r="E177" s="919"/>
      <c r="F177" s="442"/>
      <c r="G177" s="905"/>
      <c r="H177" s="1000"/>
      <c r="I177" s="442"/>
      <c r="J177" s="323"/>
      <c r="K177" s="323"/>
      <c r="L177" s="323"/>
      <c r="M177" s="323"/>
      <c r="N177" s="323"/>
      <c r="O177" s="323"/>
      <c r="P177" s="323"/>
      <c r="Q177" s="323"/>
      <c r="R177" s="323"/>
      <c r="S177" s="323"/>
      <c r="T177" s="323"/>
      <c r="U177" s="323"/>
      <c r="V177" s="323"/>
      <c r="W177" s="323"/>
      <c r="X177" s="323"/>
    </row>
    <row r="178" spans="1:24" ht="33" customHeight="1">
      <c r="A178" s="1014" t="s">
        <v>778</v>
      </c>
      <c r="B178" s="914" t="s">
        <v>623</v>
      </c>
      <c r="C178" s="915"/>
      <c r="D178" s="915"/>
      <c r="E178" s="1043"/>
      <c r="F178" s="444"/>
      <c r="G178" s="513"/>
      <c r="H178" s="443"/>
      <c r="I178" s="444"/>
    </row>
    <row r="179" spans="1:24" ht="39" customHeight="1">
      <c r="A179" s="1016"/>
      <c r="B179" s="916" t="s">
        <v>624</v>
      </c>
      <c r="C179" s="917"/>
      <c r="D179" s="917"/>
      <c r="E179" s="918"/>
      <c r="F179" s="580" t="s">
        <v>756</v>
      </c>
      <c r="G179" s="580" t="s">
        <v>756</v>
      </c>
      <c r="H179" s="515"/>
      <c r="I179" s="580" t="s">
        <v>756</v>
      </c>
    </row>
    <row r="180" spans="1:24" ht="16.5" customHeight="1">
      <c r="A180" s="83"/>
      <c r="B180" s="510"/>
      <c r="C180" s="510"/>
      <c r="D180" s="510"/>
      <c r="E180" s="510"/>
      <c r="F180" s="510"/>
      <c r="G180" s="510"/>
      <c r="H180" s="510"/>
      <c r="I180" s="510"/>
    </row>
    <row r="181" spans="1:24" ht="53.25" customHeight="1">
      <c r="A181" s="567">
        <v>5</v>
      </c>
      <c r="B181" s="921" t="s">
        <v>772</v>
      </c>
      <c r="C181" s="921"/>
      <c r="D181" s="921"/>
      <c r="E181" s="921"/>
      <c r="F181" s="921"/>
      <c r="G181" s="921"/>
      <c r="H181" s="921"/>
      <c r="I181" s="558"/>
    </row>
    <row r="182" spans="1:24" ht="9" customHeight="1">
      <c r="A182" s="432"/>
      <c r="B182" s="1044"/>
      <c r="C182" s="1044"/>
      <c r="D182" s="1044"/>
      <c r="E182" s="1044"/>
      <c r="F182" s="1044"/>
      <c r="G182" s="1044"/>
      <c r="H182" s="1044"/>
      <c r="I182" s="1044"/>
    </row>
    <row r="183" spans="1:24" ht="61.5" customHeight="1">
      <c r="A183" s="567">
        <v>6</v>
      </c>
      <c r="B183" s="921" t="s">
        <v>773</v>
      </c>
      <c r="C183" s="921"/>
      <c r="D183" s="921"/>
      <c r="E183" s="921"/>
      <c r="F183" s="921"/>
      <c r="G183" s="921"/>
      <c r="H183" s="921"/>
      <c r="I183" s="558"/>
    </row>
    <row r="184" spans="1:24" ht="15.75" customHeight="1">
      <c r="A184" s="1045"/>
      <c r="B184" s="1046"/>
      <c r="C184" s="1046"/>
      <c r="D184" s="1046"/>
      <c r="E184" s="1046"/>
      <c r="F184" s="1046"/>
      <c r="G184" s="1046"/>
      <c r="H184" s="1046"/>
      <c r="I184" s="1047"/>
    </row>
    <row r="185" spans="1:24" ht="72" customHeight="1">
      <c r="A185" s="567">
        <v>7</v>
      </c>
      <c r="B185" s="921" t="s">
        <v>774</v>
      </c>
      <c r="C185" s="921"/>
      <c r="D185" s="921"/>
      <c r="E185" s="921"/>
      <c r="F185" s="921"/>
      <c r="G185" s="921"/>
      <c r="H185" s="921"/>
      <c r="I185" s="558"/>
    </row>
    <row r="186" spans="1:24" ht="45.75" customHeight="1">
      <c r="A186" s="573">
        <v>8</v>
      </c>
      <c r="B186" s="917" t="s">
        <v>625</v>
      </c>
      <c r="C186" s="917"/>
      <c r="D186" s="917"/>
      <c r="E186" s="918"/>
      <c r="F186" s="517"/>
      <c r="G186" s="602"/>
      <c r="H186" s="603"/>
      <c r="I186" s="517"/>
    </row>
    <row r="187" spans="1:24" ht="12.75" customHeight="1">
      <c r="A187" s="450"/>
      <c r="B187" s="338"/>
      <c r="C187" s="338"/>
      <c r="D187" s="338"/>
      <c r="E187" s="338"/>
      <c r="F187" s="338"/>
      <c r="G187" s="338"/>
      <c r="H187" s="338"/>
      <c r="I187" s="340"/>
      <c r="M187" s="594"/>
    </row>
    <row r="188" spans="1:24" ht="24" customHeight="1">
      <c r="A188" s="599">
        <v>3</v>
      </c>
      <c r="B188" s="1050" t="s">
        <v>779</v>
      </c>
      <c r="C188" s="1050"/>
      <c r="D188" s="1050"/>
      <c r="E188" s="1050"/>
      <c r="F188" s="1050"/>
      <c r="G188" s="1050"/>
      <c r="H188" s="1050"/>
      <c r="I188" s="1050"/>
      <c r="M188" s="605"/>
    </row>
    <row r="189" spans="1:24" ht="24" customHeight="1">
      <c r="A189" s="432" t="s">
        <v>413</v>
      </c>
      <c r="B189" s="1051" t="s">
        <v>780</v>
      </c>
      <c r="C189" s="1051"/>
      <c r="D189" s="1051"/>
      <c r="E189" s="1051"/>
      <c r="F189" s="1051"/>
      <c r="G189" s="1051"/>
      <c r="H189" s="1051"/>
      <c r="I189" s="1051"/>
      <c r="M189" s="604"/>
    </row>
    <row r="190" spans="1:24" ht="73.5" customHeight="1">
      <c r="A190" s="432" t="s">
        <v>781</v>
      </c>
      <c r="B190" s="1052" t="s">
        <v>784</v>
      </c>
      <c r="C190" s="1052"/>
      <c r="D190" s="1052"/>
      <c r="E190" s="1052"/>
      <c r="F190" s="1052"/>
      <c r="G190" s="1052"/>
      <c r="H190" s="1052"/>
      <c r="I190" s="1052"/>
      <c r="M190" s="337"/>
    </row>
    <row r="191" spans="1:24" ht="30.75" customHeight="1">
      <c r="A191" s="432" t="s">
        <v>782</v>
      </c>
      <c r="B191" s="1053" t="s">
        <v>785</v>
      </c>
      <c r="C191" s="1053"/>
      <c r="D191" s="1053"/>
      <c r="E191" s="1053"/>
      <c r="F191" s="1053"/>
      <c r="G191" s="1053"/>
      <c r="H191" s="1053"/>
      <c r="I191" s="1053"/>
      <c r="M191" s="337"/>
    </row>
    <row r="192" spans="1:24" ht="230.25" customHeight="1">
      <c r="A192" s="432"/>
      <c r="B192" s="1054" t="s">
        <v>790</v>
      </c>
      <c r="C192" s="1054"/>
      <c r="D192" s="1054"/>
      <c r="E192" s="1054"/>
      <c r="F192" s="1054"/>
      <c r="G192" s="1054"/>
      <c r="H192" s="1054"/>
      <c r="I192" s="1054"/>
      <c r="M192" s="337"/>
    </row>
    <row r="193" spans="1:13" ht="10.5" customHeight="1">
      <c r="A193" s="432"/>
      <c r="B193" s="600"/>
      <c r="C193" s="600"/>
      <c r="D193" s="600"/>
      <c r="E193" s="600"/>
      <c r="F193" s="600"/>
      <c r="G193" s="600"/>
      <c r="H193" s="600"/>
      <c r="I193" s="600"/>
      <c r="M193" s="337"/>
    </row>
    <row r="194" spans="1:13" ht="66.75" customHeight="1">
      <c r="A194" s="432"/>
      <c r="B194" s="1055" t="s">
        <v>791</v>
      </c>
      <c r="C194" s="1056"/>
      <c r="D194" s="1056"/>
      <c r="E194" s="1056"/>
      <c r="F194" s="1056"/>
      <c r="G194" s="1056"/>
      <c r="H194" s="1056"/>
      <c r="I194" s="1056"/>
      <c r="M194" s="337"/>
    </row>
    <row r="195" spans="1:13" ht="12" customHeight="1">
      <c r="A195" s="432"/>
      <c r="B195" s="1057"/>
      <c r="C195" s="1057"/>
      <c r="D195" s="1057"/>
      <c r="E195" s="1057"/>
      <c r="F195" s="1057"/>
      <c r="G195" s="1057"/>
      <c r="H195" s="1057"/>
      <c r="I195" s="1057"/>
      <c r="M195" s="337"/>
    </row>
    <row r="196" spans="1:13" ht="44.25" customHeight="1">
      <c r="A196" s="567"/>
      <c r="B196" s="1058" t="s">
        <v>783</v>
      </c>
      <c r="C196" s="1059"/>
      <c r="D196" s="1059"/>
      <c r="E196" s="1059"/>
      <c r="F196" s="1059"/>
      <c r="G196" s="1059"/>
      <c r="H196" s="1059"/>
      <c r="I196" s="1060"/>
      <c r="M196" s="337"/>
    </row>
    <row r="197" spans="1:13" ht="23.25" customHeight="1">
      <c r="A197" s="567"/>
      <c r="B197" s="560"/>
      <c r="C197" s="561"/>
      <c r="D197" s="561"/>
      <c r="E197" s="561"/>
      <c r="F197" s="561"/>
      <c r="G197" s="561"/>
      <c r="H197" s="561"/>
      <c r="I197" s="561"/>
      <c r="M197" s="337"/>
    </row>
    <row r="198" spans="1:13" ht="20.25" customHeight="1">
      <c r="A198" s="593">
        <v>4</v>
      </c>
      <c r="B198" s="926" t="s">
        <v>627</v>
      </c>
      <c r="C198" s="927"/>
      <c r="D198" s="927"/>
      <c r="E198" s="927"/>
      <c r="F198" s="927"/>
      <c r="G198" s="927"/>
      <c r="H198" s="927"/>
      <c r="I198" s="595"/>
      <c r="M198" s="337" t="str">
        <f>M21</f>
        <v>2 or more</v>
      </c>
    </row>
    <row r="199" spans="1:13" ht="29.25" customHeight="1">
      <c r="A199" s="592">
        <v>4.0999999999999996</v>
      </c>
      <c r="B199" s="928" t="s">
        <v>596</v>
      </c>
      <c r="C199" s="929"/>
      <c r="D199" s="929"/>
      <c r="E199" s="930"/>
      <c r="F199" s="931"/>
      <c r="G199" s="931"/>
      <c r="H199" s="932"/>
      <c r="I199" s="340"/>
    </row>
    <row r="200" spans="1:13" ht="25.5" customHeight="1">
      <c r="A200" s="592" t="s">
        <v>628</v>
      </c>
      <c r="B200" s="922" t="s">
        <v>629</v>
      </c>
      <c r="C200" s="923"/>
      <c r="D200" s="923"/>
      <c r="E200" s="923"/>
      <c r="F200" s="923"/>
      <c r="G200" s="923"/>
      <c r="H200" s="923"/>
      <c r="I200" s="340"/>
    </row>
    <row r="201" spans="1:13" ht="39.75" customHeight="1">
      <c r="A201" s="453"/>
      <c r="B201" s="454"/>
      <c r="C201" s="454"/>
      <c r="D201" s="418" t="s">
        <v>683</v>
      </c>
      <c r="E201" s="555"/>
      <c r="F201" s="871" t="s">
        <v>632</v>
      </c>
      <c r="G201" s="946"/>
      <c r="H201" s="872"/>
      <c r="I201" s="340"/>
    </row>
    <row r="202" spans="1:13" ht="17.25" customHeight="1">
      <c r="A202" s="455" t="s">
        <v>634</v>
      </c>
      <c r="B202" s="883" t="s">
        <v>635</v>
      </c>
      <c r="C202" s="883"/>
      <c r="D202" s="456"/>
      <c r="E202" s="508"/>
      <c r="F202" s="889"/>
      <c r="G202" s="890"/>
      <c r="H202" s="891"/>
      <c r="I202" s="340"/>
    </row>
    <row r="203" spans="1:13" ht="37.5" customHeight="1">
      <c r="A203" s="455"/>
      <c r="B203" s="933" t="s">
        <v>697</v>
      </c>
      <c r="C203" s="934"/>
      <c r="D203" s="878"/>
      <c r="E203" s="457"/>
      <c r="F203" s="884"/>
      <c r="G203" s="885"/>
      <c r="H203" s="886"/>
      <c r="I203" s="340"/>
    </row>
    <row r="204" spans="1:13" ht="15.75" hidden="1" customHeight="1">
      <c r="A204" s="455">
        <v>1</v>
      </c>
      <c r="B204" s="935" t="s">
        <v>636</v>
      </c>
      <c r="C204" s="936"/>
      <c r="D204" s="461"/>
      <c r="E204" s="507"/>
      <c r="F204" s="884"/>
      <c r="G204" s="885"/>
      <c r="H204" s="886"/>
      <c r="I204" s="340"/>
    </row>
    <row r="205" spans="1:13" ht="25.5" customHeight="1">
      <c r="A205" s="455">
        <v>1</v>
      </c>
      <c r="B205" s="884"/>
      <c r="C205" s="886"/>
      <c r="D205" s="461"/>
      <c r="E205" s="452"/>
      <c r="F205" s="884"/>
      <c r="G205" s="885"/>
      <c r="H205" s="886"/>
    </row>
    <row r="206" spans="1:13" ht="29.25" customHeight="1">
      <c r="A206" s="455">
        <v>2</v>
      </c>
      <c r="B206" s="884"/>
      <c r="C206" s="886"/>
      <c r="D206" s="461"/>
      <c r="E206" s="452"/>
      <c r="F206" s="884"/>
      <c r="G206" s="885"/>
      <c r="H206" s="886"/>
      <c r="I206" s="340"/>
    </row>
    <row r="207" spans="1:13" ht="28.5" customHeight="1">
      <c r="A207" s="455">
        <v>3</v>
      </c>
      <c r="B207" s="884"/>
      <c r="C207" s="886"/>
      <c r="D207" s="461"/>
      <c r="E207" s="452"/>
      <c r="F207" s="884"/>
      <c r="G207" s="885"/>
      <c r="H207" s="886"/>
      <c r="I207" s="340"/>
    </row>
    <row r="208" spans="1:13" ht="32.25" customHeight="1">
      <c r="A208" s="455">
        <v>4</v>
      </c>
      <c r="B208" s="884"/>
      <c r="C208" s="886"/>
      <c r="D208" s="461"/>
      <c r="E208" s="452"/>
      <c r="F208" s="884"/>
      <c r="G208" s="885"/>
      <c r="H208" s="886"/>
      <c r="I208" s="340"/>
    </row>
    <row r="209" spans="1:9" ht="35.25" customHeight="1">
      <c r="A209" s="455">
        <v>5</v>
      </c>
      <c r="B209" s="884"/>
      <c r="C209" s="886"/>
      <c r="D209" s="461"/>
      <c r="E209" s="452"/>
      <c r="F209" s="884"/>
      <c r="G209" s="885"/>
      <c r="H209" s="886"/>
      <c r="I209" s="340"/>
    </row>
    <row r="210" spans="1:9" ht="29.25" customHeight="1">
      <c r="A210" s="420"/>
      <c r="B210" s="451"/>
      <c r="C210" s="452"/>
      <c r="D210" s="452"/>
      <c r="E210" s="452"/>
      <c r="F210" s="452"/>
      <c r="G210" s="452"/>
      <c r="H210" s="452"/>
      <c r="I210" s="340"/>
    </row>
    <row r="211" spans="1:9" ht="20.25" customHeight="1">
      <c r="A211" s="453" t="s">
        <v>586</v>
      </c>
      <c r="B211" s="922" t="s">
        <v>643</v>
      </c>
      <c r="C211" s="923"/>
      <c r="D211" s="923"/>
      <c r="E211" s="923"/>
      <c r="F211" s="923"/>
      <c r="G211" s="923"/>
      <c r="H211" s="923"/>
      <c r="I211" s="340"/>
    </row>
    <row r="212" spans="1:9" ht="47.25" customHeight="1">
      <c r="A212" s="453"/>
      <c r="B212" s="469"/>
      <c r="C212" s="454"/>
      <c r="D212" s="418" t="s">
        <v>684</v>
      </c>
      <c r="E212" s="555"/>
      <c r="F212" s="871" t="s">
        <v>632</v>
      </c>
      <c r="G212" s="946"/>
      <c r="H212" s="872"/>
      <c r="I212" s="340"/>
    </row>
    <row r="213" spans="1:9" ht="17.25" customHeight="1">
      <c r="A213" s="455" t="s">
        <v>634</v>
      </c>
      <c r="B213" s="937" t="s">
        <v>635</v>
      </c>
      <c r="C213" s="938"/>
      <c r="D213" s="470"/>
      <c r="E213" s="508"/>
      <c r="F213" s="889"/>
      <c r="G213" s="890"/>
      <c r="H213" s="891"/>
      <c r="I213" s="340"/>
    </row>
    <row r="214" spans="1:9" ht="34.5" customHeight="1">
      <c r="A214" s="455"/>
      <c r="B214" s="933" t="s">
        <v>697</v>
      </c>
      <c r="C214" s="934"/>
      <c r="D214" s="878"/>
      <c r="E214" s="457"/>
      <c r="F214" s="889"/>
      <c r="G214" s="890"/>
      <c r="H214" s="891"/>
      <c r="I214" s="340"/>
    </row>
    <row r="215" spans="1:9" ht="30" customHeight="1">
      <c r="A215" s="455">
        <v>1</v>
      </c>
      <c r="B215" s="884"/>
      <c r="C215" s="886"/>
      <c r="D215" s="461"/>
      <c r="E215" s="452"/>
      <c r="F215" s="884"/>
      <c r="G215" s="885"/>
      <c r="H215" s="886"/>
      <c r="I215" s="340"/>
    </row>
    <row r="216" spans="1:9" ht="28.5" customHeight="1">
      <c r="A216" s="455">
        <v>2</v>
      </c>
      <c r="B216" s="884"/>
      <c r="C216" s="886"/>
      <c r="D216" s="461"/>
      <c r="E216" s="452"/>
      <c r="F216" s="884"/>
      <c r="G216" s="885"/>
      <c r="H216" s="886"/>
    </row>
    <row r="217" spans="1:9" ht="27.75" customHeight="1">
      <c r="A217" s="455">
        <v>3</v>
      </c>
      <c r="B217" s="884"/>
      <c r="C217" s="886"/>
      <c r="D217" s="461"/>
      <c r="E217" s="452"/>
      <c r="F217" s="884"/>
      <c r="G217" s="885"/>
      <c r="H217" s="886"/>
      <c r="I217" s="340"/>
    </row>
    <row r="218" spans="1:9" ht="30" customHeight="1">
      <c r="A218" s="455">
        <v>4</v>
      </c>
      <c r="B218" s="884"/>
      <c r="C218" s="886"/>
      <c r="D218" s="461"/>
      <c r="E218" s="452"/>
      <c r="F218" s="884"/>
      <c r="G218" s="885"/>
      <c r="H218" s="886"/>
      <c r="I218" s="340"/>
    </row>
    <row r="219" spans="1:9" ht="30.75" customHeight="1">
      <c r="A219" s="455">
        <v>5</v>
      </c>
      <c r="B219" s="884"/>
      <c r="C219" s="886"/>
      <c r="D219" s="461"/>
      <c r="E219" s="452"/>
      <c r="F219" s="884"/>
      <c r="G219" s="885"/>
      <c r="H219" s="886"/>
      <c r="I219" s="340"/>
    </row>
    <row r="220" spans="1:9" ht="51" customHeight="1">
      <c r="A220" s="455"/>
      <c r="B220" s="1062" t="s">
        <v>645</v>
      </c>
      <c r="C220" s="983"/>
      <c r="D220" s="461"/>
      <c r="E220" s="521"/>
      <c r="F220" s="452"/>
      <c r="G220" s="452"/>
      <c r="H220" s="509"/>
      <c r="I220" s="340"/>
    </row>
    <row r="221" spans="1:9" ht="16.5" customHeight="1">
      <c r="A221" s="450"/>
      <c r="B221" s="338"/>
      <c r="C221" s="338"/>
      <c r="D221" s="447"/>
      <c r="E221" s="447"/>
      <c r="F221" s="447"/>
      <c r="G221" s="447"/>
      <c r="H221" s="447"/>
      <c r="I221" s="340"/>
    </row>
    <row r="222" spans="1:9" ht="16.5" customHeight="1">
      <c r="A222" s="453" t="s">
        <v>646</v>
      </c>
      <c r="B222" s="939" t="s">
        <v>647</v>
      </c>
      <c r="C222" s="969"/>
      <c r="D222" s="471"/>
      <c r="E222" s="970"/>
      <c r="F222" s="971"/>
      <c r="G222" s="972"/>
      <c r="H222" s="973"/>
      <c r="I222" s="340"/>
    </row>
    <row r="223" spans="1:9" ht="34.5" customHeight="1">
      <c r="A223" s="453"/>
      <c r="B223" s="923"/>
      <c r="C223" s="939"/>
      <c r="D223" s="472" t="s">
        <v>685</v>
      </c>
      <c r="E223" s="974" t="s">
        <v>632</v>
      </c>
      <c r="F223" s="1061"/>
      <c r="G223" s="1061"/>
      <c r="H223" s="975"/>
      <c r="I223" s="340"/>
    </row>
    <row r="224" spans="1:9" ht="56.25" customHeight="1">
      <c r="A224" s="455"/>
      <c r="B224" s="940" t="s">
        <v>649</v>
      </c>
      <c r="C224" s="941"/>
      <c r="D224" s="461"/>
      <c r="E224" s="884"/>
      <c r="F224" s="885"/>
      <c r="G224" s="885"/>
      <c r="H224" s="886"/>
    </row>
    <row r="225" spans="1:9" ht="15.75" customHeight="1">
      <c r="A225" s="455"/>
      <c r="B225" s="880" t="s">
        <v>650</v>
      </c>
      <c r="C225" s="938"/>
      <c r="D225" s="470"/>
      <c r="E225" s="933"/>
      <c r="F225" s="942"/>
      <c r="G225" s="943"/>
      <c r="H225" s="944"/>
      <c r="I225" s="340"/>
    </row>
    <row r="226" spans="1:9" ht="79.5" customHeight="1">
      <c r="A226" s="522"/>
      <c r="B226" s="940" t="s">
        <v>651</v>
      </c>
      <c r="C226" s="941"/>
      <c r="D226" s="461"/>
      <c r="E226" s="884"/>
      <c r="F226" s="885"/>
      <c r="G226" s="885"/>
      <c r="H226" s="886"/>
      <c r="I226" s="340"/>
    </row>
    <row r="227" spans="1:9" ht="14.25" customHeight="1">
      <c r="A227" s="524"/>
      <c r="B227" s="406"/>
      <c r="C227" s="406"/>
      <c r="D227" s="406"/>
      <c r="G227" s="406"/>
    </row>
    <row r="228" spans="1:9" ht="23.25" customHeight="1">
      <c r="A228" s="593">
        <v>5</v>
      </c>
      <c r="B228" s="926" t="s">
        <v>786</v>
      </c>
      <c r="C228" s="927"/>
      <c r="D228" s="927"/>
      <c r="E228" s="927"/>
      <c r="F228" s="927"/>
      <c r="G228" s="927"/>
      <c r="H228" s="927"/>
      <c r="I228" s="596"/>
    </row>
    <row r="229" spans="1:9" ht="32.25" customHeight="1">
      <c r="A229" s="592">
        <v>5.0999999999999996</v>
      </c>
      <c r="B229" s="928" t="s">
        <v>596</v>
      </c>
      <c r="C229" s="929"/>
      <c r="D229" s="929"/>
      <c r="E229" s="930"/>
      <c r="F229" s="931"/>
      <c r="G229" s="931"/>
      <c r="H229" s="932"/>
    </row>
    <row r="230" spans="1:9" ht="23.25" customHeight="1">
      <c r="A230" s="592" t="s">
        <v>628</v>
      </c>
      <c r="B230" s="922" t="s">
        <v>629</v>
      </c>
      <c r="C230" s="923"/>
      <c r="D230" s="923"/>
      <c r="E230" s="923"/>
      <c r="F230" s="923"/>
      <c r="G230" s="923"/>
      <c r="H230" s="923"/>
    </row>
    <row r="231" spans="1:9" ht="14.25" customHeight="1">
      <c r="A231" s="453"/>
      <c r="B231" s="454"/>
      <c r="C231" s="454"/>
      <c r="D231" s="418"/>
      <c r="E231" s="864"/>
      <c r="F231" s="867" t="s">
        <v>632</v>
      </c>
      <c r="G231" s="945"/>
      <c r="H231" s="868"/>
    </row>
    <row r="232" spans="1:9" ht="47.25" customHeight="1">
      <c r="A232" s="453"/>
      <c r="B232" s="454"/>
      <c r="C232" s="454"/>
      <c r="D232" s="418" t="s">
        <v>683</v>
      </c>
      <c r="E232" s="866"/>
      <c r="F232" s="871"/>
      <c r="G232" s="946"/>
      <c r="H232" s="872"/>
    </row>
    <row r="233" spans="1:9" ht="23.25" customHeight="1">
      <c r="A233" s="455" t="s">
        <v>634</v>
      </c>
      <c r="B233" s="883" t="s">
        <v>635</v>
      </c>
      <c r="C233" s="883"/>
      <c r="D233" s="456"/>
      <c r="E233" s="508"/>
      <c r="F233" s="889"/>
      <c r="G233" s="890"/>
      <c r="H233" s="891"/>
    </row>
    <row r="234" spans="1:9" ht="42.75" customHeight="1">
      <c r="A234" s="455"/>
      <c r="B234" s="933" t="s">
        <v>697</v>
      </c>
      <c r="C234" s="934"/>
      <c r="D234" s="878"/>
      <c r="E234" s="457"/>
      <c r="F234" s="884"/>
      <c r="G234" s="885"/>
      <c r="H234" s="886"/>
    </row>
    <row r="235" spans="1:9" ht="27" hidden="1" customHeight="1">
      <c r="A235" s="455">
        <v>1</v>
      </c>
      <c r="B235" s="935" t="s">
        <v>636</v>
      </c>
      <c r="C235" s="936"/>
      <c r="D235" s="461"/>
      <c r="E235" s="507"/>
      <c r="F235" s="884"/>
      <c r="G235" s="885"/>
      <c r="H235" s="886"/>
    </row>
    <row r="236" spans="1:9" ht="24" customHeight="1">
      <c r="A236" s="455">
        <v>1</v>
      </c>
      <c r="B236" s="884"/>
      <c r="C236" s="886"/>
      <c r="D236" s="461"/>
      <c r="E236" s="452"/>
      <c r="F236" s="884"/>
      <c r="G236" s="885"/>
      <c r="H236" s="886"/>
    </row>
    <row r="237" spans="1:9" ht="26.25" customHeight="1">
      <c r="A237" s="455">
        <v>2</v>
      </c>
      <c r="B237" s="884"/>
      <c r="C237" s="886"/>
      <c r="D237" s="461"/>
      <c r="E237" s="452"/>
      <c r="F237" s="884"/>
      <c r="G237" s="885"/>
      <c r="H237" s="886"/>
    </row>
    <row r="238" spans="1:9" ht="23.25" customHeight="1">
      <c r="A238" s="455">
        <v>3</v>
      </c>
      <c r="B238" s="884"/>
      <c r="C238" s="886"/>
      <c r="D238" s="461"/>
      <c r="E238" s="452"/>
      <c r="F238" s="884"/>
      <c r="G238" s="885"/>
      <c r="H238" s="886"/>
    </row>
    <row r="239" spans="1:9" ht="22.5" customHeight="1">
      <c r="A239" s="455">
        <v>4</v>
      </c>
      <c r="B239" s="884"/>
      <c r="C239" s="886"/>
      <c r="D239" s="461"/>
      <c r="E239" s="452"/>
      <c r="F239" s="884"/>
      <c r="G239" s="885"/>
      <c r="H239" s="886"/>
    </row>
    <row r="240" spans="1:9" ht="26.25" customHeight="1">
      <c r="A240" s="455">
        <v>5</v>
      </c>
      <c r="B240" s="884"/>
      <c r="C240" s="886"/>
      <c r="D240" s="461"/>
      <c r="E240" s="452"/>
      <c r="F240" s="884"/>
      <c r="G240" s="885"/>
      <c r="H240" s="886"/>
    </row>
    <row r="241" spans="1:8" ht="14.25" customHeight="1">
      <c r="A241" s="420"/>
      <c r="B241" s="451"/>
      <c r="C241" s="452"/>
      <c r="D241" s="452"/>
      <c r="E241" s="452"/>
      <c r="F241" s="452"/>
      <c r="G241" s="452"/>
      <c r="H241" s="452"/>
    </row>
    <row r="242" spans="1:8" ht="21.75" customHeight="1">
      <c r="A242" s="453" t="s">
        <v>586</v>
      </c>
      <c r="B242" s="922" t="s">
        <v>643</v>
      </c>
      <c r="C242" s="923"/>
      <c r="D242" s="923"/>
      <c r="E242" s="923"/>
      <c r="F242" s="923"/>
      <c r="G242" s="923"/>
      <c r="H242" s="923"/>
    </row>
    <row r="243" spans="1:8" ht="21.75" customHeight="1">
      <c r="A243" s="453"/>
      <c r="B243" s="469"/>
      <c r="C243" s="454"/>
      <c r="D243" s="418"/>
      <c r="E243" s="864"/>
      <c r="F243" s="867" t="s">
        <v>632</v>
      </c>
      <c r="G243" s="945"/>
      <c r="H243" s="868"/>
    </row>
    <row r="244" spans="1:8" ht="43.5" customHeight="1">
      <c r="A244" s="453"/>
      <c r="B244" s="469"/>
      <c r="C244" s="454"/>
      <c r="D244" s="418" t="s">
        <v>684</v>
      </c>
      <c r="E244" s="866"/>
      <c r="F244" s="871"/>
      <c r="G244" s="946"/>
      <c r="H244" s="872"/>
    </row>
    <row r="245" spans="1:8" ht="23.25" customHeight="1">
      <c r="A245" s="455" t="s">
        <v>634</v>
      </c>
      <c r="B245" s="937" t="s">
        <v>635</v>
      </c>
      <c r="C245" s="938"/>
      <c r="D245" s="470"/>
      <c r="E245" s="508"/>
      <c r="F245" s="889"/>
      <c r="G245" s="890"/>
      <c r="H245" s="891"/>
    </row>
    <row r="246" spans="1:8" ht="44.25" customHeight="1">
      <c r="A246" s="455"/>
      <c r="B246" s="933" t="s">
        <v>697</v>
      </c>
      <c r="C246" s="934"/>
      <c r="D246" s="878"/>
      <c r="E246" s="457"/>
      <c r="F246" s="889"/>
      <c r="G246" s="890"/>
      <c r="H246" s="891"/>
    </row>
    <row r="247" spans="1:8" ht="23.25" customHeight="1">
      <c r="A247" s="455">
        <v>1</v>
      </c>
      <c r="B247" s="884"/>
      <c r="C247" s="886"/>
      <c r="D247" s="461"/>
      <c r="E247" s="452"/>
      <c r="F247" s="884"/>
      <c r="G247" s="885"/>
      <c r="H247" s="886"/>
    </row>
    <row r="248" spans="1:8" ht="30" customHeight="1">
      <c r="A248" s="455">
        <v>2</v>
      </c>
      <c r="B248" s="884"/>
      <c r="C248" s="886"/>
      <c r="D248" s="461"/>
      <c r="E248" s="452"/>
      <c r="F248" s="884"/>
      <c r="G248" s="885"/>
      <c r="H248" s="886"/>
    </row>
    <row r="249" spans="1:8" ht="27.75" customHeight="1">
      <c r="A249" s="455">
        <v>3</v>
      </c>
      <c r="B249" s="884"/>
      <c r="C249" s="886"/>
      <c r="D249" s="461"/>
      <c r="E249" s="452"/>
      <c r="F249" s="884"/>
      <c r="G249" s="885"/>
      <c r="H249" s="886"/>
    </row>
    <row r="250" spans="1:8" ht="27" customHeight="1">
      <c r="A250" s="455">
        <v>4</v>
      </c>
      <c r="B250" s="884"/>
      <c r="C250" s="886"/>
      <c r="D250" s="461"/>
      <c r="E250" s="452"/>
      <c r="F250" s="884"/>
      <c r="G250" s="885"/>
      <c r="H250" s="886"/>
    </row>
    <row r="251" spans="1:8" ht="27.75" customHeight="1">
      <c r="A251" s="455">
        <v>5</v>
      </c>
      <c r="B251" s="884"/>
      <c r="C251" s="886"/>
      <c r="D251" s="461"/>
      <c r="E251" s="452"/>
      <c r="F251" s="884"/>
      <c r="G251" s="885"/>
      <c r="H251" s="886"/>
    </row>
    <row r="252" spans="1:8" ht="47.25" customHeight="1">
      <c r="A252" s="455"/>
      <c r="B252" s="1062" t="s">
        <v>645</v>
      </c>
      <c r="C252" s="983"/>
      <c r="D252" s="461"/>
      <c r="E252" s="521"/>
      <c r="F252" s="452"/>
      <c r="G252" s="452"/>
      <c r="H252" s="509"/>
    </row>
    <row r="253" spans="1:8" ht="14.25" customHeight="1">
      <c r="A253" s="450"/>
      <c r="B253" s="338"/>
      <c r="C253" s="338"/>
      <c r="D253" s="447"/>
      <c r="E253" s="447"/>
      <c r="F253" s="447"/>
      <c r="G253" s="447"/>
      <c r="H253" s="447"/>
    </row>
    <row r="254" spans="1:8" ht="14.25" customHeight="1">
      <c r="A254" s="453" t="s">
        <v>646</v>
      </c>
      <c r="B254" s="939" t="s">
        <v>647</v>
      </c>
      <c r="C254" s="969"/>
      <c r="D254" s="471"/>
      <c r="E254" s="970"/>
      <c r="F254" s="971"/>
      <c r="G254" s="972"/>
      <c r="H254" s="973"/>
    </row>
    <row r="255" spans="1:8" ht="39.75" customHeight="1">
      <c r="A255" s="453"/>
      <c r="B255" s="923"/>
      <c r="C255" s="939"/>
      <c r="D255" s="472" t="s">
        <v>685</v>
      </c>
      <c r="E255" s="974" t="s">
        <v>632</v>
      </c>
      <c r="F255" s="1061"/>
      <c r="G255" s="1061"/>
      <c r="H255" s="975"/>
    </row>
    <row r="256" spans="1:8" ht="59.25" customHeight="1">
      <c r="A256" s="455"/>
      <c r="B256" s="940" t="s">
        <v>649</v>
      </c>
      <c r="C256" s="941"/>
      <c r="D256" s="461"/>
      <c r="E256" s="884"/>
      <c r="F256" s="885"/>
      <c r="G256" s="885"/>
      <c r="H256" s="886"/>
    </row>
    <row r="257" spans="1:9" ht="21" customHeight="1">
      <c r="A257" s="455"/>
      <c r="B257" s="880" t="s">
        <v>650</v>
      </c>
      <c r="C257" s="938"/>
      <c r="D257" s="470"/>
      <c r="E257" s="933"/>
      <c r="F257" s="942"/>
      <c r="G257" s="943"/>
      <c r="H257" s="944"/>
    </row>
    <row r="258" spans="1:9" ht="57" customHeight="1">
      <c r="A258" s="522"/>
      <c r="B258" s="940" t="s">
        <v>651</v>
      </c>
      <c r="C258" s="941"/>
      <c r="D258" s="461"/>
      <c r="E258" s="884"/>
      <c r="F258" s="885"/>
      <c r="G258" s="885"/>
      <c r="H258" s="886"/>
    </row>
    <row r="259" spans="1:9" ht="14.25" customHeight="1">
      <c r="A259" s="524"/>
      <c r="B259" s="406"/>
      <c r="C259" s="406"/>
      <c r="D259" s="406"/>
      <c r="G259" s="406"/>
    </row>
    <row r="260" spans="1:9" ht="19.5" hidden="1" customHeight="1">
      <c r="A260" s="523"/>
      <c r="B260" s="923" t="e">
        <f>IF(AND(#REF!=2,M198=1),"Name of Other Partner of JV",IF(AND(#REF!=2,M198="2 or more"),"Name of Other Partner-1 of JV",""))</f>
        <v>#REF!</v>
      </c>
      <c r="C260" s="923"/>
      <c r="D260" s="923"/>
      <c r="E260" s="922" t="e">
        <f>'[12]Name of Bidder'!C18</f>
        <v>#REF!</v>
      </c>
      <c r="F260" s="923"/>
      <c r="G260" s="923"/>
      <c r="H260" s="939"/>
      <c r="I260" s="340"/>
    </row>
    <row r="261" spans="1:9" ht="29.25" hidden="1" customHeight="1">
      <c r="A261" s="420" t="s">
        <v>628</v>
      </c>
      <c r="B261" s="922" t="s">
        <v>629</v>
      </c>
      <c r="C261" s="923"/>
      <c r="D261" s="923"/>
      <c r="E261" s="923"/>
      <c r="F261" s="923"/>
      <c r="G261" s="923"/>
      <c r="H261" s="923"/>
      <c r="I261" s="340"/>
    </row>
    <row r="262" spans="1:9" ht="19.5" hidden="1" customHeight="1">
      <c r="A262" s="453"/>
      <c r="B262" s="469"/>
      <c r="C262" s="473"/>
      <c r="D262" s="474"/>
      <c r="E262" s="867" t="s">
        <v>630</v>
      </c>
      <c r="F262" s="868" t="s">
        <v>631</v>
      </c>
      <c r="G262" s="867" t="s">
        <v>632</v>
      </c>
      <c r="H262" s="868"/>
      <c r="I262" s="340"/>
    </row>
    <row r="263" spans="1:9" ht="47.25" hidden="1" customHeight="1">
      <c r="A263" s="453"/>
      <c r="B263" s="469"/>
      <c r="C263" s="473"/>
      <c r="D263" s="419" t="s">
        <v>633</v>
      </c>
      <c r="E263" s="947"/>
      <c r="F263" s="948"/>
      <c r="G263" s="947"/>
      <c r="H263" s="948"/>
      <c r="I263" s="340"/>
    </row>
    <row r="264" spans="1:9" ht="17.25" hidden="1" customHeight="1">
      <c r="A264" s="455" t="s">
        <v>634</v>
      </c>
      <c r="B264" s="933" t="s">
        <v>635</v>
      </c>
      <c r="C264" s="942"/>
      <c r="D264" s="475"/>
      <c r="E264" s="949"/>
      <c r="F264" s="950"/>
      <c r="G264" s="949"/>
      <c r="H264" s="950"/>
      <c r="I264" s="340"/>
    </row>
    <row r="265" spans="1:9" ht="17.25" hidden="1" customHeight="1">
      <c r="A265" s="455"/>
      <c r="B265" s="933" t="s">
        <v>652</v>
      </c>
      <c r="C265" s="934"/>
      <c r="D265" s="942"/>
      <c r="E265" s="457" t="s">
        <v>539</v>
      </c>
      <c r="F265" s="458"/>
      <c r="G265" s="458"/>
      <c r="H265" s="459"/>
      <c r="I265" s="340"/>
    </row>
    <row r="266" spans="1:9" ht="15.75" hidden="1" customHeight="1">
      <c r="A266" s="455">
        <v>1</v>
      </c>
      <c r="B266" s="935" t="s">
        <v>637</v>
      </c>
      <c r="C266" s="951"/>
      <c r="D266" s="463"/>
      <c r="E266" s="464"/>
      <c r="F266" s="465"/>
      <c r="G266" s="952"/>
      <c r="H266" s="953"/>
      <c r="I266" s="340"/>
    </row>
    <row r="267" spans="1:9" ht="15.75" hidden="1" customHeight="1">
      <c r="A267" s="455">
        <v>2</v>
      </c>
      <c r="B267" s="935" t="s">
        <v>638</v>
      </c>
      <c r="C267" s="951"/>
      <c r="D267" s="463"/>
      <c r="E267" s="464"/>
      <c r="F267" s="465"/>
      <c r="G267" s="952"/>
      <c r="H267" s="953"/>
    </row>
    <row r="268" spans="1:9" ht="15.75" hidden="1" customHeight="1">
      <c r="A268" s="455">
        <v>3</v>
      </c>
      <c r="B268" s="460" t="s">
        <v>639</v>
      </c>
      <c r="C268" s="462"/>
      <c r="D268" s="463"/>
      <c r="E268" s="464"/>
      <c r="F268" s="465"/>
      <c r="G268" s="952"/>
      <c r="H268" s="953"/>
      <c r="I268" s="340"/>
    </row>
    <row r="269" spans="1:9" ht="16.5" hidden="1" customHeight="1">
      <c r="A269" s="455">
        <v>4</v>
      </c>
      <c r="B269" s="460" t="s">
        <v>640</v>
      </c>
      <c r="C269" s="462"/>
      <c r="D269" s="463"/>
      <c r="E269" s="464"/>
      <c r="F269" s="465"/>
      <c r="G269" s="952"/>
      <c r="H269" s="953"/>
      <c r="I269" s="340"/>
    </row>
    <row r="270" spans="1:9" hidden="1">
      <c r="A270" s="455">
        <v>5</v>
      </c>
      <c r="B270" s="460" t="s">
        <v>641</v>
      </c>
      <c r="C270" s="462"/>
      <c r="D270" s="463"/>
      <c r="E270" s="464"/>
      <c r="F270" s="465"/>
      <c r="G270" s="952"/>
      <c r="H270" s="953"/>
      <c r="I270" s="340"/>
    </row>
    <row r="271" spans="1:9" ht="19.5" hidden="1" customHeight="1">
      <c r="A271" s="455">
        <v>6</v>
      </c>
      <c r="B271" s="460" t="s">
        <v>653</v>
      </c>
      <c r="C271" s="462"/>
      <c r="D271" s="466"/>
      <c r="E271" s="467"/>
      <c r="F271" s="468"/>
      <c r="G271" s="954"/>
      <c r="H271" s="955"/>
      <c r="I271" s="340"/>
    </row>
    <row r="272" spans="1:9" ht="32.25" hidden="1" customHeight="1">
      <c r="A272" s="450"/>
      <c r="B272" s="956" t="s">
        <v>642</v>
      </c>
      <c r="C272" s="956"/>
      <c r="D272" s="956"/>
      <c r="E272" s="956"/>
      <c r="F272" s="956"/>
      <c r="G272" s="956"/>
      <c r="H272" s="957"/>
      <c r="I272" s="340"/>
    </row>
    <row r="273" spans="1:9" ht="32.25" hidden="1" customHeight="1">
      <c r="A273" s="420"/>
      <c r="B273" s="476"/>
      <c r="C273" s="476"/>
      <c r="D273" s="476"/>
      <c r="E273" s="476"/>
      <c r="F273" s="476"/>
      <c r="G273" s="476"/>
      <c r="H273" s="476"/>
      <c r="I273" s="340"/>
    </row>
    <row r="274" spans="1:9" ht="32.25" hidden="1" customHeight="1">
      <c r="A274" s="420"/>
      <c r="B274" s="476"/>
      <c r="C274" s="476"/>
      <c r="D274" s="476"/>
      <c r="E274" s="476"/>
      <c r="F274" s="476"/>
      <c r="G274" s="476"/>
      <c r="H274" s="476"/>
      <c r="I274" s="340"/>
    </row>
    <row r="275" spans="1:9" ht="32.25" hidden="1" customHeight="1">
      <c r="A275" s="420"/>
      <c r="B275" s="476"/>
      <c r="C275" s="476"/>
      <c r="D275" s="476"/>
      <c r="E275" s="476"/>
      <c r="F275" s="476"/>
      <c r="G275" s="476"/>
      <c r="H275" s="476"/>
      <c r="I275" s="340"/>
    </row>
    <row r="276" spans="1:9" ht="32.25" hidden="1" customHeight="1">
      <c r="A276" s="420"/>
      <c r="B276" s="476"/>
      <c r="C276" s="476"/>
      <c r="D276" s="476"/>
      <c r="E276" s="476"/>
      <c r="F276" s="476"/>
      <c r="G276" s="476"/>
      <c r="H276" s="476"/>
      <c r="I276" s="340"/>
    </row>
    <row r="277" spans="1:9" ht="20.25" hidden="1" customHeight="1">
      <c r="A277" s="453" t="s">
        <v>586</v>
      </c>
      <c r="B277" s="922" t="s">
        <v>643</v>
      </c>
      <c r="C277" s="923"/>
      <c r="D277" s="923"/>
      <c r="E277" s="923"/>
      <c r="F277" s="923"/>
      <c r="G277" s="923"/>
      <c r="H277" s="923"/>
      <c r="I277" s="340"/>
    </row>
    <row r="278" spans="1:9" ht="19.5" hidden="1" customHeight="1">
      <c r="A278" s="453"/>
      <c r="B278" s="477"/>
      <c r="C278" s="473"/>
      <c r="D278" s="474"/>
      <c r="E278" s="867" t="s">
        <v>630</v>
      </c>
      <c r="F278" s="868" t="s">
        <v>631</v>
      </c>
      <c r="G278" s="867" t="s">
        <v>632</v>
      </c>
      <c r="H278" s="868"/>
      <c r="I278" s="340"/>
    </row>
    <row r="279" spans="1:9" ht="47.25" hidden="1" customHeight="1">
      <c r="A279" s="453"/>
      <c r="B279" s="477"/>
      <c r="C279" s="473"/>
      <c r="D279" s="419" t="s">
        <v>644</v>
      </c>
      <c r="E279" s="947"/>
      <c r="F279" s="948"/>
      <c r="G279" s="947"/>
      <c r="H279" s="948"/>
      <c r="I279" s="340"/>
    </row>
    <row r="280" spans="1:9" ht="17.25" hidden="1" customHeight="1">
      <c r="A280" s="455" t="s">
        <v>634</v>
      </c>
      <c r="B280" s="878" t="s">
        <v>635</v>
      </c>
      <c r="C280" s="937"/>
      <c r="D280" s="478"/>
      <c r="E280" s="949"/>
      <c r="F280" s="950"/>
      <c r="G280" s="958"/>
      <c r="H280" s="959"/>
      <c r="I280" s="340"/>
    </row>
    <row r="281" spans="1:9" ht="17.25" hidden="1" customHeight="1">
      <c r="A281" s="455"/>
      <c r="B281" s="934" t="s">
        <v>652</v>
      </c>
      <c r="C281" s="934"/>
      <c r="D281" s="878"/>
      <c r="E281" s="457" t="s">
        <v>539</v>
      </c>
      <c r="F281" s="458"/>
      <c r="G281" s="458"/>
      <c r="H281" s="459"/>
      <c r="I281" s="340"/>
    </row>
    <row r="282" spans="1:9" ht="15.75" hidden="1" customHeight="1">
      <c r="A282" s="455">
        <v>1</v>
      </c>
      <c r="B282" s="960" t="s">
        <v>637</v>
      </c>
      <c r="C282" s="961"/>
      <c r="D282" s="481"/>
      <c r="E282" s="482"/>
      <c r="F282" s="483"/>
      <c r="G282" s="962"/>
      <c r="H282" s="963"/>
      <c r="I282" s="340"/>
    </row>
    <row r="283" spans="1:9" ht="15.75" hidden="1" customHeight="1">
      <c r="A283" s="455">
        <v>2</v>
      </c>
      <c r="B283" s="960" t="s">
        <v>638</v>
      </c>
      <c r="C283" s="961"/>
      <c r="D283" s="484"/>
      <c r="E283" s="464"/>
      <c r="F283" s="465"/>
      <c r="G283" s="964"/>
      <c r="H283" s="965"/>
    </row>
    <row r="284" spans="1:9" ht="15.75" hidden="1" customHeight="1">
      <c r="A284" s="455">
        <v>3</v>
      </c>
      <c r="B284" s="479" t="s">
        <v>639</v>
      </c>
      <c r="C284" s="480"/>
      <c r="D284" s="484"/>
      <c r="E284" s="464"/>
      <c r="F284" s="465"/>
      <c r="G284" s="964"/>
      <c r="H284" s="965"/>
      <c r="I284" s="340"/>
    </row>
    <row r="285" spans="1:9" ht="16.5" hidden="1" customHeight="1">
      <c r="A285" s="455">
        <v>4</v>
      </c>
      <c r="B285" s="479" t="s">
        <v>640</v>
      </c>
      <c r="C285" s="480"/>
      <c r="D285" s="484"/>
      <c r="E285" s="464"/>
      <c r="F285" s="465"/>
      <c r="G285" s="964"/>
      <c r="H285" s="965"/>
      <c r="I285" s="340"/>
    </row>
    <row r="286" spans="1:9" ht="15.75" hidden="1" customHeight="1">
      <c r="A286" s="455">
        <v>5</v>
      </c>
      <c r="B286" s="479" t="s">
        <v>641</v>
      </c>
      <c r="C286" s="480"/>
      <c r="D286" s="484"/>
      <c r="E286" s="464"/>
      <c r="F286" s="465"/>
      <c r="G286" s="964"/>
      <c r="H286" s="965"/>
      <c r="I286" s="340"/>
    </row>
    <row r="287" spans="1:9" hidden="1">
      <c r="A287" s="455">
        <v>6</v>
      </c>
      <c r="B287" s="479" t="s">
        <v>653</v>
      </c>
      <c r="C287" s="480"/>
      <c r="D287" s="485"/>
      <c r="E287" s="467"/>
      <c r="F287" s="468"/>
      <c r="G287" s="966"/>
      <c r="H287" s="967"/>
      <c r="I287" s="340"/>
    </row>
    <row r="288" spans="1:9" ht="49.5" hidden="1" customHeight="1">
      <c r="A288" s="455"/>
      <c r="B288" s="968" t="s">
        <v>642</v>
      </c>
      <c r="C288" s="956"/>
      <c r="D288" s="956"/>
      <c r="E288" s="956"/>
      <c r="F288" s="956"/>
      <c r="G288" s="956"/>
      <c r="H288" s="957"/>
      <c r="I288" s="340"/>
    </row>
    <row r="289" spans="1:9" ht="16.5" hidden="1" customHeight="1">
      <c r="A289" s="486"/>
      <c r="B289" s="338"/>
      <c r="C289" s="338"/>
      <c r="D289" s="447"/>
      <c r="E289" s="447"/>
      <c r="F289" s="447"/>
      <c r="G289" s="447"/>
      <c r="H289" s="447"/>
      <c r="I289" s="340"/>
    </row>
    <row r="290" spans="1:9" ht="16.5" hidden="1" customHeight="1">
      <c r="A290" s="453" t="s">
        <v>646</v>
      </c>
      <c r="B290" s="939" t="s">
        <v>647</v>
      </c>
      <c r="C290" s="969"/>
      <c r="D290" s="471"/>
      <c r="E290" s="970"/>
      <c r="F290" s="971"/>
      <c r="G290" s="972"/>
      <c r="H290" s="973"/>
      <c r="I290" s="340"/>
    </row>
    <row r="291" spans="1:9" ht="28.5" hidden="1" customHeight="1">
      <c r="A291" s="453"/>
      <c r="B291" s="923"/>
      <c r="C291" s="939"/>
      <c r="D291" s="472"/>
      <c r="E291" s="974" t="s">
        <v>648</v>
      </c>
      <c r="F291" s="975"/>
      <c r="G291" s="976" t="s">
        <v>630</v>
      </c>
      <c r="H291" s="977"/>
      <c r="I291" s="340"/>
    </row>
    <row r="292" spans="1:9" ht="56.25" hidden="1" customHeight="1">
      <c r="A292" s="455"/>
      <c r="B292" s="940" t="s">
        <v>649</v>
      </c>
      <c r="C292" s="941"/>
      <c r="D292" s="461"/>
      <c r="E292" s="978"/>
      <c r="F292" s="979"/>
      <c r="G292" s="980"/>
      <c r="H292" s="980"/>
    </row>
    <row r="293" spans="1:9" ht="15.75" hidden="1" customHeight="1">
      <c r="A293" s="455"/>
      <c r="B293" s="880" t="s">
        <v>650</v>
      </c>
      <c r="C293" s="938"/>
      <c r="D293" s="470"/>
      <c r="E293" s="933"/>
      <c r="F293" s="942"/>
      <c r="G293" s="943"/>
      <c r="H293" s="944"/>
      <c r="I293" s="340"/>
    </row>
    <row r="294" spans="1:9" ht="66.75" hidden="1" customHeight="1">
      <c r="A294" s="455"/>
      <c r="B294" s="940" t="s">
        <v>651</v>
      </c>
      <c r="C294" s="941"/>
      <c r="D294" s="461"/>
      <c r="E294" s="978"/>
      <c r="F294" s="979"/>
      <c r="G294" s="980"/>
      <c r="H294" s="980"/>
      <c r="I294" s="340"/>
    </row>
    <row r="295" spans="1:9" ht="20.25" hidden="1" customHeight="1">
      <c r="A295" s="455"/>
      <c r="B295" s="487"/>
      <c r="C295" s="487"/>
      <c r="D295" s="488"/>
      <c r="E295" s="488"/>
      <c r="F295" s="488"/>
      <c r="G295" s="488"/>
      <c r="H295" s="488"/>
      <c r="I295" s="340"/>
    </row>
    <row r="296" spans="1:9" ht="32.25" hidden="1" customHeight="1">
      <c r="A296" s="420"/>
      <c r="B296" s="923" t="e">
        <f>IF(AND(#REF!=2,M198="2 or more"),"Name of Other Partner-2 of JV", "")</f>
        <v>#REF!</v>
      </c>
      <c r="C296" s="923"/>
      <c r="D296" s="923"/>
      <c r="E296" s="922" t="e">
        <f>'[12]Name of Bidder'!C23</f>
        <v>#REF!</v>
      </c>
      <c r="F296" s="923"/>
      <c r="G296" s="923"/>
      <c r="H296" s="939"/>
      <c r="I296" s="340"/>
    </row>
    <row r="297" spans="1:9" ht="29.25" hidden="1" customHeight="1">
      <c r="A297" s="420" t="s">
        <v>628</v>
      </c>
      <c r="B297" s="922" t="s">
        <v>629</v>
      </c>
      <c r="C297" s="923"/>
      <c r="D297" s="923"/>
      <c r="E297" s="923"/>
      <c r="F297" s="923"/>
      <c r="G297" s="923"/>
      <c r="H297" s="923"/>
      <c r="I297" s="340"/>
    </row>
    <row r="298" spans="1:9" ht="19.5" hidden="1" customHeight="1">
      <c r="A298" s="453"/>
      <c r="B298" s="469"/>
      <c r="C298" s="473"/>
      <c r="D298" s="474"/>
      <c r="E298" s="867" t="s">
        <v>630</v>
      </c>
      <c r="F298" s="868" t="s">
        <v>631</v>
      </c>
      <c r="G298" s="867" t="s">
        <v>632</v>
      </c>
      <c r="H298" s="868"/>
      <c r="I298" s="340"/>
    </row>
    <row r="299" spans="1:9" ht="47.25" hidden="1" customHeight="1">
      <c r="A299" s="453"/>
      <c r="B299" s="469"/>
      <c r="C299" s="473"/>
      <c r="D299" s="419" t="s">
        <v>633</v>
      </c>
      <c r="E299" s="947"/>
      <c r="F299" s="948"/>
      <c r="G299" s="947"/>
      <c r="H299" s="948"/>
      <c r="I299" s="340"/>
    </row>
    <row r="300" spans="1:9" ht="17.25" hidden="1" customHeight="1">
      <c r="A300" s="455" t="s">
        <v>634</v>
      </c>
      <c r="B300" s="933" t="s">
        <v>635</v>
      </c>
      <c r="C300" s="942"/>
      <c r="D300" s="475"/>
      <c r="E300" s="949"/>
      <c r="F300" s="950"/>
      <c r="G300" s="949"/>
      <c r="H300" s="950"/>
      <c r="I300" s="340"/>
    </row>
    <row r="301" spans="1:9" ht="17.25" hidden="1" customHeight="1">
      <c r="A301" s="455"/>
      <c r="B301" s="933" t="s">
        <v>652</v>
      </c>
      <c r="C301" s="934"/>
      <c r="D301" s="942"/>
      <c r="E301" s="457" t="s">
        <v>539</v>
      </c>
      <c r="F301" s="458"/>
      <c r="G301" s="458"/>
      <c r="H301" s="459"/>
      <c r="I301" s="340"/>
    </row>
    <row r="302" spans="1:9" ht="15.75" hidden="1" customHeight="1">
      <c r="A302" s="455">
        <v>1</v>
      </c>
      <c r="B302" s="960" t="s">
        <v>637</v>
      </c>
      <c r="C302" s="961"/>
      <c r="D302" s="489"/>
      <c r="E302" s="482"/>
      <c r="F302" s="483"/>
      <c r="G302" s="981"/>
      <c r="H302" s="982"/>
      <c r="I302" s="340"/>
    </row>
    <row r="303" spans="1:9" ht="15.75" hidden="1" customHeight="1">
      <c r="A303" s="455">
        <v>2</v>
      </c>
      <c r="B303" s="960" t="s">
        <v>638</v>
      </c>
      <c r="C303" s="961"/>
      <c r="D303" s="463"/>
      <c r="E303" s="464"/>
      <c r="F303" s="465"/>
      <c r="G303" s="952"/>
      <c r="H303" s="953"/>
    </row>
    <row r="304" spans="1:9" ht="15.75" hidden="1" customHeight="1">
      <c r="A304" s="455">
        <v>3</v>
      </c>
      <c r="B304" s="479" t="s">
        <v>639</v>
      </c>
      <c r="C304" s="480"/>
      <c r="D304" s="463"/>
      <c r="E304" s="464"/>
      <c r="F304" s="465"/>
      <c r="G304" s="952"/>
      <c r="H304" s="953"/>
      <c r="I304" s="340"/>
    </row>
    <row r="305" spans="1:9" ht="16.5" hidden="1" customHeight="1">
      <c r="A305" s="455">
        <v>4</v>
      </c>
      <c r="B305" s="479" t="s">
        <v>640</v>
      </c>
      <c r="C305" s="480"/>
      <c r="D305" s="463"/>
      <c r="E305" s="464"/>
      <c r="F305" s="465"/>
      <c r="G305" s="952"/>
      <c r="H305" s="953"/>
      <c r="I305" s="340"/>
    </row>
    <row r="306" spans="1:9" ht="15.75" hidden="1" customHeight="1">
      <c r="A306" s="455">
        <v>5</v>
      </c>
      <c r="B306" s="479" t="s">
        <v>641</v>
      </c>
      <c r="C306" s="480"/>
      <c r="D306" s="463"/>
      <c r="E306" s="464"/>
      <c r="F306" s="465"/>
      <c r="G306" s="952"/>
      <c r="H306" s="953"/>
      <c r="I306" s="340"/>
    </row>
    <row r="307" spans="1:9" hidden="1">
      <c r="A307" s="455">
        <v>6</v>
      </c>
      <c r="B307" s="479" t="s">
        <v>653</v>
      </c>
      <c r="C307" s="480"/>
      <c r="D307" s="466"/>
      <c r="E307" s="467"/>
      <c r="F307" s="468"/>
      <c r="G307" s="954"/>
      <c r="H307" s="955"/>
      <c r="I307" s="340"/>
    </row>
    <row r="308" spans="1:9" ht="32.25" hidden="1" customHeight="1">
      <c r="A308" s="450"/>
      <c r="B308" s="956" t="s">
        <v>642</v>
      </c>
      <c r="C308" s="956"/>
      <c r="D308" s="956"/>
      <c r="E308" s="956"/>
      <c r="F308" s="956"/>
      <c r="G308" s="956"/>
      <c r="H308" s="957"/>
      <c r="I308" s="340"/>
    </row>
    <row r="309" spans="1:9" ht="32.25" hidden="1" customHeight="1">
      <c r="A309" s="420"/>
      <c r="B309" s="476"/>
      <c r="C309" s="476"/>
      <c r="D309" s="476"/>
      <c r="E309" s="476"/>
      <c r="F309" s="476"/>
      <c r="G309" s="476"/>
      <c r="H309" s="476"/>
      <c r="I309" s="340"/>
    </row>
    <row r="310" spans="1:9" ht="20.25" hidden="1" customHeight="1">
      <c r="A310" s="453" t="s">
        <v>586</v>
      </c>
      <c r="B310" s="922" t="s">
        <v>643</v>
      </c>
      <c r="C310" s="923"/>
      <c r="D310" s="923"/>
      <c r="E310" s="923"/>
      <c r="F310" s="923"/>
      <c r="G310" s="923"/>
      <c r="H310" s="923"/>
      <c r="I310" s="340"/>
    </row>
    <row r="311" spans="1:9" ht="19.5" hidden="1" customHeight="1">
      <c r="A311" s="453"/>
      <c r="B311" s="477"/>
      <c r="C311" s="473"/>
      <c r="D311" s="474"/>
      <c r="E311" s="867" t="s">
        <v>630</v>
      </c>
      <c r="F311" s="868" t="s">
        <v>631</v>
      </c>
      <c r="G311" s="867" t="s">
        <v>632</v>
      </c>
      <c r="H311" s="868"/>
      <c r="I311" s="340"/>
    </row>
    <row r="312" spans="1:9" ht="47.25" hidden="1" customHeight="1">
      <c r="A312" s="453"/>
      <c r="B312" s="477"/>
      <c r="C312" s="473"/>
      <c r="D312" s="419" t="s">
        <v>644</v>
      </c>
      <c r="E312" s="947"/>
      <c r="F312" s="948"/>
      <c r="G312" s="947"/>
      <c r="H312" s="948"/>
      <c r="I312" s="340"/>
    </row>
    <row r="313" spans="1:9" ht="17.25" hidden="1" customHeight="1">
      <c r="A313" s="455" t="s">
        <v>634</v>
      </c>
      <c r="B313" s="878" t="s">
        <v>635</v>
      </c>
      <c r="C313" s="937"/>
      <c r="D313" s="478"/>
      <c r="E313" s="949"/>
      <c r="F313" s="950"/>
      <c r="G313" s="958"/>
      <c r="H313" s="959"/>
      <c r="I313" s="340"/>
    </row>
    <row r="314" spans="1:9" ht="17.25" hidden="1" customHeight="1">
      <c r="A314" s="455"/>
      <c r="B314" s="934" t="s">
        <v>652</v>
      </c>
      <c r="C314" s="934"/>
      <c r="D314" s="878"/>
      <c r="E314" s="457" t="s">
        <v>539</v>
      </c>
      <c r="F314" s="458"/>
      <c r="G314" s="458"/>
      <c r="H314" s="459"/>
      <c r="I314" s="340"/>
    </row>
    <row r="315" spans="1:9" ht="15.75" hidden="1" customHeight="1">
      <c r="A315" s="455">
        <v>1</v>
      </c>
      <c r="B315" s="960" t="s">
        <v>637</v>
      </c>
      <c r="C315" s="961"/>
      <c r="D315" s="481"/>
      <c r="E315" s="482"/>
      <c r="F315" s="483"/>
      <c r="G315" s="962"/>
      <c r="H315" s="963"/>
      <c r="I315" s="340"/>
    </row>
    <row r="316" spans="1:9" ht="15.75" hidden="1" customHeight="1">
      <c r="A316" s="455">
        <v>2</v>
      </c>
      <c r="B316" s="960" t="s">
        <v>638</v>
      </c>
      <c r="C316" s="961"/>
      <c r="D316" s="484"/>
      <c r="E316" s="464"/>
      <c r="F316" s="465"/>
      <c r="G316" s="964"/>
      <c r="H316" s="965"/>
    </row>
    <row r="317" spans="1:9" ht="15.75" hidden="1" customHeight="1">
      <c r="A317" s="455">
        <v>3</v>
      </c>
      <c r="B317" s="479" t="s">
        <v>639</v>
      </c>
      <c r="C317" s="480"/>
      <c r="D317" s="484"/>
      <c r="E317" s="464"/>
      <c r="F317" s="465"/>
      <c r="G317" s="964"/>
      <c r="H317" s="965"/>
      <c r="I317" s="340"/>
    </row>
    <row r="318" spans="1:9" ht="16.5" hidden="1" customHeight="1">
      <c r="A318" s="455">
        <v>4</v>
      </c>
      <c r="B318" s="479" t="s">
        <v>640</v>
      </c>
      <c r="C318" s="480"/>
      <c r="D318" s="484"/>
      <c r="E318" s="464"/>
      <c r="F318" s="465"/>
      <c r="G318" s="964"/>
      <c r="H318" s="965"/>
      <c r="I318" s="340"/>
    </row>
    <row r="319" spans="1:9" ht="15.75" hidden="1" customHeight="1">
      <c r="A319" s="455">
        <v>5</v>
      </c>
      <c r="B319" s="479" t="s">
        <v>641</v>
      </c>
      <c r="C319" s="480"/>
      <c r="D319" s="484"/>
      <c r="E319" s="464"/>
      <c r="F319" s="465"/>
      <c r="G319" s="964"/>
      <c r="H319" s="965"/>
      <c r="I319" s="340"/>
    </row>
    <row r="320" spans="1:9" ht="15.75" hidden="1" customHeight="1">
      <c r="A320" s="455">
        <v>6</v>
      </c>
      <c r="B320" s="479" t="s">
        <v>653</v>
      </c>
      <c r="C320" s="480"/>
      <c r="D320" s="484"/>
      <c r="E320" s="464"/>
      <c r="F320" s="465"/>
      <c r="G320" s="964"/>
      <c r="H320" s="965"/>
      <c r="I320" s="340"/>
    </row>
    <row r="321" spans="1:9" ht="32.25" hidden="1" customHeight="1">
      <c r="A321" s="455"/>
      <c r="B321" s="983" t="s">
        <v>645</v>
      </c>
      <c r="C321" s="983"/>
      <c r="D321" s="485"/>
      <c r="E321" s="467"/>
      <c r="F321" s="468"/>
      <c r="G321" s="966"/>
      <c r="H321" s="967"/>
      <c r="I321" s="340"/>
    </row>
    <row r="322" spans="1:9" ht="32.25" hidden="1" customHeight="1">
      <c r="A322" s="450"/>
      <c r="B322" s="984" t="s">
        <v>642</v>
      </c>
      <c r="C322" s="984"/>
      <c r="D322" s="984"/>
      <c r="E322" s="984"/>
      <c r="F322" s="984"/>
      <c r="G322" s="984"/>
      <c r="H322" s="985"/>
      <c r="I322" s="340"/>
    </row>
    <row r="323" spans="1:9" ht="16.5" hidden="1" customHeight="1">
      <c r="A323" s="450"/>
      <c r="B323" s="338"/>
      <c r="C323" s="338"/>
      <c r="D323" s="447"/>
      <c r="E323" s="447"/>
      <c r="F323" s="447"/>
      <c r="G323" s="447"/>
      <c r="H323" s="447"/>
      <c r="I323" s="340"/>
    </row>
    <row r="324" spans="1:9" ht="16.5" hidden="1" customHeight="1">
      <c r="A324" s="453" t="s">
        <v>646</v>
      </c>
      <c r="B324" s="969" t="s">
        <v>647</v>
      </c>
      <c r="C324" s="969"/>
      <c r="D324" s="471"/>
      <c r="E324" s="970"/>
      <c r="F324" s="971"/>
      <c r="G324" s="972"/>
      <c r="H324" s="973"/>
      <c r="I324" s="340"/>
    </row>
    <row r="325" spans="1:9" ht="28.5" hidden="1" customHeight="1">
      <c r="A325" s="453"/>
      <c r="B325" s="922"/>
      <c r="C325" s="939"/>
      <c r="D325" s="472"/>
      <c r="E325" s="974" t="s">
        <v>648</v>
      </c>
      <c r="F325" s="975"/>
      <c r="G325" s="976" t="s">
        <v>630</v>
      </c>
      <c r="H325" s="977"/>
      <c r="I325" s="340"/>
    </row>
    <row r="326" spans="1:9" ht="56.25" hidden="1" customHeight="1">
      <c r="A326" s="455"/>
      <c r="B326" s="941" t="s">
        <v>649</v>
      </c>
      <c r="C326" s="941"/>
      <c r="D326" s="461"/>
      <c r="E326" s="978"/>
      <c r="F326" s="979"/>
      <c r="G326" s="980"/>
      <c r="H326" s="980"/>
    </row>
    <row r="327" spans="1:9" ht="15.75" hidden="1" customHeight="1">
      <c r="A327" s="455"/>
      <c r="B327" s="938" t="s">
        <v>650</v>
      </c>
      <c r="C327" s="938"/>
      <c r="D327" s="470"/>
      <c r="E327" s="933"/>
      <c r="F327" s="942"/>
      <c r="G327" s="943"/>
      <c r="H327" s="944"/>
      <c r="I327" s="340"/>
    </row>
    <row r="328" spans="1:9" ht="49.5" hidden="1" customHeight="1">
      <c r="A328" s="455"/>
      <c r="B328" s="941" t="s">
        <v>651</v>
      </c>
      <c r="C328" s="941"/>
      <c r="D328" s="461"/>
      <c r="E328" s="978"/>
      <c r="F328" s="979"/>
      <c r="G328" s="980"/>
      <c r="H328" s="980"/>
      <c r="I328" s="340"/>
    </row>
    <row r="329" spans="1:9" ht="22.5" hidden="1" customHeight="1">
      <c r="A329" s="450"/>
      <c r="B329" s="487"/>
      <c r="C329" s="487"/>
      <c r="D329" s="488"/>
      <c r="E329" s="488"/>
      <c r="F329" s="488"/>
      <c r="G329" s="488"/>
      <c r="H329" s="488"/>
      <c r="I329" s="340"/>
    </row>
    <row r="330" spans="1:9" ht="17.25" hidden="1" customHeight="1">
      <c r="A330" s="490" t="s">
        <v>654</v>
      </c>
      <c r="B330" s="986" t="s">
        <v>655</v>
      </c>
      <c r="C330" s="986"/>
      <c r="D330" s="986"/>
      <c r="E330" s="986"/>
      <c r="F330" s="986"/>
      <c r="G330" s="986"/>
      <c r="H330" s="986"/>
      <c r="I330" s="340"/>
    </row>
    <row r="331" spans="1:9" ht="12" hidden="1" customHeight="1">
      <c r="A331" s="340"/>
      <c r="B331" s="406"/>
      <c r="C331" s="406"/>
      <c r="D331" s="406"/>
      <c r="E331" s="406"/>
      <c r="F331" s="406"/>
      <c r="G331" s="406"/>
      <c r="H331" s="340"/>
      <c r="I331" s="340"/>
    </row>
    <row r="332" spans="1:9" ht="75" hidden="1" customHeight="1">
      <c r="A332" s="491"/>
      <c r="B332" s="987" t="s">
        <v>656</v>
      </c>
      <c r="C332" s="987"/>
      <c r="D332" s="987"/>
      <c r="E332" s="987"/>
      <c r="F332" s="987"/>
      <c r="G332" s="987"/>
      <c r="H332" s="987"/>
      <c r="I332" s="340"/>
    </row>
    <row r="333" spans="1:9" ht="185.25" hidden="1" customHeight="1">
      <c r="A333" s="450"/>
      <c r="B333" s="988" t="s">
        <v>657</v>
      </c>
      <c r="C333" s="988"/>
      <c r="D333" s="988"/>
      <c r="E333" s="988"/>
      <c r="F333" s="988"/>
      <c r="G333" s="988"/>
      <c r="H333" s="988"/>
    </row>
    <row r="334" spans="1:9" ht="40.15" hidden="1" customHeight="1">
      <c r="A334" s="450"/>
      <c r="B334" s="987"/>
      <c r="C334" s="987"/>
      <c r="D334" s="987"/>
      <c r="E334" s="987"/>
      <c r="F334" s="987"/>
      <c r="G334" s="987"/>
      <c r="H334" s="987"/>
      <c r="I334" s="340"/>
    </row>
    <row r="335" spans="1:9" ht="9" hidden="1" customHeight="1">
      <c r="A335" s="340"/>
      <c r="B335" s="340"/>
      <c r="C335" s="340"/>
      <c r="D335" s="340"/>
      <c r="E335" s="340"/>
      <c r="F335" s="340"/>
      <c r="G335" s="340"/>
      <c r="H335" s="340"/>
      <c r="I335" s="340"/>
    </row>
    <row r="336" spans="1:9" ht="33.75" hidden="1" customHeight="1">
      <c r="A336" s="450"/>
      <c r="B336" s="987"/>
      <c r="C336" s="987"/>
      <c r="D336" s="987"/>
      <c r="E336" s="987"/>
      <c r="F336" s="987"/>
      <c r="G336" s="987"/>
      <c r="H336" s="987"/>
      <c r="I336" s="340"/>
    </row>
    <row r="337" spans="1:9" hidden="1">
      <c r="B337" s="406"/>
      <c r="C337" s="406"/>
      <c r="D337" s="406"/>
      <c r="E337" s="406"/>
      <c r="F337" s="406"/>
      <c r="G337" s="406"/>
    </row>
    <row r="338" spans="1:9" ht="42" hidden="1" customHeight="1">
      <c r="A338" s="449"/>
      <c r="B338" s="987"/>
      <c r="C338" s="987"/>
      <c r="D338" s="987"/>
      <c r="E338" s="987"/>
      <c r="F338" s="987"/>
      <c r="G338" s="987"/>
      <c r="H338" s="987"/>
      <c r="I338" s="340"/>
    </row>
    <row r="339" spans="1:9" hidden="1">
      <c r="A339" s="340"/>
      <c r="B339" s="340"/>
      <c r="C339" s="340"/>
      <c r="D339" s="340"/>
      <c r="E339" s="340"/>
      <c r="F339" s="340"/>
      <c r="G339" s="340"/>
      <c r="H339" s="340"/>
      <c r="I339" s="340"/>
    </row>
    <row r="340" spans="1:9" ht="19.5" hidden="1" customHeight="1">
      <c r="A340" s="449"/>
      <c r="B340" s="987" t="s">
        <v>658</v>
      </c>
      <c r="C340" s="987"/>
      <c r="D340" s="987"/>
      <c r="E340" s="987"/>
      <c r="F340" s="987"/>
      <c r="G340" s="987"/>
      <c r="H340" s="987"/>
      <c r="I340" s="340"/>
    </row>
    <row r="341" spans="1:9" hidden="1">
      <c r="A341" s="340"/>
      <c r="B341" s="406"/>
      <c r="C341" s="406"/>
      <c r="D341" s="406"/>
      <c r="E341" s="406"/>
      <c r="F341" s="406"/>
      <c r="G341" s="406"/>
      <c r="H341" s="340"/>
      <c r="I341" s="340"/>
    </row>
    <row r="342" spans="1:9" ht="40.15" hidden="1" customHeight="1">
      <c r="A342" s="449" t="s">
        <v>354</v>
      </c>
      <c r="B342" s="988" t="s">
        <v>659</v>
      </c>
      <c r="C342" s="988"/>
      <c r="D342" s="988"/>
      <c r="E342" s="988"/>
      <c r="F342" s="988"/>
      <c r="G342" s="988"/>
      <c r="H342" s="988"/>
      <c r="I342" s="340"/>
    </row>
    <row r="343" spans="1:9" hidden="1">
      <c r="A343" s="340"/>
      <c r="B343" s="406"/>
      <c r="C343" s="406"/>
      <c r="D343" s="406"/>
      <c r="E343" s="406"/>
      <c r="F343" s="406"/>
      <c r="G343" s="406"/>
      <c r="H343" s="340"/>
      <c r="I343" s="340"/>
    </row>
    <row r="344" spans="1:9" ht="90" hidden="1" customHeight="1">
      <c r="A344" s="449" t="s">
        <v>355</v>
      </c>
      <c r="B344" s="988" t="s">
        <v>660</v>
      </c>
      <c r="C344" s="988"/>
      <c r="D344" s="988"/>
      <c r="E344" s="988"/>
      <c r="F344" s="988"/>
      <c r="G344" s="988"/>
      <c r="H344" s="988"/>
    </row>
    <row r="345" spans="1:9" hidden="1">
      <c r="A345" s="340"/>
      <c r="B345" s="340"/>
      <c r="C345" s="340"/>
      <c r="D345" s="340"/>
      <c r="E345" s="340"/>
      <c r="F345" s="340"/>
      <c r="G345" s="340"/>
      <c r="H345" s="340"/>
      <c r="I345" s="340"/>
    </row>
    <row r="346" spans="1:9" ht="48" hidden="1" customHeight="1">
      <c r="A346" s="449" t="s">
        <v>356</v>
      </c>
      <c r="B346" s="987" t="s">
        <v>661</v>
      </c>
      <c r="C346" s="987"/>
      <c r="D346" s="987"/>
      <c r="E346" s="987"/>
      <c r="F346" s="987"/>
      <c r="G346" s="987"/>
      <c r="H346" s="987"/>
      <c r="I346" s="340"/>
    </row>
    <row r="347" spans="1:9" ht="17.25" hidden="1" customHeight="1">
      <c r="A347" s="340"/>
      <c r="B347" s="340"/>
      <c r="C347" s="340"/>
      <c r="D347" s="339"/>
      <c r="E347" s="340"/>
      <c r="F347" s="340"/>
      <c r="G347" s="340"/>
      <c r="H347" s="340"/>
      <c r="I347" s="340"/>
    </row>
    <row r="348" spans="1:9" ht="21" hidden="1" customHeight="1">
      <c r="A348" s="449" t="s">
        <v>357</v>
      </c>
      <c r="B348" s="987" t="s">
        <v>662</v>
      </c>
      <c r="C348" s="987"/>
      <c r="D348" s="987"/>
      <c r="E348" s="987"/>
      <c r="F348" s="987"/>
      <c r="G348" s="987"/>
      <c r="H348" s="987"/>
      <c r="I348" s="340"/>
    </row>
    <row r="349" spans="1:9" ht="29.25" hidden="1" customHeight="1">
      <c r="A349" s="449"/>
      <c r="B349" s="989" t="s">
        <v>663</v>
      </c>
      <c r="C349" s="989"/>
      <c r="D349" s="989"/>
      <c r="E349" s="989"/>
      <c r="F349" s="989"/>
      <c r="G349" s="989"/>
      <c r="H349" s="989"/>
      <c r="I349" s="340"/>
    </row>
    <row r="350" spans="1:9" ht="17.25" hidden="1" customHeight="1">
      <c r="A350" s="449"/>
      <c r="B350" s="492"/>
      <c r="C350" s="492"/>
      <c r="D350" s="492"/>
      <c r="E350" s="492"/>
      <c r="F350" s="492"/>
      <c r="G350" s="492"/>
      <c r="H350" s="492"/>
    </row>
    <row r="351" spans="1:9" ht="72" hidden="1" customHeight="1">
      <c r="A351" s="450">
        <v>4.0999999999999996</v>
      </c>
      <c r="B351" s="860" t="s">
        <v>664</v>
      </c>
      <c r="C351" s="860"/>
      <c r="D351" s="860"/>
      <c r="E351" s="860"/>
      <c r="F351" s="860"/>
      <c r="G351" s="860"/>
      <c r="H351" s="860"/>
    </row>
    <row r="352" spans="1:9" ht="16.5" hidden="1" customHeight="1">
      <c r="A352" s="405" t="s">
        <v>581</v>
      </c>
      <c r="B352" s="990" t="str">
        <f>"For  " &amp;B199</f>
        <v>For  Name of the Bidder</v>
      </c>
      <c r="C352" s="990"/>
      <c r="D352" s="990"/>
      <c r="E352" s="990"/>
      <c r="F352" s="990"/>
      <c r="G352" s="340"/>
      <c r="H352" s="340"/>
      <c r="I352" s="340"/>
    </row>
    <row r="353" spans="1:9" ht="15.75" hidden="1" customHeight="1">
      <c r="A353" s="340"/>
      <c r="B353" s="493" t="s">
        <v>17</v>
      </c>
      <c r="C353" s="991"/>
      <c r="D353" s="992"/>
      <c r="E353" s="992"/>
      <c r="F353" s="992"/>
      <c r="G353" s="992"/>
      <c r="H353" s="993"/>
      <c r="I353" s="340"/>
    </row>
    <row r="354" spans="1:9" ht="15.75" hidden="1" customHeight="1">
      <c r="A354" s="340"/>
      <c r="B354" s="493" t="s">
        <v>26</v>
      </c>
      <c r="C354" s="991"/>
      <c r="D354" s="992"/>
      <c r="E354" s="992"/>
      <c r="F354" s="992"/>
      <c r="G354" s="992"/>
      <c r="H354" s="993"/>
      <c r="I354" s="340"/>
    </row>
    <row r="355" spans="1:9" ht="15.75" hidden="1" customHeight="1">
      <c r="A355" s="340"/>
      <c r="B355" s="493" t="s">
        <v>468</v>
      </c>
      <c r="C355" s="991"/>
      <c r="D355" s="992"/>
      <c r="E355" s="992"/>
      <c r="F355" s="992"/>
      <c r="G355" s="992"/>
      <c r="H355" s="993"/>
      <c r="I355" s="340"/>
    </row>
    <row r="356" spans="1:9" ht="15.75" hidden="1" customHeight="1">
      <c r="A356" s="340"/>
      <c r="B356" s="493" t="s">
        <v>513</v>
      </c>
      <c r="C356" s="991"/>
      <c r="D356" s="992"/>
      <c r="E356" s="992"/>
      <c r="F356" s="992"/>
      <c r="G356" s="992"/>
      <c r="H356" s="993"/>
      <c r="I356" s="340"/>
    </row>
    <row r="357" spans="1:9" ht="15.75" hidden="1" customHeight="1">
      <c r="A357" s="340"/>
      <c r="B357" s="493" t="s">
        <v>469</v>
      </c>
      <c r="C357" s="991"/>
      <c r="D357" s="992"/>
      <c r="E357" s="992"/>
      <c r="F357" s="992"/>
      <c r="G357" s="992"/>
      <c r="H357" s="993"/>
      <c r="I357" s="340"/>
    </row>
    <row r="358" spans="1:9" ht="15.75" hidden="1" customHeight="1">
      <c r="A358" s="340"/>
      <c r="B358" s="493" t="s">
        <v>474</v>
      </c>
      <c r="C358" s="991"/>
      <c r="D358" s="992"/>
      <c r="E358" s="992"/>
      <c r="F358" s="992"/>
      <c r="G358" s="992"/>
      <c r="H358" s="993"/>
      <c r="I358" s="340"/>
    </row>
    <row r="359" spans="1:9" ht="15.75" hidden="1" customHeight="1">
      <c r="A359" s="340"/>
      <c r="B359" s="493" t="s">
        <v>665</v>
      </c>
      <c r="C359" s="991"/>
      <c r="D359" s="992"/>
      <c r="E359" s="992"/>
      <c r="F359" s="992"/>
      <c r="G359" s="992"/>
      <c r="H359" s="993"/>
      <c r="I359" s="340"/>
    </row>
    <row r="360" spans="1:9" ht="15.75" hidden="1" customHeight="1">
      <c r="A360" s="340"/>
      <c r="B360" s="493" t="s">
        <v>666</v>
      </c>
      <c r="C360" s="991"/>
      <c r="D360" s="992"/>
      <c r="E360" s="992"/>
      <c r="F360" s="992"/>
      <c r="G360" s="992"/>
      <c r="H360" s="993"/>
      <c r="I360" s="340"/>
    </row>
    <row r="361" spans="1:9" ht="15.75" hidden="1" customHeight="1">
      <c r="A361" s="340"/>
      <c r="B361" s="493" t="s">
        <v>667</v>
      </c>
      <c r="C361" s="991"/>
      <c r="D361" s="992"/>
      <c r="E361" s="992"/>
      <c r="F361" s="992"/>
      <c r="G361" s="992"/>
      <c r="H361" s="993"/>
      <c r="I361" s="340"/>
    </row>
    <row r="362" spans="1:9" ht="15.75" hidden="1" customHeight="1">
      <c r="A362" s="340"/>
      <c r="B362" s="493" t="s">
        <v>668</v>
      </c>
      <c r="C362" s="991"/>
      <c r="D362" s="992"/>
      <c r="E362" s="992"/>
      <c r="F362" s="992"/>
      <c r="G362" s="992"/>
      <c r="H362" s="993"/>
      <c r="I362" s="340"/>
    </row>
    <row r="363" spans="1:9" hidden="1">
      <c r="A363" s="340"/>
      <c r="B363" s="340"/>
      <c r="C363" s="340"/>
      <c r="D363" s="340"/>
      <c r="E363" s="340"/>
      <c r="F363" s="340"/>
      <c r="G363" s="340"/>
      <c r="H363" s="340"/>
      <c r="I363" s="340"/>
    </row>
    <row r="364" spans="1:9" ht="16.5" hidden="1" customHeight="1">
      <c r="A364" s="405" t="s">
        <v>586</v>
      </c>
      <c r="B364" s="990" t="e">
        <f>"For  " &amp;B260</f>
        <v>#REF!</v>
      </c>
      <c r="C364" s="990"/>
      <c r="D364" s="990"/>
      <c r="E364" s="990"/>
      <c r="F364" s="990"/>
      <c r="G364" s="340"/>
      <c r="H364" s="340"/>
      <c r="I364" s="340"/>
    </row>
    <row r="365" spans="1:9" ht="15.75" hidden="1" customHeight="1">
      <c r="A365" s="340"/>
      <c r="B365" s="493" t="s">
        <v>17</v>
      </c>
      <c r="C365" s="991"/>
      <c r="D365" s="992"/>
      <c r="E365" s="992"/>
      <c r="F365" s="992"/>
      <c r="G365" s="992"/>
      <c r="H365" s="993"/>
      <c r="I365" s="340"/>
    </row>
    <row r="366" spans="1:9" ht="15.75" hidden="1" customHeight="1">
      <c r="A366" s="340"/>
      <c r="B366" s="493" t="s">
        <v>26</v>
      </c>
      <c r="C366" s="991"/>
      <c r="D366" s="992"/>
      <c r="E366" s="992"/>
      <c r="F366" s="992"/>
      <c r="G366" s="992"/>
      <c r="H366" s="993"/>
      <c r="I366" s="340"/>
    </row>
    <row r="367" spans="1:9" ht="15.75" hidden="1" customHeight="1">
      <c r="A367" s="340"/>
      <c r="B367" s="493" t="s">
        <v>468</v>
      </c>
      <c r="C367" s="991"/>
      <c r="D367" s="992"/>
      <c r="E367" s="992"/>
      <c r="F367" s="992"/>
      <c r="G367" s="992"/>
      <c r="H367" s="993"/>
      <c r="I367" s="340"/>
    </row>
    <row r="368" spans="1:9" ht="15.75" hidden="1" customHeight="1">
      <c r="A368" s="340"/>
      <c r="B368" s="493" t="s">
        <v>513</v>
      </c>
      <c r="C368" s="991"/>
      <c r="D368" s="992"/>
      <c r="E368" s="992"/>
      <c r="F368" s="992"/>
      <c r="G368" s="992"/>
      <c r="H368" s="993"/>
      <c r="I368" s="340"/>
    </row>
    <row r="369" spans="1:9" ht="15.75" hidden="1" customHeight="1">
      <c r="A369" s="340"/>
      <c r="B369" s="493" t="s">
        <v>469</v>
      </c>
      <c r="C369" s="991"/>
      <c r="D369" s="992"/>
      <c r="E369" s="992"/>
      <c r="F369" s="992"/>
      <c r="G369" s="992"/>
      <c r="H369" s="993"/>
      <c r="I369" s="340"/>
    </row>
    <row r="370" spans="1:9" ht="15.75" hidden="1" customHeight="1">
      <c r="A370" s="340"/>
      <c r="B370" s="493" t="s">
        <v>474</v>
      </c>
      <c r="C370" s="991"/>
      <c r="D370" s="992"/>
      <c r="E370" s="992"/>
      <c r="F370" s="992"/>
      <c r="G370" s="992"/>
      <c r="H370" s="993"/>
      <c r="I370" s="340"/>
    </row>
    <row r="371" spans="1:9" ht="15.75" hidden="1" customHeight="1">
      <c r="A371" s="340"/>
      <c r="B371" s="493" t="s">
        <v>665</v>
      </c>
      <c r="C371" s="991"/>
      <c r="D371" s="992"/>
      <c r="E371" s="992"/>
      <c r="F371" s="992"/>
      <c r="G371" s="992"/>
      <c r="H371" s="993"/>
      <c r="I371" s="340"/>
    </row>
    <row r="372" spans="1:9" ht="15.75" hidden="1" customHeight="1">
      <c r="A372" s="340"/>
      <c r="B372" s="493" t="s">
        <v>666</v>
      </c>
      <c r="C372" s="991"/>
      <c r="D372" s="992"/>
      <c r="E372" s="992"/>
      <c r="F372" s="992"/>
      <c r="G372" s="992"/>
      <c r="H372" s="993"/>
      <c r="I372" s="340"/>
    </row>
    <row r="373" spans="1:9" ht="15.75" hidden="1" customHeight="1">
      <c r="A373" s="340"/>
      <c r="B373" s="493" t="s">
        <v>667</v>
      </c>
      <c r="C373" s="991"/>
      <c r="D373" s="992"/>
      <c r="E373" s="992"/>
      <c r="F373" s="992"/>
      <c r="G373" s="992"/>
      <c r="H373" s="993"/>
      <c r="I373" s="340"/>
    </row>
    <row r="374" spans="1:9" ht="15.75" hidden="1" customHeight="1">
      <c r="A374" s="340"/>
      <c r="B374" s="493" t="s">
        <v>668</v>
      </c>
      <c r="C374" s="991"/>
      <c r="D374" s="992"/>
      <c r="E374" s="992"/>
      <c r="F374" s="992"/>
      <c r="G374" s="992"/>
      <c r="H374" s="993"/>
      <c r="I374" s="340"/>
    </row>
    <row r="375" spans="1:9" hidden="1">
      <c r="A375" s="340"/>
      <c r="B375" s="494"/>
      <c r="C375" s="495"/>
      <c r="D375" s="495"/>
      <c r="E375" s="495"/>
      <c r="F375" s="495"/>
      <c r="G375" s="495"/>
      <c r="H375" s="495"/>
      <c r="I375" s="340"/>
    </row>
    <row r="376" spans="1:9" ht="16.5" hidden="1" customHeight="1">
      <c r="A376" s="405" t="s">
        <v>646</v>
      </c>
      <c r="B376" s="990" t="e">
        <f>"For  "&amp;B296</f>
        <v>#REF!</v>
      </c>
      <c r="C376" s="990"/>
      <c r="D376" s="990"/>
      <c r="E376" s="990"/>
      <c r="F376" s="990"/>
      <c r="G376" s="340"/>
      <c r="H376" s="340"/>
      <c r="I376" s="340"/>
    </row>
    <row r="377" spans="1:9" ht="15.75" hidden="1" customHeight="1">
      <c r="A377" s="340"/>
      <c r="B377" s="493" t="s">
        <v>17</v>
      </c>
      <c r="C377" s="991"/>
      <c r="D377" s="992"/>
      <c r="E377" s="992"/>
      <c r="F377" s="992"/>
      <c r="G377" s="992"/>
      <c r="H377" s="993"/>
      <c r="I377" s="340"/>
    </row>
    <row r="378" spans="1:9" ht="15.75" hidden="1" customHeight="1">
      <c r="A378" s="340"/>
      <c r="B378" s="493" t="s">
        <v>26</v>
      </c>
      <c r="C378" s="991"/>
      <c r="D378" s="992"/>
      <c r="E378" s="992"/>
      <c r="F378" s="992"/>
      <c r="G378" s="992"/>
      <c r="H378" s="993"/>
      <c r="I378" s="340"/>
    </row>
    <row r="379" spans="1:9" ht="15.75" hidden="1" customHeight="1">
      <c r="A379" s="340"/>
      <c r="B379" s="493" t="s">
        <v>468</v>
      </c>
      <c r="C379" s="991"/>
      <c r="D379" s="992"/>
      <c r="E379" s="992"/>
      <c r="F379" s="992"/>
      <c r="G379" s="992"/>
      <c r="H379" s="993"/>
      <c r="I379" s="340"/>
    </row>
    <row r="380" spans="1:9" ht="15.75" hidden="1" customHeight="1">
      <c r="A380" s="340"/>
      <c r="B380" s="493" t="s">
        <v>513</v>
      </c>
      <c r="C380" s="991"/>
      <c r="D380" s="992"/>
      <c r="E380" s="992"/>
      <c r="F380" s="992"/>
      <c r="G380" s="992"/>
      <c r="H380" s="993"/>
      <c r="I380" s="340"/>
    </row>
    <row r="381" spans="1:9" ht="15.75" hidden="1" customHeight="1">
      <c r="A381" s="340"/>
      <c r="B381" s="493" t="s">
        <v>469</v>
      </c>
      <c r="C381" s="991"/>
      <c r="D381" s="992"/>
      <c r="E381" s="992"/>
      <c r="F381" s="992"/>
      <c r="G381" s="992"/>
      <c r="H381" s="993"/>
      <c r="I381" s="340"/>
    </row>
    <row r="382" spans="1:9" ht="15.75" hidden="1" customHeight="1">
      <c r="A382" s="340"/>
      <c r="B382" s="493" t="s">
        <v>474</v>
      </c>
      <c r="C382" s="991"/>
      <c r="D382" s="992"/>
      <c r="E382" s="992"/>
      <c r="F382" s="992"/>
      <c r="G382" s="992"/>
      <c r="H382" s="993"/>
      <c r="I382" s="340"/>
    </row>
    <row r="383" spans="1:9" ht="15.75" hidden="1" customHeight="1">
      <c r="A383" s="340"/>
      <c r="B383" s="493" t="s">
        <v>665</v>
      </c>
      <c r="C383" s="991"/>
      <c r="D383" s="992"/>
      <c r="E383" s="992"/>
      <c r="F383" s="992"/>
      <c r="G383" s="992"/>
      <c r="H383" s="993"/>
      <c r="I383" s="340"/>
    </row>
    <row r="384" spans="1:9" ht="15.75" hidden="1" customHeight="1">
      <c r="A384" s="340"/>
      <c r="B384" s="493" t="s">
        <v>666</v>
      </c>
      <c r="C384" s="991"/>
      <c r="D384" s="992"/>
      <c r="E384" s="992"/>
      <c r="F384" s="992"/>
      <c r="G384" s="992"/>
      <c r="H384" s="993"/>
      <c r="I384" s="340"/>
    </row>
    <row r="385" spans="1:12" ht="15.75" hidden="1" customHeight="1">
      <c r="A385" s="340"/>
      <c r="B385" s="493" t="s">
        <v>667</v>
      </c>
      <c r="C385" s="991"/>
      <c r="D385" s="992"/>
      <c r="E385" s="992"/>
      <c r="F385" s="992"/>
      <c r="G385" s="992"/>
      <c r="H385" s="993"/>
      <c r="I385" s="340"/>
    </row>
    <row r="386" spans="1:12" ht="15.75" hidden="1" customHeight="1">
      <c r="A386" s="340"/>
      <c r="B386" s="493" t="s">
        <v>668</v>
      </c>
      <c r="C386" s="991"/>
      <c r="D386" s="992"/>
      <c r="E386" s="992"/>
      <c r="F386" s="992"/>
      <c r="G386" s="992"/>
      <c r="H386" s="993"/>
      <c r="I386" s="340"/>
    </row>
    <row r="387" spans="1:12" ht="27.75" customHeight="1">
      <c r="A387" s="601" t="s">
        <v>787</v>
      </c>
      <c r="B387" s="858" t="s">
        <v>669</v>
      </c>
      <c r="C387" s="858"/>
      <c r="D387" s="858"/>
      <c r="E387" s="858"/>
      <c r="F387" s="858"/>
      <c r="G387" s="858"/>
      <c r="H387" s="858"/>
      <c r="I387" s="340"/>
    </row>
    <row r="388" spans="1:12" ht="42" customHeight="1">
      <c r="A388" s="406">
        <v>6.1</v>
      </c>
      <c r="B388" s="860" t="s">
        <v>670</v>
      </c>
      <c r="C388" s="860"/>
      <c r="D388" s="860"/>
      <c r="E388" s="860"/>
      <c r="F388" s="860"/>
      <c r="G388" s="860"/>
      <c r="H388" s="860"/>
    </row>
    <row r="389" spans="1:12" ht="105.75" customHeight="1">
      <c r="A389" s="340"/>
      <c r="B389" s="450" t="s">
        <v>671</v>
      </c>
      <c r="C389" s="860" t="s">
        <v>672</v>
      </c>
      <c r="D389" s="860"/>
      <c r="E389" s="860"/>
      <c r="F389" s="860"/>
      <c r="G389" s="860"/>
      <c r="H389" s="860"/>
      <c r="I389" s="496"/>
    </row>
    <row r="390" spans="1:12" ht="78" customHeight="1">
      <c r="A390" s="340"/>
      <c r="B390" s="450" t="s">
        <v>470</v>
      </c>
      <c r="C390" s="860" t="s">
        <v>673</v>
      </c>
      <c r="D390" s="860"/>
      <c r="E390" s="860"/>
      <c r="F390" s="860"/>
      <c r="G390" s="860"/>
      <c r="H390" s="860"/>
      <c r="I390" s="340"/>
    </row>
    <row r="391" spans="1:12" ht="9" customHeight="1">
      <c r="A391" s="340"/>
      <c r="B391" s="340"/>
      <c r="C391" s="340"/>
      <c r="D391" s="340"/>
      <c r="E391" s="340"/>
      <c r="F391" s="340"/>
      <c r="G391" s="340"/>
      <c r="H391" s="340"/>
      <c r="I391" s="340"/>
    </row>
    <row r="392" spans="1:12" ht="23.25" customHeight="1">
      <c r="A392" s="406">
        <v>6.2</v>
      </c>
      <c r="B392" s="860" t="s">
        <v>169</v>
      </c>
      <c r="C392" s="860"/>
      <c r="D392" s="860"/>
      <c r="E392" s="860"/>
      <c r="F392" s="860"/>
      <c r="G392" s="860"/>
      <c r="H392" s="860"/>
    </row>
    <row r="393" spans="1:12" ht="10.5" customHeight="1">
      <c r="A393" s="340"/>
      <c r="B393" s="340"/>
      <c r="C393" s="340"/>
      <c r="D393" s="340"/>
      <c r="E393" s="340"/>
      <c r="F393" s="340"/>
      <c r="G393" s="340"/>
      <c r="H393" s="340"/>
      <c r="I393" s="340"/>
    </row>
    <row r="394" spans="1:12" ht="24" customHeight="1">
      <c r="A394" s="289"/>
      <c r="B394" s="860" t="s">
        <v>674</v>
      </c>
      <c r="C394" s="860"/>
      <c r="D394" s="860"/>
      <c r="E394" s="860"/>
      <c r="F394" s="860"/>
      <c r="G394" s="860"/>
      <c r="H394" s="860"/>
      <c r="I394" s="340"/>
    </row>
    <row r="395" spans="1:12" ht="32.25" customHeight="1">
      <c r="A395" s="497"/>
      <c r="B395" s="994"/>
      <c r="C395" s="995"/>
      <c r="D395" s="498" t="s">
        <v>675</v>
      </c>
      <c r="E395" s="996"/>
      <c r="F395" s="997"/>
      <c r="G395" s="997"/>
      <c r="H395" s="997"/>
      <c r="I395" s="340"/>
    </row>
    <row r="396" spans="1:12" ht="50.25" customHeight="1">
      <c r="A396" s="499" t="s">
        <v>581</v>
      </c>
      <c r="B396" s="937" t="s">
        <v>676</v>
      </c>
      <c r="C396" s="937"/>
      <c r="D396" s="317" t="s">
        <v>677</v>
      </c>
      <c r="E396" s="340"/>
      <c r="F396" s="340"/>
      <c r="G396" s="340"/>
      <c r="H396" s="340"/>
      <c r="I396" s="340"/>
    </row>
    <row r="397" spans="1:12" ht="21" customHeight="1">
      <c r="A397" s="500"/>
      <c r="B397" s="998" t="s">
        <v>678</v>
      </c>
      <c r="C397" s="999"/>
      <c r="D397" s="501"/>
      <c r="E397" s="340"/>
      <c r="F397" s="340"/>
      <c r="G397" s="340"/>
      <c r="H397" s="340"/>
      <c r="I397" s="323"/>
      <c r="J397" s="502"/>
      <c r="K397" s="503"/>
    </row>
    <row r="398" spans="1:12" ht="23.25" customHeight="1">
      <c r="A398" s="500"/>
      <c r="B398" s="998" t="s">
        <v>679</v>
      </c>
      <c r="C398" s="999"/>
      <c r="D398" s="501"/>
      <c r="E398" s="340"/>
      <c r="F398" s="340"/>
      <c r="G398" s="340"/>
      <c r="H398" s="340"/>
      <c r="J398" s="504"/>
      <c r="K398" s="505"/>
    </row>
    <row r="399" spans="1:12" ht="21.75" customHeight="1">
      <c r="A399" s="500"/>
      <c r="B399" s="998" t="s">
        <v>680</v>
      </c>
      <c r="C399" s="999"/>
      <c r="D399" s="501"/>
      <c r="E399" s="340"/>
      <c r="F399" s="340"/>
      <c r="G399" s="340"/>
      <c r="H399" s="340"/>
      <c r="I399" s="323"/>
      <c r="J399" s="502"/>
      <c r="K399" s="503"/>
      <c r="L399" s="323"/>
    </row>
    <row r="400" spans="1:12" ht="20.25" customHeight="1">
      <c r="A400" s="500"/>
      <c r="B400" s="998" t="s">
        <v>681</v>
      </c>
      <c r="C400" s="999"/>
      <c r="D400" s="501"/>
      <c r="E400" s="340"/>
      <c r="F400" s="340"/>
      <c r="G400" s="340"/>
      <c r="H400" s="340"/>
      <c r="I400" s="323"/>
      <c r="J400" s="502"/>
      <c r="K400" s="503"/>
      <c r="L400" s="323"/>
    </row>
    <row r="401" spans="1:12" ht="21.75" customHeight="1">
      <c r="A401" s="500"/>
      <c r="B401" s="889" t="s">
        <v>682</v>
      </c>
      <c r="C401" s="891"/>
      <c r="D401" s="501"/>
      <c r="E401" s="340"/>
      <c r="F401" s="340"/>
      <c r="G401" s="340"/>
      <c r="H401" s="340"/>
      <c r="I401" s="323"/>
      <c r="J401" s="502"/>
      <c r="K401" s="503"/>
      <c r="L401" s="323"/>
    </row>
    <row r="402" spans="1:12" ht="16.5" customHeight="1">
      <c r="A402" s="340"/>
      <c r="B402" s="340"/>
      <c r="C402" s="340"/>
      <c r="D402" s="340"/>
      <c r="E402" s="340"/>
      <c r="F402" s="340"/>
      <c r="G402" s="340"/>
      <c r="H402" s="340"/>
      <c r="I402" s="340"/>
    </row>
    <row r="403" spans="1:12">
      <c r="A403" s="340"/>
      <c r="B403" s="340"/>
      <c r="C403" s="340"/>
      <c r="D403" s="340"/>
      <c r="E403" s="340"/>
      <c r="F403" s="340"/>
      <c r="G403" s="340"/>
      <c r="H403" s="340"/>
      <c r="I403" s="340"/>
    </row>
    <row r="405" spans="1:12" ht="16.5">
      <c r="B405" s="321" t="s">
        <v>6</v>
      </c>
      <c r="C405" s="506" t="str">
        <f>'Names of Bidder'!D36&amp;"-"&amp; 'Names of Bidder'!E36&amp;"-" &amp;'Names of Bidder'!F36</f>
        <v>--</v>
      </c>
      <c r="F405" s="320" t="s">
        <v>4</v>
      </c>
      <c r="G405" s="321" t="str">
        <f>IF('Names of Bidder'!D33=0, "", 'Names of Bidder'!D33)</f>
        <v/>
      </c>
      <c r="H405" s="321"/>
      <c r="I405" s="321"/>
    </row>
    <row r="406" spans="1:12" ht="16.5">
      <c r="B406" s="321" t="s">
        <v>7</v>
      </c>
      <c r="C406" s="506" t="str">
        <f>IF('Names of Bidder'!D37=0, "", 'Names of Bidder'!D37)</f>
        <v/>
      </c>
      <c r="F406" s="320" t="s">
        <v>5</v>
      </c>
      <c r="G406" s="321" t="str">
        <f>IF('Names of Bidder'!D34=0, "", 'Names of Bidder'!D34)</f>
        <v/>
      </c>
      <c r="H406" s="321"/>
      <c r="I406" s="321"/>
    </row>
  </sheetData>
  <customSheetViews>
    <customSheetView guid="{8BB606F7-FAA6-4F69-8439-9E3CB0E8F1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3B6A9969-E4B8-452F-AFFE-7A4A13F5C420}"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B8284B7F-813C-4C59-8CB2-9F34C8EAC9F3}"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6"/>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9"/>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10"/>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4"/>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5"/>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6"/>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7"/>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8"/>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9"/>
      <headerFooter alignWithMargins="0"/>
    </customSheetView>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0"/>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1"/>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2"/>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3"/>
      <headerFooter alignWithMargins="0"/>
    </customSheetView>
    <customSheetView guid="{7D04B26C-8B6E-4ADD-BB4A-D0761F3463C8}"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4"/>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A19">
    <cfRule type="expression" dxfId="109" priority="35" stopIfTrue="1">
      <formula>$M$18="Sole Bidder"</formula>
    </cfRule>
    <cfRule type="expression" dxfId="108" priority="36" stopIfTrue="1">
      <formula>$M$18=1</formula>
    </cfRule>
  </conditionalFormatting>
  <conditionalFormatting sqref="A188">
    <cfRule type="expression" dxfId="107" priority="14" stopIfTrue="1">
      <formula>$N$18="Sole Bidder"</formula>
    </cfRule>
  </conditionalFormatting>
  <conditionalFormatting sqref="A204">
    <cfRule type="expression" dxfId="106" priority="31" stopIfTrue="1">
      <formula>$E$203="No"</formula>
    </cfRule>
  </conditionalFormatting>
  <conditionalFormatting sqref="A235">
    <cfRule type="expression" dxfId="105" priority="11" stopIfTrue="1">
      <formula>$E$203="No"</formula>
    </cfRule>
  </conditionalFormatting>
  <conditionalFormatting sqref="A247">
    <cfRule type="expression" dxfId="104" priority="13" stopIfTrue="1">
      <formula>$E$203="No"</formula>
    </cfRule>
  </conditionalFormatting>
  <conditionalFormatting sqref="A20:H21">
    <cfRule type="expression" dxfId="103" priority="45" stopIfTrue="1">
      <formula>$M$20=2</formula>
    </cfRule>
  </conditionalFormatting>
  <conditionalFormatting sqref="A22:H22">
    <cfRule type="expression" dxfId="102"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101" priority="32" stopIfTrue="1">
      <formula>$M$18="Sole Bidder"</formula>
    </cfRule>
  </conditionalFormatting>
  <conditionalFormatting sqref="A34:H34">
    <cfRule type="expression" dxfId="100" priority="46" stopIfTrue="1">
      <formula>$M$20&lt;2</formula>
    </cfRule>
  </conditionalFormatting>
  <conditionalFormatting sqref="A260:H260 A273:C281 D273:H294 A288:C294">
    <cfRule type="expression" dxfId="99" priority="37" stopIfTrue="1">
      <formula>#REF!&lt;2</formula>
    </cfRule>
  </conditionalFormatting>
  <conditionalFormatting sqref="A296:H296 A309:C314 A321:H328">
    <cfRule type="expression" dxfId="98" priority="38" stopIfTrue="1">
      <formula>#REF!&lt;2</formula>
    </cfRule>
    <cfRule type="expression" dxfId="97" priority="39" stopIfTrue="1">
      <formula>$M$198=1</formula>
    </cfRule>
  </conditionalFormatting>
  <conditionalFormatting sqref="A330:H348 A349:B349 A350:H351 A375:H375 A387">
    <cfRule type="expression" dxfId="96" priority="33" stopIfTrue="1">
      <formula>$M$18="Sole Bidder"</formula>
    </cfRule>
  </conditionalFormatting>
  <conditionalFormatting sqref="A364:H374 E395:F395">
    <cfRule type="expression" dxfId="95" priority="40" stopIfTrue="1">
      <formula>#REF!&lt;2</formula>
    </cfRule>
  </conditionalFormatting>
  <conditionalFormatting sqref="A376:H386 G395:H395">
    <cfRule type="expression" dxfId="94" priority="41" stopIfTrue="1">
      <formula>#REF!&lt;2</formula>
    </cfRule>
    <cfRule type="expression" dxfId="93" priority="42" stopIfTrue="1">
      <formula>$M$198=1</formula>
    </cfRule>
  </conditionalFormatting>
  <conditionalFormatting sqref="B18:F18 B19:H19">
    <cfRule type="expression" dxfId="92" priority="43" stopIfTrue="1">
      <formula>$M$20&lt;2</formula>
    </cfRule>
  </conditionalFormatting>
  <conditionalFormatting sqref="D397:D401">
    <cfRule type="expression" dxfId="91" priority="27" stopIfTrue="1">
      <formula>#REF!&lt;2</formula>
    </cfRule>
  </conditionalFormatting>
  <conditionalFormatting sqref="D302:H302 D204:F204 F215 D235:F235 F247 A215 D215 D247">
    <cfRule type="expression" dxfId="90" priority="34" stopIfTrue="1">
      <formula>$E$203="No"</formula>
    </cfRule>
  </conditionalFormatting>
  <conditionalFormatting sqref="D309:H320">
    <cfRule type="expression" dxfId="89" priority="28" stopIfTrue="1">
      <formula>#REF!&lt;2</formula>
    </cfRule>
    <cfRule type="expression" dxfId="88" priority="29" stopIfTrue="1">
      <formula>$M$198=1</formula>
    </cfRule>
  </conditionalFormatting>
  <conditionalFormatting sqref="E204:F204">
    <cfRule type="expression" dxfId="87" priority="30" stopIfTrue="1">
      <formula>$M$18="Sole Bidder"</formula>
    </cfRule>
  </conditionalFormatting>
  <conditionalFormatting sqref="E231:F231 D231:D232 E233 E243:F243 D243:D244 E245:F245 E253:H253 E256 E257:H257 E258">
    <cfRule type="expression" dxfId="86" priority="12" stopIfTrue="1">
      <formula>$M$18="Sole Bidder"</formula>
    </cfRule>
  </conditionalFormatting>
  <conditionalFormatting sqref="E235:F235">
    <cfRule type="expression" dxfId="85" priority="10" stopIfTrue="1">
      <formula>$M$18="Sole Bidder"</formula>
    </cfRule>
  </conditionalFormatting>
  <conditionalFormatting sqref="F201">
    <cfRule type="expression" dxfId="84" priority="1" stopIfTrue="1">
      <formula>$M$18="Sole Bidder"</formula>
    </cfRule>
  </conditionalFormatting>
  <conditionalFormatting sqref="F203">
    <cfRule type="expression" dxfId="83" priority="25" stopIfTrue="1">
      <formula>$M$18="Sole Bidder"</formula>
    </cfRule>
    <cfRule type="expression" dxfId="82" priority="26" stopIfTrue="1">
      <formula>$E$203="No"</formula>
    </cfRule>
  </conditionalFormatting>
  <conditionalFormatting sqref="F215:F219">
    <cfRule type="expression" dxfId="81" priority="19" stopIfTrue="1">
      <formula>$M$18="Sole Bidder"</formula>
    </cfRule>
  </conditionalFormatting>
  <conditionalFormatting sqref="F217:F219">
    <cfRule type="expression" dxfId="80" priority="20" stopIfTrue="1">
      <formula>$E$203="No"</formula>
    </cfRule>
  </conditionalFormatting>
  <conditionalFormatting sqref="F234">
    <cfRule type="expression" dxfId="79" priority="8" stopIfTrue="1">
      <formula>$M$18="Sole Bidder"</formula>
    </cfRule>
    <cfRule type="expression" dxfId="78" priority="9" stopIfTrue="1">
      <formula>$E$203="No"</formula>
    </cfRule>
  </conditionalFormatting>
  <conditionalFormatting sqref="F247:F251">
    <cfRule type="expression" dxfId="77" priority="2" stopIfTrue="1">
      <formula>$M$18="Sole Bidder"</formula>
    </cfRule>
  </conditionalFormatting>
  <conditionalFormatting sqref="F249:F251">
    <cfRule type="expression" dxfId="76" priority="3" stopIfTrue="1">
      <formula>$E$203="No"</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5"/>
  <headerFooter alignWithMargins="0"/>
  <rowBreaks count="2" manualBreakCount="2">
    <brk id="91" max="9" man="1"/>
    <brk id="134" max="9" man="1"/>
  </rowBreaks>
  <drawing r:id="rId26"/>
  <legacyDrawing r:id="rId27"/>
  <mc:AlternateContent xmlns:mc="http://schemas.openxmlformats.org/markup-compatibility/2006">
    <mc:Choice Requires="x14">
      <controls>
        <mc:AlternateContent xmlns:mc="http://schemas.openxmlformats.org/markup-compatibility/2006">
          <mc:Choice Requires="x14">
            <control shapeId="95253" r:id="rId28"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29"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30"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31"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32"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33"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34"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35"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36"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37" name="Check Box 30">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3" r:id="rId38" name="Check Box 31">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4" r:id="rId39"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40"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41"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42"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43"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44"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45"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46"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47" name="Check Box 184">
              <controlPr defaultSize="0" autoFill="0" autoLine="0" autoPict="0">
                <anchor moveWithCells="1" sizeWithCells="1">
                  <from>
                    <xdr:col>6</xdr:col>
                    <xdr:colOff>714375</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48"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49"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50"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51"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52"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53"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54"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55"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56"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57"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58"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59"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60"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61"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62"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63"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64"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65"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66"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67"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68"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69"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70"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71"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72"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73"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74"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75"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76"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77"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78"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79"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80"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81"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82"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83"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84"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85"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86"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87"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88"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89"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90"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91"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92"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93"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94"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95"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96"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97"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98"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99"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2" style="29" customWidth="1"/>
    <col min="6" max="8" width="9.140625" style="24"/>
    <col min="9" max="16384" width="9.140625" style="25"/>
  </cols>
  <sheetData>
    <row r="1" spans="1:9" s="24" customFormat="1" ht="31.5" customHeight="1">
      <c r="A1" s="925" t="str">
        <f>'Attach 3(JV)'!A1</f>
        <v>Specification No. :CC/NT/W-RT/DOM/A04/24/17323</v>
      </c>
      <c r="B1" s="925"/>
      <c r="C1" s="925"/>
      <c r="D1" s="925"/>
      <c r="E1" s="282" t="str">
        <f>"Attachment-3(QR) " &amp; 'Attach 3(JV)'!AT1</f>
        <v xml:space="preserve">Attachment-3(QR) </v>
      </c>
    </row>
    <row r="2" spans="1:9" ht="5.25" customHeight="1"/>
    <row r="3" spans="1:9" ht="93.75" customHeight="1">
      <c r="A3" s="1063" t="str">
        <f>'Attach 3(JV)'!A3</f>
        <v>765kV Reactor Package 7RT-19-BULK for 30x80 MVAR, 765kV, 1-Ph Reactors Under  Bulk Procurement of 765kV and 400kV class Transformers and Reactors of various Capacities under Lot-4</v>
      </c>
      <c r="B3" s="1064"/>
      <c r="C3" s="1064"/>
      <c r="D3" s="1064"/>
      <c r="E3" s="1064"/>
      <c r="F3" s="26"/>
      <c r="G3" s="27"/>
      <c r="H3" s="26"/>
    </row>
    <row r="4" spans="1:9" ht="20.100000000000001" customHeight="1">
      <c r="A4" s="28"/>
      <c r="H4" s="30"/>
      <c r="I4" s="11"/>
    </row>
    <row r="5" spans="1:9" ht="20.100000000000001" customHeight="1">
      <c r="A5" s="846" t="s">
        <v>348</v>
      </c>
      <c r="B5" s="846"/>
      <c r="C5" s="846"/>
      <c r="D5" s="846"/>
      <c r="E5" s="846"/>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52" t="str">
        <f>'Attach 3(JV)'!A8</f>
        <v/>
      </c>
      <c r="B8" s="852"/>
      <c r="C8" s="852"/>
      <c r="D8" s="852"/>
      <c r="E8" s="108" t="str">
        <f>'Attach 3(JV)'!E8</f>
        <v>Contract Services</v>
      </c>
      <c r="H8" s="30"/>
      <c r="I8" s="11"/>
    </row>
    <row r="9" spans="1:9" ht="20.100000000000001" customHeight="1">
      <c r="A9" s="13" t="s">
        <v>344</v>
      </c>
      <c r="B9" s="849">
        <f>'Attach 3(JV)'!B9</f>
        <v>0</v>
      </c>
      <c r="C9" s="849"/>
      <c r="D9" s="849"/>
      <c r="E9" s="108" t="str">
        <f>'Attach 3(JV)'!E9</f>
        <v>Power Grid Corporation of India Ltd.,</v>
      </c>
      <c r="H9" s="30"/>
      <c r="I9" s="11"/>
    </row>
    <row r="10" spans="1:9" ht="20.100000000000001" customHeight="1">
      <c r="A10" s="13" t="s">
        <v>346</v>
      </c>
      <c r="B10" s="1066">
        <f>'Attach 3(JV)'!B10</f>
        <v>0</v>
      </c>
      <c r="C10" s="1066"/>
      <c r="D10" s="1066"/>
      <c r="E10" s="108" t="str">
        <f>'Attach 3(JV)'!E10</f>
        <v>"Saudamini", Plot No. 2, Sector 29</v>
      </c>
      <c r="H10" s="30"/>
      <c r="I10" s="11"/>
    </row>
    <row r="11" spans="1:9" ht="20.100000000000001" customHeight="1">
      <c r="B11" s="1066">
        <f>'Attach 3(JV)'!B11</f>
        <v>0</v>
      </c>
      <c r="C11" s="1066"/>
      <c r="D11" s="1066"/>
      <c r="E11" s="108" t="str">
        <f>'Attach 3(JV)'!E11</f>
        <v>Gurugram (Haryana) - 122001</v>
      </c>
    </row>
    <row r="12" spans="1:9" ht="20.100000000000001" customHeight="1">
      <c r="A12" s="32"/>
      <c r="B12" s="1066">
        <f>'Attach 3(JV)'!B12</f>
        <v>0</v>
      </c>
      <c r="C12" s="1066"/>
      <c r="D12" s="1066"/>
      <c r="E12" s="15"/>
    </row>
    <row r="13" spans="1:9" ht="20.100000000000001" customHeight="1">
      <c r="A13" s="29" t="s">
        <v>339</v>
      </c>
    </row>
    <row r="14" spans="1:9" ht="20.100000000000001" customHeight="1">
      <c r="A14" s="32"/>
    </row>
    <row r="15" spans="1:9" ht="27.75" customHeight="1">
      <c r="A15" s="1065" t="s">
        <v>349</v>
      </c>
      <c r="B15" s="1065"/>
      <c r="C15" s="1065"/>
      <c r="D15" s="1065"/>
      <c r="E15" s="1065"/>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6</v>
      </c>
      <c r="B22" s="63" t="str">
        <f>'Attach 3(JV)'!B24</f>
        <v>--</v>
      </c>
      <c r="C22" s="33"/>
      <c r="D22" s="37" t="s">
        <v>4</v>
      </c>
      <c r="E22" s="211" t="str">
        <f>'Attach 3(JV)'!E24</f>
        <v/>
      </c>
    </row>
    <row r="23" spans="1:5" ht="33" customHeight="1">
      <c r="A23" s="36" t="s">
        <v>7</v>
      </c>
      <c r="B23" s="211" t="str">
        <f>'Attach 3(JV)'!B25</f>
        <v/>
      </c>
      <c r="C23" s="33"/>
      <c r="D23" s="37" t="s">
        <v>5</v>
      </c>
      <c r="E23" s="211"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customSheetViews>
    <customSheetView guid="{8BB606F7-FAA6-4F69-8439-9E3CB0E8F104}"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3B6A9969-E4B8-452F-AFFE-7A4A13F5C420}" scale="110" showPageBreaks="1" showGridLines="0" fitToPage="1" printArea="1" state="hidden" view="pageBreakPreview">
      <selection activeCell="D19" sqref="D19"/>
      <pageMargins left="0.75" right="0.63" top="0.57999999999999996" bottom="0.6" header="0.34" footer="0.35"/>
      <pageSetup scale="97" orientation="portrait" r:id="rId2"/>
      <headerFooter alignWithMargins="0">
        <oddFooter>&amp;R&amp;"Book Antiqua,Bold"&amp;8 Page &amp;P of &amp;N</oddFooter>
      </headerFooter>
    </customSheetView>
    <customSheetView guid="{B8284B7F-813C-4C59-8CB2-9F34C8EAC9F3}"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75" right="0.63" top="0.57999999999999996" bottom="0.6" header="0.34" footer="0.35"/>
      <pageSetup scale="97" orientation="portrait" r:id="rId4"/>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5"/>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6"/>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7"/>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8"/>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9"/>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10"/>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12"/>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13"/>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14"/>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2"/>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7"/>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30"/>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31"/>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32"/>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33"/>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34"/>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35"/>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36"/>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37"/>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38"/>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75" right="0.63" top="0.57999999999999996" bottom="0.6" header="0.34" footer="0.35"/>
      <pageSetup scale="97" orientation="portrait" r:id="rId39"/>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75" right="0.63" top="0.57999999999999996" bottom="0.6" header="0.34" footer="0.35"/>
      <pageSetup scale="98" orientation="portrait" r:id="rId40"/>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75" right="0.63" top="0.57999999999999996" bottom="0.6" header="0.34" footer="0.35"/>
      <pageSetup scale="97" orientation="portrait" r:id="rId41"/>
      <headerFooter alignWithMargins="0">
        <oddFooter>&amp;R&amp;"Book Antiqua,Bold"&amp;8 Page &amp;P of &amp;N</oddFooter>
      </headerFooter>
    </customSheetView>
    <customSheetView guid="{9F341631-288D-49D9-8F81-65CCC818C9BA}" scale="110" showPageBreaks="1" showGridLines="0" fitToPage="1" printArea="1" state="hidden" view="pageBreakPreview">
      <selection activeCell="D19" sqref="D19"/>
      <pageMargins left="0.75" right="0.63" top="0.57999999999999996" bottom="0.6" header="0.34" footer="0.35"/>
      <pageSetup scale="97" orientation="portrait" r:id="rId42"/>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43"/>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75" right="0.63" top="0.57999999999999996" bottom="0.6" header="0.34" footer="0.35"/>
      <pageSetup scale="97" orientation="portrait" r:id="rId44"/>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45"/>
      <headerFooter alignWithMargins="0">
        <oddFooter>&amp;R&amp;"Book Antiqua,Bold"&amp;8 Page &amp;P of &amp;N</oddFooter>
      </headerFooter>
    </customSheetView>
    <customSheetView guid="{7D04B26C-8B6E-4ADD-BB4A-D0761F3463C8}" scale="110" showPageBreaks="1" showGridLines="0" fitToPage="1" printArea="1" state="hidden" view="pageBreakPreview">
      <selection activeCell="D19" sqref="D19"/>
      <pageMargins left="0.75" right="0.63" top="0.57999999999999996" bottom="0.6" header="0.34" footer="0.35"/>
      <pageSetup scale="97" orientation="portrait" r:id="rId46"/>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7"/>
  <headerFooter alignWithMargins="0">
    <oddFooter>&amp;R&amp;"Book Antiqua,Bold"&amp;8 Page &amp;P of &amp;N</oddFooter>
  </headerFooter>
  <drawing r:id="rId4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77"/>
  <sheetViews>
    <sheetView showGridLines="0" showZeros="0" view="pageBreakPreview" topLeftCell="A138" zoomScale="115" zoomScaleNormal="100" zoomScaleSheetLayoutView="115" workbookViewId="0">
      <selection activeCell="B148" sqref="B148:E151"/>
    </sheetView>
  </sheetViews>
  <sheetFormatPr defaultRowHeight="15.75"/>
  <cols>
    <col min="1" max="1" width="14.28515625" style="292" customWidth="1"/>
    <col min="2" max="2" width="13.85546875" style="292" customWidth="1"/>
    <col min="3" max="3" width="11.42578125" style="292" customWidth="1"/>
    <col min="4" max="4" width="27.85546875" style="292" customWidth="1"/>
    <col min="5" max="5" width="14.42578125" style="292" customWidth="1"/>
    <col min="6" max="6" width="27.7109375" style="292" customWidth="1"/>
    <col min="7" max="7" width="19.7109375" style="292" customWidth="1"/>
    <col min="8" max="8" width="18" style="292" customWidth="1"/>
    <col min="9" max="9" width="23.140625" style="292" customWidth="1"/>
    <col min="10" max="10" width="10.5703125" style="292" hidden="1" customWidth="1"/>
    <col min="11" max="11" width="10.28515625" style="292" hidden="1" customWidth="1"/>
    <col min="12" max="12" width="11.85546875" style="292" hidden="1" customWidth="1"/>
    <col min="13" max="13" width="34.5703125" style="292" hidden="1" customWidth="1"/>
    <col min="14" max="14" width="10.42578125" style="292" hidden="1" customWidth="1"/>
    <col min="15" max="15" width="11.42578125" style="292" hidden="1" customWidth="1"/>
    <col min="16" max="16" width="10.7109375" style="292" hidden="1" customWidth="1"/>
    <col min="17" max="17" width="13.7109375" style="292" hidden="1" customWidth="1"/>
    <col min="18" max="20" width="0" style="292" hidden="1" customWidth="1"/>
    <col min="21" max="21" width="13.5703125" style="292" hidden="1" customWidth="1"/>
    <col min="22" max="23" width="0" style="292" hidden="1" customWidth="1"/>
    <col min="24" max="24" width="4.7109375" style="292" hidden="1" customWidth="1"/>
    <col min="25" max="256" width="9.140625" style="292"/>
    <col min="257" max="257" width="14.28515625" style="292" customWidth="1"/>
    <col min="258" max="258" width="13.85546875" style="292" customWidth="1"/>
    <col min="259" max="259" width="11.42578125" style="292" customWidth="1"/>
    <col min="260" max="260" width="27.85546875" style="292" customWidth="1"/>
    <col min="261" max="261" width="14.42578125" style="292" customWidth="1"/>
    <col min="262" max="262" width="21" style="292" customWidth="1"/>
    <col min="263" max="263" width="19.7109375" style="292" customWidth="1"/>
    <col min="264" max="264" width="18" style="292" customWidth="1"/>
    <col min="265" max="265" width="23.140625" style="292" customWidth="1"/>
    <col min="266" max="280" width="0" style="292" hidden="1" customWidth="1"/>
    <col min="281" max="512" width="9.140625" style="292"/>
    <col min="513" max="513" width="14.28515625" style="292" customWidth="1"/>
    <col min="514" max="514" width="13.85546875" style="292" customWidth="1"/>
    <col min="515" max="515" width="11.42578125" style="292" customWidth="1"/>
    <col min="516" max="516" width="27.85546875" style="292" customWidth="1"/>
    <col min="517" max="517" width="14.42578125" style="292" customWidth="1"/>
    <col min="518" max="518" width="21" style="292" customWidth="1"/>
    <col min="519" max="519" width="19.7109375" style="292" customWidth="1"/>
    <col min="520" max="520" width="18" style="292" customWidth="1"/>
    <col min="521" max="521" width="23.140625" style="292" customWidth="1"/>
    <col min="522" max="536" width="0" style="292" hidden="1" customWidth="1"/>
    <col min="537" max="768" width="9.140625" style="292"/>
    <col min="769" max="769" width="14.28515625" style="292" customWidth="1"/>
    <col min="770" max="770" width="13.85546875" style="292" customWidth="1"/>
    <col min="771" max="771" width="11.42578125" style="292" customWidth="1"/>
    <col min="772" max="772" width="27.85546875" style="292" customWidth="1"/>
    <col min="773" max="773" width="14.42578125" style="292" customWidth="1"/>
    <col min="774" max="774" width="21" style="292" customWidth="1"/>
    <col min="775" max="775" width="19.7109375" style="292" customWidth="1"/>
    <col min="776" max="776" width="18" style="292" customWidth="1"/>
    <col min="777" max="777" width="23.140625" style="292" customWidth="1"/>
    <col min="778" max="792" width="0" style="292" hidden="1" customWidth="1"/>
    <col min="793" max="1024" width="9.140625" style="292"/>
    <col min="1025" max="1025" width="14.28515625" style="292" customWidth="1"/>
    <col min="1026" max="1026" width="13.85546875" style="292" customWidth="1"/>
    <col min="1027" max="1027" width="11.42578125" style="292" customWidth="1"/>
    <col min="1028" max="1028" width="27.85546875" style="292" customWidth="1"/>
    <col min="1029" max="1029" width="14.42578125" style="292" customWidth="1"/>
    <col min="1030" max="1030" width="21" style="292" customWidth="1"/>
    <col min="1031" max="1031" width="19.7109375" style="292" customWidth="1"/>
    <col min="1032" max="1032" width="18" style="292" customWidth="1"/>
    <col min="1033" max="1033" width="23.140625" style="292" customWidth="1"/>
    <col min="1034" max="1048" width="0" style="292" hidden="1" customWidth="1"/>
    <col min="1049" max="1280" width="9.140625" style="292"/>
    <col min="1281" max="1281" width="14.28515625" style="292" customWidth="1"/>
    <col min="1282" max="1282" width="13.85546875" style="292" customWidth="1"/>
    <col min="1283" max="1283" width="11.42578125" style="292" customWidth="1"/>
    <col min="1284" max="1284" width="27.85546875" style="292" customWidth="1"/>
    <col min="1285" max="1285" width="14.42578125" style="292" customWidth="1"/>
    <col min="1286" max="1286" width="21" style="292" customWidth="1"/>
    <col min="1287" max="1287" width="19.7109375" style="292" customWidth="1"/>
    <col min="1288" max="1288" width="18" style="292" customWidth="1"/>
    <col min="1289" max="1289" width="23.140625" style="292" customWidth="1"/>
    <col min="1290" max="1304" width="0" style="292" hidden="1" customWidth="1"/>
    <col min="1305" max="1536" width="9.140625" style="292"/>
    <col min="1537" max="1537" width="14.28515625" style="292" customWidth="1"/>
    <col min="1538" max="1538" width="13.85546875" style="292" customWidth="1"/>
    <col min="1539" max="1539" width="11.42578125" style="292" customWidth="1"/>
    <col min="1540" max="1540" width="27.85546875" style="292" customWidth="1"/>
    <col min="1541" max="1541" width="14.42578125" style="292" customWidth="1"/>
    <col min="1542" max="1542" width="21" style="292" customWidth="1"/>
    <col min="1543" max="1543" width="19.7109375" style="292" customWidth="1"/>
    <col min="1544" max="1544" width="18" style="292" customWidth="1"/>
    <col min="1545" max="1545" width="23.140625" style="292" customWidth="1"/>
    <col min="1546" max="1560" width="0" style="292" hidden="1" customWidth="1"/>
    <col min="1561" max="1792" width="9.140625" style="292"/>
    <col min="1793" max="1793" width="14.28515625" style="292" customWidth="1"/>
    <col min="1794" max="1794" width="13.85546875" style="292" customWidth="1"/>
    <col min="1795" max="1795" width="11.42578125" style="292" customWidth="1"/>
    <col min="1796" max="1796" width="27.85546875" style="292" customWidth="1"/>
    <col min="1797" max="1797" width="14.42578125" style="292" customWidth="1"/>
    <col min="1798" max="1798" width="21" style="292" customWidth="1"/>
    <col min="1799" max="1799" width="19.7109375" style="292" customWidth="1"/>
    <col min="1800" max="1800" width="18" style="292" customWidth="1"/>
    <col min="1801" max="1801" width="23.140625" style="292" customWidth="1"/>
    <col min="1802" max="1816" width="0" style="292" hidden="1" customWidth="1"/>
    <col min="1817" max="2048" width="9.140625" style="292"/>
    <col min="2049" max="2049" width="14.28515625" style="292" customWidth="1"/>
    <col min="2050" max="2050" width="13.85546875" style="292" customWidth="1"/>
    <col min="2051" max="2051" width="11.42578125" style="292" customWidth="1"/>
    <col min="2052" max="2052" width="27.85546875" style="292" customWidth="1"/>
    <col min="2053" max="2053" width="14.42578125" style="292" customWidth="1"/>
    <col min="2054" max="2054" width="21" style="292" customWidth="1"/>
    <col min="2055" max="2055" width="19.7109375" style="292" customWidth="1"/>
    <col min="2056" max="2056" width="18" style="292" customWidth="1"/>
    <col min="2057" max="2057" width="23.140625" style="292" customWidth="1"/>
    <col min="2058" max="2072" width="0" style="292" hidden="1" customWidth="1"/>
    <col min="2073" max="2304" width="9.140625" style="292"/>
    <col min="2305" max="2305" width="14.28515625" style="292" customWidth="1"/>
    <col min="2306" max="2306" width="13.85546875" style="292" customWidth="1"/>
    <col min="2307" max="2307" width="11.42578125" style="292" customWidth="1"/>
    <col min="2308" max="2308" width="27.85546875" style="292" customWidth="1"/>
    <col min="2309" max="2309" width="14.42578125" style="292" customWidth="1"/>
    <col min="2310" max="2310" width="21" style="292" customWidth="1"/>
    <col min="2311" max="2311" width="19.7109375" style="292" customWidth="1"/>
    <col min="2312" max="2312" width="18" style="292" customWidth="1"/>
    <col min="2313" max="2313" width="23.140625" style="292" customWidth="1"/>
    <col min="2314" max="2328" width="0" style="292" hidden="1" customWidth="1"/>
    <col min="2329" max="2560" width="9.140625" style="292"/>
    <col min="2561" max="2561" width="14.28515625" style="292" customWidth="1"/>
    <col min="2562" max="2562" width="13.85546875" style="292" customWidth="1"/>
    <col min="2563" max="2563" width="11.42578125" style="292" customWidth="1"/>
    <col min="2564" max="2564" width="27.85546875" style="292" customWidth="1"/>
    <col min="2565" max="2565" width="14.42578125" style="292" customWidth="1"/>
    <col min="2566" max="2566" width="21" style="292" customWidth="1"/>
    <col min="2567" max="2567" width="19.7109375" style="292" customWidth="1"/>
    <col min="2568" max="2568" width="18" style="292" customWidth="1"/>
    <col min="2569" max="2569" width="23.140625" style="292" customWidth="1"/>
    <col min="2570" max="2584" width="0" style="292" hidden="1" customWidth="1"/>
    <col min="2585" max="2816" width="9.140625" style="292"/>
    <col min="2817" max="2817" width="14.28515625" style="292" customWidth="1"/>
    <col min="2818" max="2818" width="13.85546875" style="292" customWidth="1"/>
    <col min="2819" max="2819" width="11.42578125" style="292" customWidth="1"/>
    <col min="2820" max="2820" width="27.85546875" style="292" customWidth="1"/>
    <col min="2821" max="2821" width="14.42578125" style="292" customWidth="1"/>
    <col min="2822" max="2822" width="21" style="292" customWidth="1"/>
    <col min="2823" max="2823" width="19.7109375" style="292" customWidth="1"/>
    <col min="2824" max="2824" width="18" style="292" customWidth="1"/>
    <col min="2825" max="2825" width="23.140625" style="292" customWidth="1"/>
    <col min="2826" max="2840" width="0" style="292" hidden="1" customWidth="1"/>
    <col min="2841" max="3072" width="9.140625" style="292"/>
    <col min="3073" max="3073" width="14.28515625" style="292" customWidth="1"/>
    <col min="3074" max="3074" width="13.85546875" style="292" customWidth="1"/>
    <col min="3075" max="3075" width="11.42578125" style="292" customWidth="1"/>
    <col min="3076" max="3076" width="27.85546875" style="292" customWidth="1"/>
    <col min="3077" max="3077" width="14.42578125" style="292" customWidth="1"/>
    <col min="3078" max="3078" width="21" style="292" customWidth="1"/>
    <col min="3079" max="3079" width="19.7109375" style="292" customWidth="1"/>
    <col min="3080" max="3080" width="18" style="292" customWidth="1"/>
    <col min="3081" max="3081" width="23.140625" style="292" customWidth="1"/>
    <col min="3082" max="3096" width="0" style="292" hidden="1" customWidth="1"/>
    <col min="3097" max="3328" width="9.140625" style="292"/>
    <col min="3329" max="3329" width="14.28515625" style="292" customWidth="1"/>
    <col min="3330" max="3330" width="13.85546875" style="292" customWidth="1"/>
    <col min="3331" max="3331" width="11.42578125" style="292" customWidth="1"/>
    <col min="3332" max="3332" width="27.85546875" style="292" customWidth="1"/>
    <col min="3333" max="3333" width="14.42578125" style="292" customWidth="1"/>
    <col min="3334" max="3334" width="21" style="292" customWidth="1"/>
    <col min="3335" max="3335" width="19.7109375" style="292" customWidth="1"/>
    <col min="3336" max="3336" width="18" style="292" customWidth="1"/>
    <col min="3337" max="3337" width="23.140625" style="292" customWidth="1"/>
    <col min="3338" max="3352" width="0" style="292" hidden="1" customWidth="1"/>
    <col min="3353" max="3584" width="9.140625" style="292"/>
    <col min="3585" max="3585" width="14.28515625" style="292" customWidth="1"/>
    <col min="3586" max="3586" width="13.85546875" style="292" customWidth="1"/>
    <col min="3587" max="3587" width="11.42578125" style="292" customWidth="1"/>
    <col min="3588" max="3588" width="27.85546875" style="292" customWidth="1"/>
    <col min="3589" max="3589" width="14.42578125" style="292" customWidth="1"/>
    <col min="3590" max="3590" width="21" style="292" customWidth="1"/>
    <col min="3591" max="3591" width="19.7109375" style="292" customWidth="1"/>
    <col min="3592" max="3592" width="18" style="292" customWidth="1"/>
    <col min="3593" max="3593" width="23.140625" style="292" customWidth="1"/>
    <col min="3594" max="3608" width="0" style="292" hidden="1" customWidth="1"/>
    <col min="3609" max="3840" width="9.140625" style="292"/>
    <col min="3841" max="3841" width="14.28515625" style="292" customWidth="1"/>
    <col min="3842" max="3842" width="13.85546875" style="292" customWidth="1"/>
    <col min="3843" max="3843" width="11.42578125" style="292" customWidth="1"/>
    <col min="3844" max="3844" width="27.85546875" style="292" customWidth="1"/>
    <col min="3845" max="3845" width="14.42578125" style="292" customWidth="1"/>
    <col min="3846" max="3846" width="21" style="292" customWidth="1"/>
    <col min="3847" max="3847" width="19.7109375" style="292" customWidth="1"/>
    <col min="3848" max="3848" width="18" style="292" customWidth="1"/>
    <col min="3849" max="3849" width="23.140625" style="292" customWidth="1"/>
    <col min="3850" max="3864" width="0" style="292" hidden="1" customWidth="1"/>
    <col min="3865" max="4096" width="9.140625" style="292"/>
    <col min="4097" max="4097" width="14.28515625" style="292" customWidth="1"/>
    <col min="4098" max="4098" width="13.85546875" style="292" customWidth="1"/>
    <col min="4099" max="4099" width="11.42578125" style="292" customWidth="1"/>
    <col min="4100" max="4100" width="27.85546875" style="292" customWidth="1"/>
    <col min="4101" max="4101" width="14.42578125" style="292" customWidth="1"/>
    <col min="4102" max="4102" width="21" style="292" customWidth="1"/>
    <col min="4103" max="4103" width="19.7109375" style="292" customWidth="1"/>
    <col min="4104" max="4104" width="18" style="292" customWidth="1"/>
    <col min="4105" max="4105" width="23.140625" style="292" customWidth="1"/>
    <col min="4106" max="4120" width="0" style="292" hidden="1" customWidth="1"/>
    <col min="4121" max="4352" width="9.140625" style="292"/>
    <col min="4353" max="4353" width="14.28515625" style="292" customWidth="1"/>
    <col min="4354" max="4354" width="13.85546875" style="292" customWidth="1"/>
    <col min="4355" max="4355" width="11.42578125" style="292" customWidth="1"/>
    <col min="4356" max="4356" width="27.85546875" style="292" customWidth="1"/>
    <col min="4357" max="4357" width="14.42578125" style="292" customWidth="1"/>
    <col min="4358" max="4358" width="21" style="292" customWidth="1"/>
    <col min="4359" max="4359" width="19.7109375" style="292" customWidth="1"/>
    <col min="4360" max="4360" width="18" style="292" customWidth="1"/>
    <col min="4361" max="4361" width="23.140625" style="292" customWidth="1"/>
    <col min="4362" max="4376" width="0" style="292" hidden="1" customWidth="1"/>
    <col min="4377" max="4608" width="9.140625" style="292"/>
    <col min="4609" max="4609" width="14.28515625" style="292" customWidth="1"/>
    <col min="4610" max="4610" width="13.85546875" style="292" customWidth="1"/>
    <col min="4611" max="4611" width="11.42578125" style="292" customWidth="1"/>
    <col min="4612" max="4612" width="27.85546875" style="292" customWidth="1"/>
    <col min="4613" max="4613" width="14.42578125" style="292" customWidth="1"/>
    <col min="4614" max="4614" width="21" style="292" customWidth="1"/>
    <col min="4615" max="4615" width="19.7109375" style="292" customWidth="1"/>
    <col min="4616" max="4616" width="18" style="292" customWidth="1"/>
    <col min="4617" max="4617" width="23.140625" style="292" customWidth="1"/>
    <col min="4618" max="4632" width="0" style="292" hidden="1" customWidth="1"/>
    <col min="4633" max="4864" width="9.140625" style="292"/>
    <col min="4865" max="4865" width="14.28515625" style="292" customWidth="1"/>
    <col min="4866" max="4866" width="13.85546875" style="292" customWidth="1"/>
    <col min="4867" max="4867" width="11.42578125" style="292" customWidth="1"/>
    <col min="4868" max="4868" width="27.85546875" style="292" customWidth="1"/>
    <col min="4869" max="4869" width="14.42578125" style="292" customWidth="1"/>
    <col min="4870" max="4870" width="21" style="292" customWidth="1"/>
    <col min="4871" max="4871" width="19.7109375" style="292" customWidth="1"/>
    <col min="4872" max="4872" width="18" style="292" customWidth="1"/>
    <col min="4873" max="4873" width="23.140625" style="292" customWidth="1"/>
    <col min="4874" max="4888" width="0" style="292" hidden="1" customWidth="1"/>
    <col min="4889" max="5120" width="9.140625" style="292"/>
    <col min="5121" max="5121" width="14.28515625" style="292" customWidth="1"/>
    <col min="5122" max="5122" width="13.85546875" style="292" customWidth="1"/>
    <col min="5123" max="5123" width="11.42578125" style="292" customWidth="1"/>
    <col min="5124" max="5124" width="27.85546875" style="292" customWidth="1"/>
    <col min="5125" max="5125" width="14.42578125" style="292" customWidth="1"/>
    <col min="5126" max="5126" width="21" style="292" customWidth="1"/>
    <col min="5127" max="5127" width="19.7109375" style="292" customWidth="1"/>
    <col min="5128" max="5128" width="18" style="292" customWidth="1"/>
    <col min="5129" max="5129" width="23.140625" style="292" customWidth="1"/>
    <col min="5130" max="5144" width="0" style="292" hidden="1" customWidth="1"/>
    <col min="5145" max="5376" width="9.140625" style="292"/>
    <col min="5377" max="5377" width="14.28515625" style="292" customWidth="1"/>
    <col min="5378" max="5378" width="13.85546875" style="292" customWidth="1"/>
    <col min="5379" max="5379" width="11.42578125" style="292" customWidth="1"/>
    <col min="5380" max="5380" width="27.85546875" style="292" customWidth="1"/>
    <col min="5381" max="5381" width="14.42578125" style="292" customWidth="1"/>
    <col min="5382" max="5382" width="21" style="292" customWidth="1"/>
    <col min="5383" max="5383" width="19.7109375" style="292" customWidth="1"/>
    <col min="5384" max="5384" width="18" style="292" customWidth="1"/>
    <col min="5385" max="5385" width="23.140625" style="292" customWidth="1"/>
    <col min="5386" max="5400" width="0" style="292" hidden="1" customWidth="1"/>
    <col min="5401" max="5632" width="9.140625" style="292"/>
    <col min="5633" max="5633" width="14.28515625" style="292" customWidth="1"/>
    <col min="5634" max="5634" width="13.85546875" style="292" customWidth="1"/>
    <col min="5635" max="5635" width="11.42578125" style="292" customWidth="1"/>
    <col min="5636" max="5636" width="27.85546875" style="292" customWidth="1"/>
    <col min="5637" max="5637" width="14.42578125" style="292" customWidth="1"/>
    <col min="5638" max="5638" width="21" style="292" customWidth="1"/>
    <col min="5639" max="5639" width="19.7109375" style="292" customWidth="1"/>
    <col min="5640" max="5640" width="18" style="292" customWidth="1"/>
    <col min="5641" max="5641" width="23.140625" style="292" customWidth="1"/>
    <col min="5642" max="5656" width="0" style="292" hidden="1" customWidth="1"/>
    <col min="5657" max="5888" width="9.140625" style="292"/>
    <col min="5889" max="5889" width="14.28515625" style="292" customWidth="1"/>
    <col min="5890" max="5890" width="13.85546875" style="292" customWidth="1"/>
    <col min="5891" max="5891" width="11.42578125" style="292" customWidth="1"/>
    <col min="5892" max="5892" width="27.85546875" style="292" customWidth="1"/>
    <col min="5893" max="5893" width="14.42578125" style="292" customWidth="1"/>
    <col min="5894" max="5894" width="21" style="292" customWidth="1"/>
    <col min="5895" max="5895" width="19.7109375" style="292" customWidth="1"/>
    <col min="5896" max="5896" width="18" style="292" customWidth="1"/>
    <col min="5897" max="5897" width="23.140625" style="292" customWidth="1"/>
    <col min="5898" max="5912" width="0" style="292" hidden="1" customWidth="1"/>
    <col min="5913" max="6144" width="9.140625" style="292"/>
    <col min="6145" max="6145" width="14.28515625" style="292" customWidth="1"/>
    <col min="6146" max="6146" width="13.85546875" style="292" customWidth="1"/>
    <col min="6147" max="6147" width="11.42578125" style="292" customWidth="1"/>
    <col min="6148" max="6148" width="27.85546875" style="292" customWidth="1"/>
    <col min="6149" max="6149" width="14.42578125" style="292" customWidth="1"/>
    <col min="6150" max="6150" width="21" style="292" customWidth="1"/>
    <col min="6151" max="6151" width="19.7109375" style="292" customWidth="1"/>
    <col min="6152" max="6152" width="18" style="292" customWidth="1"/>
    <col min="6153" max="6153" width="23.140625" style="292" customWidth="1"/>
    <col min="6154" max="6168" width="0" style="292" hidden="1" customWidth="1"/>
    <col min="6169" max="6400" width="9.140625" style="292"/>
    <col min="6401" max="6401" width="14.28515625" style="292" customWidth="1"/>
    <col min="6402" max="6402" width="13.85546875" style="292" customWidth="1"/>
    <col min="6403" max="6403" width="11.42578125" style="292" customWidth="1"/>
    <col min="6404" max="6404" width="27.85546875" style="292" customWidth="1"/>
    <col min="6405" max="6405" width="14.42578125" style="292" customWidth="1"/>
    <col min="6406" max="6406" width="21" style="292" customWidth="1"/>
    <col min="6407" max="6407" width="19.7109375" style="292" customWidth="1"/>
    <col min="6408" max="6408" width="18" style="292" customWidth="1"/>
    <col min="6409" max="6409" width="23.140625" style="292" customWidth="1"/>
    <col min="6410" max="6424" width="0" style="292" hidden="1" customWidth="1"/>
    <col min="6425" max="6656" width="9.140625" style="292"/>
    <col min="6657" max="6657" width="14.28515625" style="292" customWidth="1"/>
    <col min="6658" max="6658" width="13.85546875" style="292" customWidth="1"/>
    <col min="6659" max="6659" width="11.42578125" style="292" customWidth="1"/>
    <col min="6660" max="6660" width="27.85546875" style="292" customWidth="1"/>
    <col min="6661" max="6661" width="14.42578125" style="292" customWidth="1"/>
    <col min="6662" max="6662" width="21" style="292" customWidth="1"/>
    <col min="6663" max="6663" width="19.7109375" style="292" customWidth="1"/>
    <col min="6664" max="6664" width="18" style="292" customWidth="1"/>
    <col min="6665" max="6665" width="23.140625" style="292" customWidth="1"/>
    <col min="6666" max="6680" width="0" style="292" hidden="1" customWidth="1"/>
    <col min="6681" max="6912" width="9.140625" style="292"/>
    <col min="6913" max="6913" width="14.28515625" style="292" customWidth="1"/>
    <col min="6914" max="6914" width="13.85546875" style="292" customWidth="1"/>
    <col min="6915" max="6915" width="11.42578125" style="292" customWidth="1"/>
    <col min="6916" max="6916" width="27.85546875" style="292" customWidth="1"/>
    <col min="6917" max="6917" width="14.42578125" style="292" customWidth="1"/>
    <col min="6918" max="6918" width="21" style="292" customWidth="1"/>
    <col min="6919" max="6919" width="19.7109375" style="292" customWidth="1"/>
    <col min="6920" max="6920" width="18" style="292" customWidth="1"/>
    <col min="6921" max="6921" width="23.140625" style="292" customWidth="1"/>
    <col min="6922" max="6936" width="0" style="292" hidden="1" customWidth="1"/>
    <col min="6937" max="7168" width="9.140625" style="292"/>
    <col min="7169" max="7169" width="14.28515625" style="292" customWidth="1"/>
    <col min="7170" max="7170" width="13.85546875" style="292" customWidth="1"/>
    <col min="7171" max="7171" width="11.42578125" style="292" customWidth="1"/>
    <col min="7172" max="7172" width="27.85546875" style="292" customWidth="1"/>
    <col min="7173" max="7173" width="14.42578125" style="292" customWidth="1"/>
    <col min="7174" max="7174" width="21" style="292" customWidth="1"/>
    <col min="7175" max="7175" width="19.7109375" style="292" customWidth="1"/>
    <col min="7176" max="7176" width="18" style="292" customWidth="1"/>
    <col min="7177" max="7177" width="23.140625" style="292" customWidth="1"/>
    <col min="7178" max="7192" width="0" style="292" hidden="1" customWidth="1"/>
    <col min="7193" max="7424" width="9.140625" style="292"/>
    <col min="7425" max="7425" width="14.28515625" style="292" customWidth="1"/>
    <col min="7426" max="7426" width="13.85546875" style="292" customWidth="1"/>
    <col min="7427" max="7427" width="11.42578125" style="292" customWidth="1"/>
    <col min="7428" max="7428" width="27.85546875" style="292" customWidth="1"/>
    <col min="7429" max="7429" width="14.42578125" style="292" customWidth="1"/>
    <col min="7430" max="7430" width="21" style="292" customWidth="1"/>
    <col min="7431" max="7431" width="19.7109375" style="292" customWidth="1"/>
    <col min="7432" max="7432" width="18" style="292" customWidth="1"/>
    <col min="7433" max="7433" width="23.140625" style="292" customWidth="1"/>
    <col min="7434" max="7448" width="0" style="292" hidden="1" customWidth="1"/>
    <col min="7449" max="7680" width="9.140625" style="292"/>
    <col min="7681" max="7681" width="14.28515625" style="292" customWidth="1"/>
    <col min="7682" max="7682" width="13.85546875" style="292" customWidth="1"/>
    <col min="7683" max="7683" width="11.42578125" style="292" customWidth="1"/>
    <col min="7684" max="7684" width="27.85546875" style="292" customWidth="1"/>
    <col min="7685" max="7685" width="14.42578125" style="292" customWidth="1"/>
    <col min="7686" max="7686" width="21" style="292" customWidth="1"/>
    <col min="7687" max="7687" width="19.7109375" style="292" customWidth="1"/>
    <col min="7688" max="7688" width="18" style="292" customWidth="1"/>
    <col min="7689" max="7689" width="23.140625" style="292" customWidth="1"/>
    <col min="7690" max="7704" width="0" style="292" hidden="1" customWidth="1"/>
    <col min="7705" max="7936" width="9.140625" style="292"/>
    <col min="7937" max="7937" width="14.28515625" style="292" customWidth="1"/>
    <col min="7938" max="7938" width="13.85546875" style="292" customWidth="1"/>
    <col min="7939" max="7939" width="11.42578125" style="292" customWidth="1"/>
    <col min="7940" max="7940" width="27.85546875" style="292" customWidth="1"/>
    <col min="7941" max="7941" width="14.42578125" style="292" customWidth="1"/>
    <col min="7942" max="7942" width="21" style="292" customWidth="1"/>
    <col min="7943" max="7943" width="19.7109375" style="292" customWidth="1"/>
    <col min="7944" max="7944" width="18" style="292" customWidth="1"/>
    <col min="7945" max="7945" width="23.140625" style="292" customWidth="1"/>
    <col min="7946" max="7960" width="0" style="292" hidden="1" customWidth="1"/>
    <col min="7961" max="8192" width="9.140625" style="292"/>
    <col min="8193" max="8193" width="14.28515625" style="292" customWidth="1"/>
    <col min="8194" max="8194" width="13.85546875" style="292" customWidth="1"/>
    <col min="8195" max="8195" width="11.42578125" style="292" customWidth="1"/>
    <col min="8196" max="8196" width="27.85546875" style="292" customWidth="1"/>
    <col min="8197" max="8197" width="14.42578125" style="292" customWidth="1"/>
    <col min="8198" max="8198" width="21" style="292" customWidth="1"/>
    <col min="8199" max="8199" width="19.7109375" style="292" customWidth="1"/>
    <col min="8200" max="8200" width="18" style="292" customWidth="1"/>
    <col min="8201" max="8201" width="23.140625" style="292" customWidth="1"/>
    <col min="8202" max="8216" width="0" style="292" hidden="1" customWidth="1"/>
    <col min="8217" max="8448" width="9.140625" style="292"/>
    <col min="8449" max="8449" width="14.28515625" style="292" customWidth="1"/>
    <col min="8450" max="8450" width="13.85546875" style="292" customWidth="1"/>
    <col min="8451" max="8451" width="11.42578125" style="292" customWidth="1"/>
    <col min="8452" max="8452" width="27.85546875" style="292" customWidth="1"/>
    <col min="8453" max="8453" width="14.42578125" style="292" customWidth="1"/>
    <col min="8454" max="8454" width="21" style="292" customWidth="1"/>
    <col min="8455" max="8455" width="19.7109375" style="292" customWidth="1"/>
    <col min="8456" max="8456" width="18" style="292" customWidth="1"/>
    <col min="8457" max="8457" width="23.140625" style="292" customWidth="1"/>
    <col min="8458" max="8472" width="0" style="292" hidden="1" customWidth="1"/>
    <col min="8473" max="8704" width="9.140625" style="292"/>
    <col min="8705" max="8705" width="14.28515625" style="292" customWidth="1"/>
    <col min="8706" max="8706" width="13.85546875" style="292" customWidth="1"/>
    <col min="8707" max="8707" width="11.42578125" style="292" customWidth="1"/>
    <col min="8708" max="8708" width="27.85546875" style="292" customWidth="1"/>
    <col min="8709" max="8709" width="14.42578125" style="292" customWidth="1"/>
    <col min="8710" max="8710" width="21" style="292" customWidth="1"/>
    <col min="8711" max="8711" width="19.7109375" style="292" customWidth="1"/>
    <col min="8712" max="8712" width="18" style="292" customWidth="1"/>
    <col min="8713" max="8713" width="23.140625" style="292" customWidth="1"/>
    <col min="8714" max="8728" width="0" style="292" hidden="1" customWidth="1"/>
    <col min="8729" max="8960" width="9.140625" style="292"/>
    <col min="8961" max="8961" width="14.28515625" style="292" customWidth="1"/>
    <col min="8962" max="8962" width="13.85546875" style="292" customWidth="1"/>
    <col min="8963" max="8963" width="11.42578125" style="292" customWidth="1"/>
    <col min="8964" max="8964" width="27.85546875" style="292" customWidth="1"/>
    <col min="8965" max="8965" width="14.42578125" style="292" customWidth="1"/>
    <col min="8966" max="8966" width="21" style="292" customWidth="1"/>
    <col min="8967" max="8967" width="19.7109375" style="292" customWidth="1"/>
    <col min="8968" max="8968" width="18" style="292" customWidth="1"/>
    <col min="8969" max="8969" width="23.140625" style="292" customWidth="1"/>
    <col min="8970" max="8984" width="0" style="292" hidden="1" customWidth="1"/>
    <col min="8985" max="9216" width="9.140625" style="292"/>
    <col min="9217" max="9217" width="14.28515625" style="292" customWidth="1"/>
    <col min="9218" max="9218" width="13.85546875" style="292" customWidth="1"/>
    <col min="9219" max="9219" width="11.42578125" style="292" customWidth="1"/>
    <col min="9220" max="9220" width="27.85546875" style="292" customWidth="1"/>
    <col min="9221" max="9221" width="14.42578125" style="292" customWidth="1"/>
    <col min="9222" max="9222" width="21" style="292" customWidth="1"/>
    <col min="9223" max="9223" width="19.7109375" style="292" customWidth="1"/>
    <col min="9224" max="9224" width="18" style="292" customWidth="1"/>
    <col min="9225" max="9225" width="23.140625" style="292" customWidth="1"/>
    <col min="9226" max="9240" width="0" style="292" hidden="1" customWidth="1"/>
    <col min="9241" max="9472" width="9.140625" style="292"/>
    <col min="9473" max="9473" width="14.28515625" style="292" customWidth="1"/>
    <col min="9474" max="9474" width="13.85546875" style="292" customWidth="1"/>
    <col min="9475" max="9475" width="11.42578125" style="292" customWidth="1"/>
    <col min="9476" max="9476" width="27.85546875" style="292" customWidth="1"/>
    <col min="9477" max="9477" width="14.42578125" style="292" customWidth="1"/>
    <col min="9478" max="9478" width="21" style="292" customWidth="1"/>
    <col min="9479" max="9479" width="19.7109375" style="292" customWidth="1"/>
    <col min="9480" max="9480" width="18" style="292" customWidth="1"/>
    <col min="9481" max="9481" width="23.140625" style="292" customWidth="1"/>
    <col min="9482" max="9496" width="0" style="292" hidden="1" customWidth="1"/>
    <col min="9497" max="9728" width="9.140625" style="292"/>
    <col min="9729" max="9729" width="14.28515625" style="292" customWidth="1"/>
    <col min="9730" max="9730" width="13.85546875" style="292" customWidth="1"/>
    <col min="9731" max="9731" width="11.42578125" style="292" customWidth="1"/>
    <col min="9732" max="9732" width="27.85546875" style="292" customWidth="1"/>
    <col min="9733" max="9733" width="14.42578125" style="292" customWidth="1"/>
    <col min="9734" max="9734" width="21" style="292" customWidth="1"/>
    <col min="9735" max="9735" width="19.7109375" style="292" customWidth="1"/>
    <col min="9736" max="9736" width="18" style="292" customWidth="1"/>
    <col min="9737" max="9737" width="23.140625" style="292" customWidth="1"/>
    <col min="9738" max="9752" width="0" style="292" hidden="1" customWidth="1"/>
    <col min="9753" max="9984" width="9.140625" style="292"/>
    <col min="9985" max="9985" width="14.28515625" style="292" customWidth="1"/>
    <col min="9986" max="9986" width="13.85546875" style="292" customWidth="1"/>
    <col min="9987" max="9987" width="11.42578125" style="292" customWidth="1"/>
    <col min="9988" max="9988" width="27.85546875" style="292" customWidth="1"/>
    <col min="9989" max="9989" width="14.42578125" style="292" customWidth="1"/>
    <col min="9990" max="9990" width="21" style="292" customWidth="1"/>
    <col min="9991" max="9991" width="19.7109375" style="292" customWidth="1"/>
    <col min="9992" max="9992" width="18" style="292" customWidth="1"/>
    <col min="9993" max="9993" width="23.140625" style="292" customWidth="1"/>
    <col min="9994" max="10008" width="0" style="292" hidden="1" customWidth="1"/>
    <col min="10009" max="10240" width="9.140625" style="292"/>
    <col min="10241" max="10241" width="14.28515625" style="292" customWidth="1"/>
    <col min="10242" max="10242" width="13.85546875" style="292" customWidth="1"/>
    <col min="10243" max="10243" width="11.42578125" style="292" customWidth="1"/>
    <col min="10244" max="10244" width="27.85546875" style="292" customWidth="1"/>
    <col min="10245" max="10245" width="14.42578125" style="292" customWidth="1"/>
    <col min="10246" max="10246" width="21" style="292" customWidth="1"/>
    <col min="10247" max="10247" width="19.7109375" style="292" customWidth="1"/>
    <col min="10248" max="10248" width="18" style="292" customWidth="1"/>
    <col min="10249" max="10249" width="23.140625" style="292" customWidth="1"/>
    <col min="10250" max="10264" width="0" style="292" hidden="1" customWidth="1"/>
    <col min="10265" max="10496" width="9.140625" style="292"/>
    <col min="10497" max="10497" width="14.28515625" style="292" customWidth="1"/>
    <col min="10498" max="10498" width="13.85546875" style="292" customWidth="1"/>
    <col min="10499" max="10499" width="11.42578125" style="292" customWidth="1"/>
    <col min="10500" max="10500" width="27.85546875" style="292" customWidth="1"/>
    <col min="10501" max="10501" width="14.42578125" style="292" customWidth="1"/>
    <col min="10502" max="10502" width="21" style="292" customWidth="1"/>
    <col min="10503" max="10503" width="19.7109375" style="292" customWidth="1"/>
    <col min="10504" max="10504" width="18" style="292" customWidth="1"/>
    <col min="10505" max="10505" width="23.140625" style="292" customWidth="1"/>
    <col min="10506" max="10520" width="0" style="292" hidden="1" customWidth="1"/>
    <col min="10521" max="10752" width="9.140625" style="292"/>
    <col min="10753" max="10753" width="14.28515625" style="292" customWidth="1"/>
    <col min="10754" max="10754" width="13.85546875" style="292" customWidth="1"/>
    <col min="10755" max="10755" width="11.42578125" style="292" customWidth="1"/>
    <col min="10756" max="10756" width="27.85546875" style="292" customWidth="1"/>
    <col min="10757" max="10757" width="14.42578125" style="292" customWidth="1"/>
    <col min="10758" max="10758" width="21" style="292" customWidth="1"/>
    <col min="10759" max="10759" width="19.7109375" style="292" customWidth="1"/>
    <col min="10760" max="10760" width="18" style="292" customWidth="1"/>
    <col min="10761" max="10761" width="23.140625" style="292" customWidth="1"/>
    <col min="10762" max="10776" width="0" style="292" hidden="1" customWidth="1"/>
    <col min="10777" max="11008" width="9.140625" style="292"/>
    <col min="11009" max="11009" width="14.28515625" style="292" customWidth="1"/>
    <col min="11010" max="11010" width="13.85546875" style="292" customWidth="1"/>
    <col min="11011" max="11011" width="11.42578125" style="292" customWidth="1"/>
    <col min="11012" max="11012" width="27.85546875" style="292" customWidth="1"/>
    <col min="11013" max="11013" width="14.42578125" style="292" customWidth="1"/>
    <col min="11014" max="11014" width="21" style="292" customWidth="1"/>
    <col min="11015" max="11015" width="19.7109375" style="292" customWidth="1"/>
    <col min="11016" max="11016" width="18" style="292" customWidth="1"/>
    <col min="11017" max="11017" width="23.140625" style="292" customWidth="1"/>
    <col min="11018" max="11032" width="0" style="292" hidden="1" customWidth="1"/>
    <col min="11033" max="11264" width="9.140625" style="292"/>
    <col min="11265" max="11265" width="14.28515625" style="292" customWidth="1"/>
    <col min="11266" max="11266" width="13.85546875" style="292" customWidth="1"/>
    <col min="11267" max="11267" width="11.42578125" style="292" customWidth="1"/>
    <col min="11268" max="11268" width="27.85546875" style="292" customWidth="1"/>
    <col min="11269" max="11269" width="14.42578125" style="292" customWidth="1"/>
    <col min="11270" max="11270" width="21" style="292" customWidth="1"/>
    <col min="11271" max="11271" width="19.7109375" style="292" customWidth="1"/>
    <col min="11272" max="11272" width="18" style="292" customWidth="1"/>
    <col min="11273" max="11273" width="23.140625" style="292" customWidth="1"/>
    <col min="11274" max="11288" width="0" style="292" hidden="1" customWidth="1"/>
    <col min="11289" max="11520" width="9.140625" style="292"/>
    <col min="11521" max="11521" width="14.28515625" style="292" customWidth="1"/>
    <col min="11522" max="11522" width="13.85546875" style="292" customWidth="1"/>
    <col min="11523" max="11523" width="11.42578125" style="292" customWidth="1"/>
    <col min="11524" max="11524" width="27.85546875" style="292" customWidth="1"/>
    <col min="11525" max="11525" width="14.42578125" style="292" customWidth="1"/>
    <col min="11526" max="11526" width="21" style="292" customWidth="1"/>
    <col min="11527" max="11527" width="19.7109375" style="292" customWidth="1"/>
    <col min="11528" max="11528" width="18" style="292" customWidth="1"/>
    <col min="11529" max="11529" width="23.140625" style="292" customWidth="1"/>
    <col min="11530" max="11544" width="0" style="292" hidden="1" customWidth="1"/>
    <col min="11545" max="11776" width="9.140625" style="292"/>
    <col min="11777" max="11777" width="14.28515625" style="292" customWidth="1"/>
    <col min="11778" max="11778" width="13.85546875" style="292" customWidth="1"/>
    <col min="11779" max="11779" width="11.42578125" style="292" customWidth="1"/>
    <col min="11780" max="11780" width="27.85546875" style="292" customWidth="1"/>
    <col min="11781" max="11781" width="14.42578125" style="292" customWidth="1"/>
    <col min="11782" max="11782" width="21" style="292" customWidth="1"/>
    <col min="11783" max="11783" width="19.7109375" style="292" customWidth="1"/>
    <col min="11784" max="11784" width="18" style="292" customWidth="1"/>
    <col min="11785" max="11785" width="23.140625" style="292" customWidth="1"/>
    <col min="11786" max="11800" width="0" style="292" hidden="1" customWidth="1"/>
    <col min="11801" max="12032" width="9.140625" style="292"/>
    <col min="12033" max="12033" width="14.28515625" style="292" customWidth="1"/>
    <col min="12034" max="12034" width="13.85546875" style="292" customWidth="1"/>
    <col min="12035" max="12035" width="11.42578125" style="292" customWidth="1"/>
    <col min="12036" max="12036" width="27.85546875" style="292" customWidth="1"/>
    <col min="12037" max="12037" width="14.42578125" style="292" customWidth="1"/>
    <col min="12038" max="12038" width="21" style="292" customWidth="1"/>
    <col min="12039" max="12039" width="19.7109375" style="292" customWidth="1"/>
    <col min="12040" max="12040" width="18" style="292" customWidth="1"/>
    <col min="12041" max="12041" width="23.140625" style="292" customWidth="1"/>
    <col min="12042" max="12056" width="0" style="292" hidden="1" customWidth="1"/>
    <col min="12057" max="12288" width="9.140625" style="292"/>
    <col min="12289" max="12289" width="14.28515625" style="292" customWidth="1"/>
    <col min="12290" max="12290" width="13.85546875" style="292" customWidth="1"/>
    <col min="12291" max="12291" width="11.42578125" style="292" customWidth="1"/>
    <col min="12292" max="12292" width="27.85546875" style="292" customWidth="1"/>
    <col min="12293" max="12293" width="14.42578125" style="292" customWidth="1"/>
    <col min="12294" max="12294" width="21" style="292" customWidth="1"/>
    <col min="12295" max="12295" width="19.7109375" style="292" customWidth="1"/>
    <col min="12296" max="12296" width="18" style="292" customWidth="1"/>
    <col min="12297" max="12297" width="23.140625" style="292" customWidth="1"/>
    <col min="12298" max="12312" width="0" style="292" hidden="1" customWidth="1"/>
    <col min="12313" max="12544" width="9.140625" style="292"/>
    <col min="12545" max="12545" width="14.28515625" style="292" customWidth="1"/>
    <col min="12546" max="12546" width="13.85546875" style="292" customWidth="1"/>
    <col min="12547" max="12547" width="11.42578125" style="292" customWidth="1"/>
    <col min="12548" max="12548" width="27.85546875" style="292" customWidth="1"/>
    <col min="12549" max="12549" width="14.42578125" style="292" customWidth="1"/>
    <col min="12550" max="12550" width="21" style="292" customWidth="1"/>
    <col min="12551" max="12551" width="19.7109375" style="292" customWidth="1"/>
    <col min="12552" max="12552" width="18" style="292" customWidth="1"/>
    <col min="12553" max="12553" width="23.140625" style="292" customWidth="1"/>
    <col min="12554" max="12568" width="0" style="292" hidden="1" customWidth="1"/>
    <col min="12569" max="12800" width="9.140625" style="292"/>
    <col min="12801" max="12801" width="14.28515625" style="292" customWidth="1"/>
    <col min="12802" max="12802" width="13.85546875" style="292" customWidth="1"/>
    <col min="12803" max="12803" width="11.42578125" style="292" customWidth="1"/>
    <col min="12804" max="12804" width="27.85546875" style="292" customWidth="1"/>
    <col min="12805" max="12805" width="14.42578125" style="292" customWidth="1"/>
    <col min="12806" max="12806" width="21" style="292" customWidth="1"/>
    <col min="12807" max="12807" width="19.7109375" style="292" customWidth="1"/>
    <col min="12808" max="12808" width="18" style="292" customWidth="1"/>
    <col min="12809" max="12809" width="23.140625" style="292" customWidth="1"/>
    <col min="12810" max="12824" width="0" style="292" hidden="1" customWidth="1"/>
    <col min="12825" max="13056" width="9.140625" style="292"/>
    <col min="13057" max="13057" width="14.28515625" style="292" customWidth="1"/>
    <col min="13058" max="13058" width="13.85546875" style="292" customWidth="1"/>
    <col min="13059" max="13059" width="11.42578125" style="292" customWidth="1"/>
    <col min="13060" max="13060" width="27.85546875" style="292" customWidth="1"/>
    <col min="13061" max="13061" width="14.42578125" style="292" customWidth="1"/>
    <col min="13062" max="13062" width="21" style="292" customWidth="1"/>
    <col min="13063" max="13063" width="19.7109375" style="292" customWidth="1"/>
    <col min="13064" max="13064" width="18" style="292" customWidth="1"/>
    <col min="13065" max="13065" width="23.140625" style="292" customWidth="1"/>
    <col min="13066" max="13080" width="0" style="292" hidden="1" customWidth="1"/>
    <col min="13081" max="13312" width="9.140625" style="292"/>
    <col min="13313" max="13313" width="14.28515625" style="292" customWidth="1"/>
    <col min="13314" max="13314" width="13.85546875" style="292" customWidth="1"/>
    <col min="13315" max="13315" width="11.42578125" style="292" customWidth="1"/>
    <col min="13316" max="13316" width="27.85546875" style="292" customWidth="1"/>
    <col min="13317" max="13317" width="14.42578125" style="292" customWidth="1"/>
    <col min="13318" max="13318" width="21" style="292" customWidth="1"/>
    <col min="13319" max="13319" width="19.7109375" style="292" customWidth="1"/>
    <col min="13320" max="13320" width="18" style="292" customWidth="1"/>
    <col min="13321" max="13321" width="23.140625" style="292" customWidth="1"/>
    <col min="13322" max="13336" width="0" style="292" hidden="1" customWidth="1"/>
    <col min="13337" max="13568" width="9.140625" style="292"/>
    <col min="13569" max="13569" width="14.28515625" style="292" customWidth="1"/>
    <col min="13570" max="13570" width="13.85546875" style="292" customWidth="1"/>
    <col min="13571" max="13571" width="11.42578125" style="292" customWidth="1"/>
    <col min="13572" max="13572" width="27.85546875" style="292" customWidth="1"/>
    <col min="13573" max="13573" width="14.42578125" style="292" customWidth="1"/>
    <col min="13574" max="13574" width="21" style="292" customWidth="1"/>
    <col min="13575" max="13575" width="19.7109375" style="292" customWidth="1"/>
    <col min="13576" max="13576" width="18" style="292" customWidth="1"/>
    <col min="13577" max="13577" width="23.140625" style="292" customWidth="1"/>
    <col min="13578" max="13592" width="0" style="292" hidden="1" customWidth="1"/>
    <col min="13593" max="13824" width="9.140625" style="292"/>
    <col min="13825" max="13825" width="14.28515625" style="292" customWidth="1"/>
    <col min="13826" max="13826" width="13.85546875" style="292" customWidth="1"/>
    <col min="13827" max="13827" width="11.42578125" style="292" customWidth="1"/>
    <col min="13828" max="13828" width="27.85546875" style="292" customWidth="1"/>
    <col min="13829" max="13829" width="14.42578125" style="292" customWidth="1"/>
    <col min="13830" max="13830" width="21" style="292" customWidth="1"/>
    <col min="13831" max="13831" width="19.7109375" style="292" customWidth="1"/>
    <col min="13832" max="13832" width="18" style="292" customWidth="1"/>
    <col min="13833" max="13833" width="23.140625" style="292" customWidth="1"/>
    <col min="13834" max="13848" width="0" style="292" hidden="1" customWidth="1"/>
    <col min="13849" max="14080" width="9.140625" style="292"/>
    <col min="14081" max="14081" width="14.28515625" style="292" customWidth="1"/>
    <col min="14082" max="14082" width="13.85546875" style="292" customWidth="1"/>
    <col min="14083" max="14083" width="11.42578125" style="292" customWidth="1"/>
    <col min="14084" max="14084" width="27.85546875" style="292" customWidth="1"/>
    <col min="14085" max="14085" width="14.42578125" style="292" customWidth="1"/>
    <col min="14086" max="14086" width="21" style="292" customWidth="1"/>
    <col min="14087" max="14087" width="19.7109375" style="292" customWidth="1"/>
    <col min="14088" max="14088" width="18" style="292" customWidth="1"/>
    <col min="14089" max="14089" width="23.140625" style="292" customWidth="1"/>
    <col min="14090" max="14104" width="0" style="292" hidden="1" customWidth="1"/>
    <col min="14105" max="14336" width="9.140625" style="292"/>
    <col min="14337" max="14337" width="14.28515625" style="292" customWidth="1"/>
    <col min="14338" max="14338" width="13.85546875" style="292" customWidth="1"/>
    <col min="14339" max="14339" width="11.42578125" style="292" customWidth="1"/>
    <col min="14340" max="14340" width="27.85546875" style="292" customWidth="1"/>
    <col min="14341" max="14341" width="14.42578125" style="292" customWidth="1"/>
    <col min="14342" max="14342" width="21" style="292" customWidth="1"/>
    <col min="14343" max="14343" width="19.7109375" style="292" customWidth="1"/>
    <col min="14344" max="14344" width="18" style="292" customWidth="1"/>
    <col min="14345" max="14345" width="23.140625" style="292" customWidth="1"/>
    <col min="14346" max="14360" width="0" style="292" hidden="1" customWidth="1"/>
    <col min="14361" max="14592" width="9.140625" style="292"/>
    <col min="14593" max="14593" width="14.28515625" style="292" customWidth="1"/>
    <col min="14594" max="14594" width="13.85546875" style="292" customWidth="1"/>
    <col min="14595" max="14595" width="11.42578125" style="292" customWidth="1"/>
    <col min="14596" max="14596" width="27.85546875" style="292" customWidth="1"/>
    <col min="14597" max="14597" width="14.42578125" style="292" customWidth="1"/>
    <col min="14598" max="14598" width="21" style="292" customWidth="1"/>
    <col min="14599" max="14599" width="19.7109375" style="292" customWidth="1"/>
    <col min="14600" max="14600" width="18" style="292" customWidth="1"/>
    <col min="14601" max="14601" width="23.140625" style="292" customWidth="1"/>
    <col min="14602" max="14616" width="0" style="292" hidden="1" customWidth="1"/>
    <col min="14617" max="14848" width="9.140625" style="292"/>
    <col min="14849" max="14849" width="14.28515625" style="292" customWidth="1"/>
    <col min="14850" max="14850" width="13.85546875" style="292" customWidth="1"/>
    <col min="14851" max="14851" width="11.42578125" style="292" customWidth="1"/>
    <col min="14852" max="14852" width="27.85546875" style="292" customWidth="1"/>
    <col min="14853" max="14853" width="14.42578125" style="292" customWidth="1"/>
    <col min="14854" max="14854" width="21" style="292" customWidth="1"/>
    <col min="14855" max="14855" width="19.7109375" style="292" customWidth="1"/>
    <col min="14856" max="14856" width="18" style="292" customWidth="1"/>
    <col min="14857" max="14857" width="23.140625" style="292" customWidth="1"/>
    <col min="14858" max="14872" width="0" style="292" hidden="1" customWidth="1"/>
    <col min="14873" max="15104" width="9.140625" style="292"/>
    <col min="15105" max="15105" width="14.28515625" style="292" customWidth="1"/>
    <col min="15106" max="15106" width="13.85546875" style="292" customWidth="1"/>
    <col min="15107" max="15107" width="11.42578125" style="292" customWidth="1"/>
    <col min="15108" max="15108" width="27.85546875" style="292" customWidth="1"/>
    <col min="15109" max="15109" width="14.42578125" style="292" customWidth="1"/>
    <col min="15110" max="15110" width="21" style="292" customWidth="1"/>
    <col min="15111" max="15111" width="19.7109375" style="292" customWidth="1"/>
    <col min="15112" max="15112" width="18" style="292" customWidth="1"/>
    <col min="15113" max="15113" width="23.140625" style="292" customWidth="1"/>
    <col min="15114" max="15128" width="0" style="292" hidden="1" customWidth="1"/>
    <col min="15129" max="15360" width="9.140625" style="292"/>
    <col min="15361" max="15361" width="14.28515625" style="292" customWidth="1"/>
    <col min="15362" max="15362" width="13.85546875" style="292" customWidth="1"/>
    <col min="15363" max="15363" width="11.42578125" style="292" customWidth="1"/>
    <col min="15364" max="15364" width="27.85546875" style="292" customWidth="1"/>
    <col min="15365" max="15365" width="14.42578125" style="292" customWidth="1"/>
    <col min="15366" max="15366" width="21" style="292" customWidth="1"/>
    <col min="15367" max="15367" width="19.7109375" style="292" customWidth="1"/>
    <col min="15368" max="15368" width="18" style="292" customWidth="1"/>
    <col min="15369" max="15369" width="23.140625" style="292" customWidth="1"/>
    <col min="15370" max="15384" width="0" style="292" hidden="1" customWidth="1"/>
    <col min="15385" max="15616" width="9.140625" style="292"/>
    <col min="15617" max="15617" width="14.28515625" style="292" customWidth="1"/>
    <col min="15618" max="15618" width="13.85546875" style="292" customWidth="1"/>
    <col min="15619" max="15619" width="11.42578125" style="292" customWidth="1"/>
    <col min="15620" max="15620" width="27.85546875" style="292" customWidth="1"/>
    <col min="15621" max="15621" width="14.42578125" style="292" customWidth="1"/>
    <col min="15622" max="15622" width="21" style="292" customWidth="1"/>
    <col min="15623" max="15623" width="19.7109375" style="292" customWidth="1"/>
    <col min="15624" max="15624" width="18" style="292" customWidth="1"/>
    <col min="15625" max="15625" width="23.140625" style="292" customWidth="1"/>
    <col min="15626" max="15640" width="0" style="292" hidden="1" customWidth="1"/>
    <col min="15641" max="15872" width="9.140625" style="292"/>
    <col min="15873" max="15873" width="14.28515625" style="292" customWidth="1"/>
    <col min="15874" max="15874" width="13.85546875" style="292" customWidth="1"/>
    <col min="15875" max="15875" width="11.42578125" style="292" customWidth="1"/>
    <col min="15876" max="15876" width="27.85546875" style="292" customWidth="1"/>
    <col min="15877" max="15877" width="14.42578125" style="292" customWidth="1"/>
    <col min="15878" max="15878" width="21" style="292" customWidth="1"/>
    <col min="15879" max="15879" width="19.7109375" style="292" customWidth="1"/>
    <col min="15880" max="15880" width="18" style="292" customWidth="1"/>
    <col min="15881" max="15881" width="23.140625" style="292" customWidth="1"/>
    <col min="15882" max="15896" width="0" style="292" hidden="1" customWidth="1"/>
    <col min="15897" max="16128" width="9.140625" style="292"/>
    <col min="16129" max="16129" width="14.28515625" style="292" customWidth="1"/>
    <col min="16130" max="16130" width="13.85546875" style="292" customWidth="1"/>
    <col min="16131" max="16131" width="11.42578125" style="292" customWidth="1"/>
    <col min="16132" max="16132" width="27.85546875" style="292" customWidth="1"/>
    <col min="16133" max="16133" width="14.42578125" style="292" customWidth="1"/>
    <col min="16134" max="16134" width="21" style="292" customWidth="1"/>
    <col min="16135" max="16135" width="19.7109375" style="292" customWidth="1"/>
    <col min="16136" max="16136" width="18" style="292" customWidth="1"/>
    <col min="16137" max="16137" width="23.140625" style="292" customWidth="1"/>
    <col min="16138" max="16152" width="0" style="292" hidden="1" customWidth="1"/>
    <col min="16153" max="16384" width="9.140625" style="292"/>
  </cols>
  <sheetData>
    <row r="1" spans="1:9" ht="24" customHeight="1">
      <c r="A1" s="325" t="str">
        <f>'Attach 3(JV)'!A1:D1</f>
        <v>Specification No. :CC/NT/W-RT/DOM/A04/24/17323</v>
      </c>
      <c r="B1" s="341"/>
      <c r="C1" s="341"/>
      <c r="D1" s="341"/>
      <c r="E1" s="341"/>
      <c r="F1" s="341"/>
      <c r="G1" s="341"/>
      <c r="H1" s="290"/>
      <c r="I1" s="290" t="str">
        <f>"Attachment-3(QR) " &amp; '[15]Attach 3(JV)'!AU1</f>
        <v xml:space="preserve">Attachment-3(QR) </v>
      </c>
    </row>
    <row r="2" spans="1:9" ht="15.75" customHeight="1"/>
    <row r="3" spans="1:9" ht="62.25" customHeight="1">
      <c r="A3" s="1109" t="str">
        <f>'Attach 3(JV)'!A3:E3</f>
        <v>765kV Reactor Package 7RT-19-BULK for 30x80 MVAR, 765kV, 1-Ph Reactors Under  Bulk Procurement of 765kV and 400kV class Transformers and Reactors of various Capacities under Lot-4</v>
      </c>
      <c r="B3" s="1109"/>
      <c r="C3" s="1109"/>
      <c r="D3" s="1109"/>
      <c r="E3" s="1109"/>
      <c r="F3" s="1109"/>
      <c r="G3" s="1109"/>
      <c r="H3" s="1109"/>
      <c r="I3" s="1109"/>
    </row>
    <row r="5" spans="1:9" ht="21.75" customHeight="1">
      <c r="A5" s="854" t="s">
        <v>348</v>
      </c>
      <c r="B5" s="854"/>
      <c r="C5" s="854"/>
      <c r="D5" s="854"/>
      <c r="E5" s="854"/>
      <c r="F5" s="854"/>
      <c r="G5" s="854"/>
      <c r="H5" s="854"/>
      <c r="I5" s="854"/>
    </row>
    <row r="7" spans="1:9" ht="16.5">
      <c r="A7" s="297" t="str">
        <f>'Attach 3(JV)'!A7</f>
        <v>Bidder’s Name and Address  :</v>
      </c>
      <c r="F7" s="299"/>
      <c r="H7" s="321" t="str">
        <f>'[16]Attach 3(JV)'!E7</f>
        <v>To:</v>
      </c>
    </row>
    <row r="8" spans="1:9" ht="32.25" customHeight="1">
      <c r="A8" s="855" t="str">
        <f>IF('[17]Names of Bidder'!D6= "JV (Joint Venture)", "JV of " &amp; Z8, "")</f>
        <v/>
      </c>
      <c r="B8" s="855"/>
      <c r="C8" s="855"/>
      <c r="D8" s="855"/>
      <c r="F8" s="407"/>
      <c r="H8" s="323" t="str">
        <f>'[16]Attach 3(JV)'!E8</f>
        <v>Contract Services</v>
      </c>
    </row>
    <row r="9" spans="1:9" ht="18" customHeight="1">
      <c r="A9" s="297" t="s">
        <v>572</v>
      </c>
      <c r="B9" s="856">
        <f>'Attach 3(JV)'!B9:D9</f>
        <v>0</v>
      </c>
      <c r="C9" s="856"/>
      <c r="F9" s="407"/>
      <c r="H9" s="323" t="str">
        <f>'[16]Attach 3(JV)'!E9</f>
        <v>Power Grid Corporation of India Ltd.,</v>
      </c>
    </row>
    <row r="10" spans="1:9" ht="18" customHeight="1">
      <c r="A10" s="297" t="s">
        <v>573</v>
      </c>
      <c r="B10" s="856">
        <f>'Attach 3(JV)'!B10:D10</f>
        <v>0</v>
      </c>
      <c r="C10" s="856"/>
      <c r="F10" s="407"/>
      <c r="H10" s="323" t="str">
        <f>'[16]Attach 3(JV)'!E10</f>
        <v>"Saudamini", Plot No. 2, Sector 29</v>
      </c>
    </row>
    <row r="11" spans="1:9" ht="17.25" customHeight="1">
      <c r="B11" s="856">
        <f>'Attach 3(JV)'!B11:D11</f>
        <v>0</v>
      </c>
      <c r="C11" s="856"/>
      <c r="F11" s="407"/>
      <c r="H11" s="323" t="str">
        <f>'Attach 3(JV)'!E11</f>
        <v>Gurugram (Haryana) - 122001</v>
      </c>
    </row>
    <row r="12" spans="1:9" ht="18" customHeight="1">
      <c r="B12" s="856">
        <f>'Attach 3(JV)'!B12:D12</f>
        <v>0</v>
      </c>
      <c r="C12" s="856"/>
    </row>
    <row r="14" spans="1:9">
      <c r="A14" s="292" t="s">
        <v>339</v>
      </c>
    </row>
    <row r="16" spans="1:9" ht="96.75" customHeight="1">
      <c r="A16" s="858" t="s">
        <v>574</v>
      </c>
      <c r="B16" s="858"/>
      <c r="C16" s="858"/>
      <c r="D16" s="858"/>
      <c r="E16" s="858"/>
      <c r="F16" s="858"/>
      <c r="G16" s="858"/>
      <c r="H16" s="858"/>
      <c r="I16" s="858"/>
    </row>
    <row r="17" spans="1:13" ht="9.75" customHeight="1"/>
    <row r="18" spans="1:13" ht="17.25" customHeight="1">
      <c r="A18" s="408" t="s">
        <v>575</v>
      </c>
      <c r="B18" s="858" t="s">
        <v>576</v>
      </c>
      <c r="C18" s="858"/>
      <c r="D18" s="858"/>
      <c r="E18" s="858"/>
      <c r="F18" s="858"/>
      <c r="M18" s="409"/>
    </row>
    <row r="19" spans="1:13" ht="17.25" hidden="1" customHeight="1">
      <c r="A19" s="408" t="s">
        <v>575</v>
      </c>
      <c r="B19" s="858" t="s">
        <v>577</v>
      </c>
      <c r="C19" s="858"/>
      <c r="D19" s="858"/>
      <c r="E19" s="858"/>
      <c r="F19" s="858"/>
      <c r="G19" s="858"/>
      <c r="H19" s="858"/>
      <c r="M19" s="409"/>
    </row>
    <row r="20" spans="1:13" ht="16.5" hidden="1">
      <c r="A20" s="410" t="s">
        <v>17</v>
      </c>
      <c r="B20" s="859">
        <f>'[16]Name of Bidder'!C13</f>
        <v>0</v>
      </c>
      <c r="C20" s="859"/>
      <c r="D20" s="859"/>
      <c r="E20" s="859"/>
      <c r="F20" s="859"/>
      <c r="G20" s="859"/>
      <c r="H20" s="859"/>
      <c r="M20" s="337">
        <f>'[16]Name of Bidder'!F6</f>
        <v>2</v>
      </c>
    </row>
    <row r="21" spans="1:13" ht="16.5" hidden="1">
      <c r="A21" s="410" t="s">
        <v>26</v>
      </c>
      <c r="B21" s="859">
        <f>'[16]Name of Bidder'!C18</f>
        <v>0</v>
      </c>
      <c r="C21" s="859"/>
      <c r="D21" s="859"/>
      <c r="E21" s="859"/>
      <c r="F21" s="859"/>
      <c r="G21" s="859"/>
      <c r="H21" s="859"/>
      <c r="M21" s="337" t="str">
        <f>'[16]Name of Bidder'!F8</f>
        <v>2 or more</v>
      </c>
    </row>
    <row r="22" spans="1:13" ht="17.25" hidden="1" customHeight="1">
      <c r="A22" s="410" t="s">
        <v>468</v>
      </c>
      <c r="B22" s="859">
        <f>'[16]Name of Bidder'!C23</f>
        <v>0</v>
      </c>
      <c r="C22" s="859"/>
      <c r="D22" s="859"/>
      <c r="E22" s="859"/>
      <c r="F22" s="859"/>
      <c r="G22" s="859"/>
      <c r="H22" s="859"/>
      <c r="I22" s="340"/>
    </row>
    <row r="23" spans="1:13" ht="15.75" hidden="1" customHeight="1">
      <c r="B23" s="606" t="s">
        <v>578</v>
      </c>
    </row>
    <row r="24" spans="1:13" ht="15.75" customHeight="1">
      <c r="A24" s="607"/>
    </row>
    <row r="25" spans="1:13" ht="25.5" hidden="1" customHeight="1">
      <c r="A25" s="858" t="s">
        <v>579</v>
      </c>
      <c r="B25" s="858"/>
      <c r="C25" s="858"/>
      <c r="D25" s="858"/>
      <c r="E25" s="858"/>
      <c r="F25" s="858"/>
      <c r="G25" s="858"/>
      <c r="H25" s="858"/>
    </row>
    <row r="26" spans="1:13" ht="8.25" customHeight="1">
      <c r="A26" s="625"/>
      <c r="B26" s="625"/>
      <c r="C26" s="625"/>
      <c r="D26" s="625"/>
      <c r="E26" s="625"/>
      <c r="F26" s="625"/>
      <c r="G26" s="625"/>
      <c r="H26" s="625"/>
    </row>
    <row r="27" spans="1:13" ht="43.5" customHeight="1">
      <c r="A27" s="860" t="s">
        <v>580</v>
      </c>
      <c r="B27" s="860"/>
      <c r="C27" s="860"/>
      <c r="D27" s="860"/>
      <c r="E27" s="860"/>
      <c r="F27" s="860"/>
      <c r="G27" s="860"/>
      <c r="H27" s="860"/>
      <c r="I27" s="340"/>
    </row>
    <row r="28" spans="1:13" ht="26.25" customHeight="1">
      <c r="A28" s="413" t="s">
        <v>581</v>
      </c>
      <c r="B28" s="860" t="s">
        <v>582</v>
      </c>
      <c r="C28" s="860"/>
      <c r="D28" s="860"/>
      <c r="E28" s="860"/>
      <c r="F28" s="860"/>
      <c r="G28" s="860"/>
      <c r="H28" s="860"/>
      <c r="I28" s="340"/>
    </row>
    <row r="29" spans="1:13" ht="26.25" customHeight="1">
      <c r="A29" s="414" t="s">
        <v>413</v>
      </c>
      <c r="B29" s="861" t="s">
        <v>583</v>
      </c>
      <c r="C29" s="861"/>
      <c r="D29" s="861"/>
      <c r="E29" s="861"/>
      <c r="F29" s="861"/>
      <c r="G29" s="861"/>
      <c r="H29" s="861"/>
    </row>
    <row r="30" spans="1:13" ht="26.25" customHeight="1">
      <c r="A30" s="414" t="s">
        <v>415</v>
      </c>
      <c r="B30" s="861" t="s">
        <v>584</v>
      </c>
      <c r="C30" s="861"/>
      <c r="D30" s="861"/>
      <c r="E30" s="861"/>
      <c r="F30" s="861"/>
      <c r="G30" s="861"/>
      <c r="H30" s="861"/>
    </row>
    <row r="31" spans="1:13" ht="41.25" customHeight="1">
      <c r="A31" s="414" t="s">
        <v>416</v>
      </c>
      <c r="B31" s="861" t="s">
        <v>585</v>
      </c>
      <c r="C31" s="861"/>
      <c r="D31" s="861"/>
      <c r="E31" s="861"/>
      <c r="F31" s="861"/>
      <c r="G31" s="861"/>
      <c r="H31" s="861"/>
    </row>
    <row r="32" spans="1:13" ht="9.75" customHeight="1">
      <c r="A32" s="414"/>
      <c r="B32" s="340"/>
      <c r="C32" s="340"/>
      <c r="D32" s="340"/>
      <c r="E32" s="340"/>
      <c r="F32" s="340"/>
      <c r="G32" s="340"/>
      <c r="H32" s="340"/>
      <c r="I32" s="340"/>
    </row>
    <row r="33" spans="1:9" ht="25.5" customHeight="1">
      <c r="A33" s="413" t="s">
        <v>586</v>
      </c>
      <c r="B33" s="862" t="s">
        <v>587</v>
      </c>
      <c r="C33" s="862"/>
      <c r="D33" s="862"/>
      <c r="E33" s="862"/>
      <c r="F33" s="862"/>
      <c r="G33" s="862"/>
      <c r="H33" s="862"/>
      <c r="I33" s="340"/>
    </row>
    <row r="34" spans="1:9" ht="24.75" customHeight="1">
      <c r="A34" s="414" t="s">
        <v>413</v>
      </c>
      <c r="B34" s="860" t="s">
        <v>588</v>
      </c>
      <c r="C34" s="860"/>
      <c r="D34" s="860"/>
      <c r="E34" s="860"/>
      <c r="F34" s="860"/>
      <c r="G34" s="860"/>
      <c r="H34" s="860"/>
      <c r="I34" s="340"/>
    </row>
    <row r="35" spans="1:9" ht="24.75" hidden="1" customHeight="1">
      <c r="A35" s="414" t="s">
        <v>415</v>
      </c>
      <c r="B35" s="860" t="s">
        <v>589</v>
      </c>
      <c r="C35" s="860"/>
      <c r="D35" s="860"/>
      <c r="E35" s="860"/>
      <c r="F35" s="860"/>
      <c r="G35" s="860"/>
      <c r="H35" s="860"/>
      <c r="I35" s="340"/>
    </row>
    <row r="36" spans="1:9" ht="12" customHeight="1">
      <c r="A36" s="340"/>
      <c r="B36" s="340"/>
      <c r="C36" s="340"/>
      <c r="D36" s="340"/>
      <c r="E36" s="340"/>
      <c r="F36" s="340"/>
      <c r="G36" s="340"/>
      <c r="H36" s="340"/>
      <c r="I36" s="340"/>
    </row>
    <row r="37" spans="1:9" s="417" customFormat="1" ht="24.75" customHeight="1">
      <c r="A37" s="415" t="s">
        <v>590</v>
      </c>
      <c r="B37" s="863" t="s">
        <v>591</v>
      </c>
      <c r="C37" s="863"/>
      <c r="D37" s="863"/>
      <c r="E37" s="863"/>
      <c r="F37" s="863"/>
      <c r="G37" s="863"/>
      <c r="H37" s="863"/>
      <c r="I37" s="416"/>
    </row>
    <row r="38" spans="1:9" ht="24" customHeight="1">
      <c r="A38" s="340"/>
      <c r="B38" s="862" t="s">
        <v>592</v>
      </c>
      <c r="C38" s="862"/>
      <c r="D38" s="862"/>
      <c r="E38" s="862"/>
      <c r="F38" s="862"/>
      <c r="G38" s="862"/>
      <c r="H38" s="862"/>
      <c r="I38" s="340"/>
    </row>
    <row r="39" spans="1:9" ht="54" customHeight="1">
      <c r="A39" s="340"/>
      <c r="B39" s="860" t="s">
        <v>593</v>
      </c>
      <c r="C39" s="860"/>
      <c r="D39" s="860"/>
      <c r="E39" s="860"/>
      <c r="F39" s="860"/>
      <c r="G39" s="860"/>
      <c r="H39" s="860"/>
      <c r="I39" s="340"/>
    </row>
    <row r="40" spans="1:9" ht="15.75" customHeight="1">
      <c r="A40" s="864" t="s">
        <v>594</v>
      </c>
      <c r="B40" s="867" t="s">
        <v>595</v>
      </c>
      <c r="C40" s="868"/>
      <c r="D40" s="873" t="s">
        <v>596</v>
      </c>
      <c r="E40" s="873"/>
      <c r="F40" s="873"/>
      <c r="G40" s="340"/>
      <c r="H40" s="340"/>
    </row>
    <row r="41" spans="1:9" ht="19.5" customHeight="1">
      <c r="A41" s="865"/>
      <c r="B41" s="869"/>
      <c r="C41" s="870"/>
      <c r="D41" s="873"/>
      <c r="E41" s="873"/>
      <c r="F41" s="873"/>
      <c r="G41" s="340"/>
      <c r="H41" s="340"/>
      <c r="I41" s="340"/>
    </row>
    <row r="42" spans="1:9" ht="20.25" customHeight="1">
      <c r="A42" s="866"/>
      <c r="B42" s="871"/>
      <c r="C42" s="872"/>
      <c r="D42" s="873"/>
      <c r="E42" s="873"/>
      <c r="F42" s="873"/>
      <c r="G42" s="340"/>
      <c r="H42" s="340"/>
      <c r="I42" s="340"/>
    </row>
    <row r="43" spans="1:9" ht="30.75" customHeight="1">
      <c r="A43" s="420">
        <v>1</v>
      </c>
      <c r="B43" s="883" t="s">
        <v>597</v>
      </c>
      <c r="C43" s="883"/>
      <c r="D43" s="889">
        <f>'Names of Bidder'!D10:G10</f>
        <v>0</v>
      </c>
      <c r="E43" s="890"/>
      <c r="F43" s="891"/>
      <c r="G43" s="340"/>
      <c r="H43" s="340"/>
      <c r="I43" s="340"/>
    </row>
    <row r="44" spans="1:9" ht="15.75" customHeight="1">
      <c r="A44" s="874">
        <v>2</v>
      </c>
      <c r="B44" s="877" t="s">
        <v>598</v>
      </c>
      <c r="C44" s="878"/>
      <c r="D44" s="884"/>
      <c r="E44" s="885"/>
      <c r="F44" s="886"/>
      <c r="G44" s="340"/>
      <c r="H44" s="340"/>
      <c r="I44" s="340"/>
    </row>
    <row r="45" spans="1:9" ht="15.75" customHeight="1">
      <c r="A45" s="875"/>
      <c r="B45" s="879"/>
      <c r="C45" s="880"/>
      <c r="D45" s="884"/>
      <c r="E45" s="885"/>
      <c r="F45" s="886"/>
      <c r="G45" s="340"/>
      <c r="H45" s="340"/>
      <c r="I45" s="340"/>
    </row>
    <row r="46" spans="1:9" ht="15.75" customHeight="1">
      <c r="A46" s="876"/>
      <c r="B46" s="881"/>
      <c r="C46" s="882"/>
      <c r="D46" s="884"/>
      <c r="E46" s="885"/>
      <c r="F46" s="886"/>
      <c r="G46" s="340"/>
      <c r="H46" s="340"/>
      <c r="I46" s="340"/>
    </row>
    <row r="47" spans="1:9" ht="18.75" customHeight="1">
      <c r="A47" s="420">
        <v>3</v>
      </c>
      <c r="B47" s="883" t="s">
        <v>599</v>
      </c>
      <c r="C47" s="883"/>
      <c r="D47" s="884"/>
      <c r="E47" s="885"/>
      <c r="F47" s="886"/>
      <c r="G47" s="340"/>
      <c r="H47" s="340"/>
      <c r="I47" s="340"/>
    </row>
    <row r="48" spans="1:9" ht="20.25" customHeight="1">
      <c r="A48" s="420">
        <v>4</v>
      </c>
      <c r="B48" s="883" t="s">
        <v>600</v>
      </c>
      <c r="C48" s="883"/>
      <c r="D48" s="884"/>
      <c r="E48" s="885"/>
      <c r="F48" s="886"/>
      <c r="G48" s="340"/>
      <c r="H48" s="340"/>
      <c r="I48" s="340"/>
    </row>
    <row r="49" spans="1:10" ht="19.5" customHeight="1">
      <c r="A49" s="421">
        <v>5</v>
      </c>
      <c r="B49" s="883" t="s">
        <v>601</v>
      </c>
      <c r="C49" s="883"/>
      <c r="D49" s="884"/>
      <c r="E49" s="885"/>
      <c r="F49" s="886"/>
      <c r="G49" s="340"/>
      <c r="H49" s="340"/>
    </row>
    <row r="50" spans="1:10" ht="51.75" customHeight="1">
      <c r="A50" s="420">
        <v>6</v>
      </c>
      <c r="B50" s="883" t="s">
        <v>602</v>
      </c>
      <c r="C50" s="883"/>
      <c r="D50" s="884"/>
      <c r="E50" s="885"/>
      <c r="F50" s="886"/>
      <c r="G50" s="340"/>
      <c r="H50" s="340"/>
      <c r="I50" s="340"/>
    </row>
    <row r="51" spans="1:10" ht="49.5" customHeight="1">
      <c r="A51" s="420">
        <v>7</v>
      </c>
      <c r="B51" s="883" t="s">
        <v>603</v>
      </c>
      <c r="C51" s="883"/>
      <c r="D51" s="884"/>
      <c r="E51" s="885"/>
      <c r="F51" s="886"/>
      <c r="G51" s="340"/>
      <c r="H51" s="340"/>
      <c r="I51" s="340"/>
    </row>
    <row r="52" spans="1:10" ht="18" customHeight="1">
      <c r="A52" s="420">
        <v>8</v>
      </c>
      <c r="B52" s="883" t="s">
        <v>604</v>
      </c>
      <c r="C52" s="883"/>
      <c r="D52" s="884"/>
      <c r="E52" s="885"/>
      <c r="F52" s="886"/>
      <c r="G52" s="340"/>
      <c r="H52" s="340"/>
      <c r="I52" s="340"/>
    </row>
    <row r="53" spans="1:10" ht="18" customHeight="1">
      <c r="A53" s="422"/>
      <c r="B53" s="423" t="s">
        <v>605</v>
      </c>
      <c r="C53" s="424"/>
      <c r="D53" s="884"/>
      <c r="E53" s="885"/>
      <c r="F53" s="886"/>
      <c r="G53" s="340"/>
      <c r="H53" s="340"/>
      <c r="I53" s="340"/>
    </row>
    <row r="54" spans="1:10" ht="18" customHeight="1">
      <c r="A54" s="422"/>
      <c r="B54" s="423" t="s">
        <v>606</v>
      </c>
      <c r="C54" s="424"/>
      <c r="D54" s="884"/>
      <c r="E54" s="885"/>
      <c r="F54" s="886"/>
      <c r="G54" s="340"/>
      <c r="H54" s="340"/>
      <c r="I54" s="340"/>
    </row>
    <row r="55" spans="1:10" ht="18" customHeight="1">
      <c r="A55" s="425"/>
      <c r="B55" s="423" t="s">
        <v>607</v>
      </c>
      <c r="C55" s="426"/>
      <c r="D55" s="884"/>
      <c r="E55" s="885"/>
      <c r="F55" s="886"/>
      <c r="G55" s="340"/>
      <c r="H55" s="340"/>
    </row>
    <row r="56" spans="1:10" ht="13.5" customHeight="1">
      <c r="A56" s="340"/>
      <c r="B56" s="340"/>
      <c r="C56" s="340"/>
      <c r="D56" s="340"/>
      <c r="E56" s="340"/>
      <c r="F56" s="340"/>
      <c r="G56" s="340"/>
      <c r="H56" s="340"/>
      <c r="I56" s="340"/>
    </row>
    <row r="57" spans="1:10" s="609" customFormat="1" ht="47.25" customHeight="1">
      <c r="A57" s="420">
        <v>9</v>
      </c>
      <c r="B57" s="892" t="s">
        <v>608</v>
      </c>
      <c r="C57" s="893"/>
      <c r="D57" s="893"/>
      <c r="E57" s="893"/>
      <c r="F57" s="894"/>
      <c r="G57" s="622"/>
      <c r="H57" s="428"/>
      <c r="I57" s="608"/>
      <c r="J57" s="608"/>
    </row>
    <row r="58" spans="1:10" s="609" customFormat="1" ht="42" customHeight="1">
      <c r="A58" s="420">
        <v>10</v>
      </c>
      <c r="B58" s="892" t="s">
        <v>609</v>
      </c>
      <c r="C58" s="893"/>
      <c r="D58" s="893"/>
      <c r="E58" s="893"/>
      <c r="F58" s="894"/>
      <c r="G58" s="622"/>
      <c r="H58" s="428"/>
      <c r="I58" s="608"/>
      <c r="J58" s="608"/>
    </row>
    <row r="59" spans="1:10" s="609" customFormat="1" ht="16.5">
      <c r="A59" s="608"/>
      <c r="B59" s="608"/>
      <c r="C59" s="608"/>
      <c r="D59" s="608"/>
      <c r="E59" s="608"/>
      <c r="F59" s="608"/>
      <c r="G59" s="608"/>
      <c r="H59" s="608"/>
      <c r="I59" s="608"/>
      <c r="J59" s="608"/>
    </row>
    <row r="60" spans="1:10" s="609" customFormat="1" ht="16.5">
      <c r="A60" s="608"/>
      <c r="B60" s="608"/>
      <c r="C60" s="608"/>
      <c r="D60" s="608"/>
      <c r="E60" s="608"/>
      <c r="F60" s="608"/>
      <c r="G60" s="608"/>
      <c r="H60" s="608"/>
      <c r="I60" s="608"/>
      <c r="J60" s="608"/>
    </row>
    <row r="61" spans="1:10" s="609" customFormat="1" ht="24" customHeight="1">
      <c r="A61" s="708">
        <v>2</v>
      </c>
      <c r="B61" s="1107" t="s">
        <v>850</v>
      </c>
      <c r="C61" s="1107"/>
      <c r="D61" s="1107"/>
      <c r="E61" s="1107"/>
      <c r="F61" s="1107"/>
      <c r="G61" s="1107"/>
      <c r="H61" s="1107"/>
      <c r="I61" s="1107"/>
      <c r="J61" s="608"/>
    </row>
    <row r="62" spans="1:10" s="609" customFormat="1" ht="16.5">
      <c r="A62" s="709"/>
      <c r="B62" s="709"/>
      <c r="C62" s="709"/>
      <c r="D62" s="709"/>
      <c r="E62" s="709"/>
      <c r="F62" s="709"/>
      <c r="G62" s="709"/>
      <c r="H62" s="709"/>
      <c r="I62" s="709"/>
      <c r="J62" s="608"/>
    </row>
    <row r="63" spans="1:10" s="609" customFormat="1" ht="24.75" customHeight="1">
      <c r="A63" s="710" t="s">
        <v>611</v>
      </c>
      <c r="B63" s="1108" t="s">
        <v>612</v>
      </c>
      <c r="C63" s="1108"/>
      <c r="D63" s="1108"/>
      <c r="E63" s="1108"/>
      <c r="F63" s="1108"/>
      <c r="G63" s="1108"/>
      <c r="H63" s="1108"/>
      <c r="I63" s="1108"/>
      <c r="J63" s="608"/>
    </row>
    <row r="64" spans="1:10" s="609" customFormat="1" ht="10.5" customHeight="1">
      <c r="A64" s="709"/>
      <c r="B64" s="709"/>
      <c r="C64" s="709"/>
      <c r="D64" s="709"/>
      <c r="E64" s="709"/>
      <c r="F64" s="709"/>
      <c r="G64" s="709"/>
      <c r="H64" s="709"/>
      <c r="I64" s="709"/>
      <c r="J64" s="608"/>
    </row>
    <row r="65" spans="1:25" s="609" customFormat="1" ht="192.75" customHeight="1">
      <c r="A65" s="706" t="s">
        <v>613</v>
      </c>
      <c r="B65" s="1105" t="s">
        <v>1041</v>
      </c>
      <c r="C65" s="1105"/>
      <c r="D65" s="1105"/>
      <c r="E65" s="1105"/>
      <c r="F65" s="1105"/>
      <c r="G65" s="1105"/>
      <c r="H65" s="1105"/>
      <c r="I65" s="1105"/>
    </row>
    <row r="66" spans="1:25" s="609" customFormat="1" ht="24.6" customHeight="1">
      <c r="A66" s="707"/>
      <c r="B66" s="1104" t="s">
        <v>730</v>
      </c>
      <c r="C66" s="1104"/>
      <c r="D66" s="1104"/>
      <c r="E66" s="1104"/>
      <c r="F66" s="1104"/>
      <c r="G66" s="1104"/>
      <c r="H66" s="1104"/>
      <c r="I66" s="1104"/>
      <c r="J66" s="608"/>
    </row>
    <row r="67" spans="1:25" s="609" customFormat="1" ht="225" customHeight="1">
      <c r="A67" s="706" t="s">
        <v>614</v>
      </c>
      <c r="B67" s="1105" t="s">
        <v>1042</v>
      </c>
      <c r="C67" s="1105"/>
      <c r="D67" s="1105"/>
      <c r="E67" s="1105"/>
      <c r="F67" s="1105"/>
      <c r="G67" s="1105"/>
      <c r="H67" s="1105"/>
      <c r="I67" s="1105"/>
      <c r="J67" s="608"/>
    </row>
    <row r="68" spans="1:25" s="609" customFormat="1" ht="30" customHeight="1">
      <c r="A68" s="707"/>
      <c r="B68" s="1104" t="s">
        <v>730</v>
      </c>
      <c r="C68" s="1104"/>
      <c r="D68" s="1104"/>
      <c r="E68" s="1104"/>
      <c r="F68" s="1104"/>
      <c r="G68" s="1104"/>
      <c r="H68" s="1104"/>
      <c r="I68" s="1104"/>
      <c r="J68" s="608"/>
    </row>
    <row r="69" spans="1:25" s="609" customFormat="1" ht="261" customHeight="1">
      <c r="A69" s="706" t="s">
        <v>707</v>
      </c>
      <c r="B69" s="1105" t="s">
        <v>1043</v>
      </c>
      <c r="C69" s="1105"/>
      <c r="D69" s="1105"/>
      <c r="E69" s="1105"/>
      <c r="F69" s="1105"/>
      <c r="G69" s="1105"/>
      <c r="H69" s="1105"/>
      <c r="I69" s="1105"/>
      <c r="J69" s="608"/>
    </row>
    <row r="70" spans="1:25" s="609" customFormat="1" ht="86.45" customHeight="1">
      <c r="A70" s="706"/>
      <c r="B70" s="1105" t="s">
        <v>940</v>
      </c>
      <c r="C70" s="1105"/>
      <c r="D70" s="1105"/>
      <c r="E70" s="1105"/>
      <c r="F70" s="1105"/>
      <c r="G70" s="1105"/>
      <c r="H70" s="1105"/>
      <c r="I70" s="1105"/>
      <c r="J70" s="608"/>
    </row>
    <row r="71" spans="1:25" s="609" customFormat="1" ht="16.5">
      <c r="A71" s="608"/>
      <c r="B71" s="608"/>
      <c r="C71" s="608"/>
      <c r="D71" s="608"/>
      <c r="E71" s="608"/>
      <c r="F71" s="608"/>
      <c r="G71" s="608"/>
      <c r="H71" s="608"/>
      <c r="I71" s="608"/>
      <c r="J71" s="608"/>
    </row>
    <row r="72" spans="1:25" s="609" customFormat="1" ht="57" customHeight="1">
      <c r="A72" s="626" t="s">
        <v>718</v>
      </c>
      <c r="B72" s="1106" t="s">
        <v>843</v>
      </c>
      <c r="C72" s="1106"/>
      <c r="D72" s="1106"/>
      <c r="E72" s="1106"/>
      <c r="F72" s="1106"/>
      <c r="G72" s="1106"/>
      <c r="H72" s="1106"/>
      <c r="I72" s="1106"/>
      <c r="J72" s="608"/>
    </row>
    <row r="73" spans="1:25" s="609" customFormat="1" ht="54.75" customHeight="1">
      <c r="B73" s="1106" t="s">
        <v>616</v>
      </c>
      <c r="C73" s="1106"/>
      <c r="D73" s="1106"/>
      <c r="E73" s="1106"/>
      <c r="F73" s="1106"/>
      <c r="G73" s="1106"/>
      <c r="H73" s="1106"/>
      <c r="I73" s="1106"/>
    </row>
    <row r="74" spans="1:25" s="609" customFormat="1" ht="24" customHeight="1">
      <c r="B74" s="1092" t="s">
        <v>941</v>
      </c>
      <c r="C74" s="1093"/>
      <c r="D74" s="1093"/>
      <c r="E74" s="1093"/>
      <c r="F74" s="1093"/>
      <c r="G74" s="1093"/>
      <c r="H74" s="1093"/>
      <c r="I74" s="1093"/>
      <c r="J74" s="1094"/>
    </row>
    <row r="75" spans="1:25" s="609" customFormat="1" ht="48.75" customHeight="1">
      <c r="A75" s="608"/>
      <c r="B75" s="1095" t="s">
        <v>1044</v>
      </c>
      <c r="C75" s="1096"/>
      <c r="D75" s="1096"/>
      <c r="E75" s="1096"/>
      <c r="F75" s="1096"/>
      <c r="G75" s="1096"/>
      <c r="H75" s="1096"/>
      <c r="I75" s="1096"/>
      <c r="J75" s="1097"/>
    </row>
    <row r="76" spans="1:25" s="609" customFormat="1" ht="15.75" customHeight="1">
      <c r="A76" s="608"/>
      <c r="B76" s="617"/>
      <c r="C76" s="618"/>
      <c r="D76" s="618"/>
      <c r="E76" s="618"/>
      <c r="F76" s="618"/>
      <c r="G76" s="618"/>
      <c r="H76" s="618"/>
      <c r="I76" s="618"/>
      <c r="J76" s="608"/>
    </row>
    <row r="77" spans="1:25" s="609" customFormat="1" ht="38.25" customHeight="1">
      <c r="A77" s="722">
        <v>1</v>
      </c>
      <c r="B77" s="1098" t="s">
        <v>708</v>
      </c>
      <c r="C77" s="1099"/>
      <c r="D77" s="1099"/>
      <c r="E77" s="1099"/>
      <c r="F77" s="1100">
        <v>0</v>
      </c>
      <c r="G77" s="1100"/>
      <c r="H77" s="1100"/>
      <c r="I77" s="1100"/>
      <c r="J77" s="610"/>
      <c r="K77" s="610"/>
      <c r="L77" s="610"/>
      <c r="M77" s="610"/>
      <c r="N77" s="611" t="e">
        <f>'[18]Name of Bidder'!D17</f>
        <v>#REF!</v>
      </c>
      <c r="O77" s="610"/>
      <c r="P77" s="610"/>
      <c r="Q77" s="610"/>
      <c r="R77" s="610"/>
      <c r="S77" s="610"/>
      <c r="T77" s="610"/>
      <c r="U77" s="610"/>
      <c r="V77" s="610"/>
      <c r="W77" s="610"/>
      <c r="X77" s="610"/>
      <c r="Y77" s="610"/>
    </row>
    <row r="78" spans="1:25" s="609" customFormat="1" ht="44.25" customHeight="1">
      <c r="A78" s="722">
        <v>2</v>
      </c>
      <c r="B78" s="1101" t="s">
        <v>725</v>
      </c>
      <c r="C78" s="1102"/>
      <c r="D78" s="1102"/>
      <c r="E78" s="1103"/>
      <c r="F78" s="1100"/>
      <c r="G78" s="1100"/>
      <c r="H78" s="1100"/>
      <c r="I78" s="1100"/>
      <c r="J78" s="612"/>
      <c r="K78" s="612"/>
      <c r="L78" s="612"/>
      <c r="M78" s="612"/>
      <c r="N78" s="613" t="e">
        <f>'[18]Name of Bidder'!D27</f>
        <v>#REF!</v>
      </c>
      <c r="O78" s="612"/>
      <c r="P78" s="612"/>
      <c r="Q78" s="612"/>
      <c r="R78" s="612"/>
      <c r="S78" s="612"/>
      <c r="T78" s="612"/>
      <c r="U78" s="612"/>
      <c r="V78" s="612"/>
      <c r="W78" s="612"/>
      <c r="X78" s="612"/>
      <c r="Y78" s="612"/>
    </row>
    <row r="79" spans="1:25" s="609" customFormat="1" ht="44.25" customHeight="1">
      <c r="A79" s="722">
        <v>3</v>
      </c>
      <c r="B79" s="1101" t="s">
        <v>1045</v>
      </c>
      <c r="C79" s="1102"/>
      <c r="D79" s="1102"/>
      <c r="E79" s="1102"/>
      <c r="F79" s="723"/>
      <c r="G79" s="1090"/>
      <c r="H79" s="1091"/>
      <c r="I79" s="723"/>
      <c r="J79" s="612"/>
      <c r="K79" s="612"/>
      <c r="L79" s="612"/>
      <c r="M79" s="612"/>
      <c r="N79" s="719"/>
      <c r="O79" s="612"/>
      <c r="P79" s="612"/>
      <c r="Q79" s="612"/>
      <c r="R79" s="612"/>
      <c r="S79" s="612"/>
      <c r="T79" s="612"/>
      <c r="U79" s="612"/>
      <c r="V79" s="612"/>
      <c r="W79" s="612"/>
      <c r="X79" s="612"/>
      <c r="Y79" s="612"/>
    </row>
    <row r="80" spans="1:25" s="609" customFormat="1" ht="36.75" customHeight="1">
      <c r="A80" s="722">
        <v>4</v>
      </c>
      <c r="B80" s="1101" t="s">
        <v>618</v>
      </c>
      <c r="C80" s="1102"/>
      <c r="D80" s="1102"/>
      <c r="E80" s="1103"/>
      <c r="F80" s="723"/>
      <c r="G80" s="1085"/>
      <c r="H80" s="1085"/>
      <c r="I80" s="724"/>
      <c r="J80" s="612"/>
      <c r="K80" s="612"/>
      <c r="L80" s="612"/>
      <c r="M80" s="612"/>
      <c r="N80" s="612"/>
      <c r="O80" s="612"/>
      <c r="P80" s="612"/>
      <c r="Q80" s="612"/>
      <c r="R80" s="612"/>
      <c r="S80" s="612"/>
      <c r="T80" s="612"/>
      <c r="U80" s="612"/>
      <c r="V80" s="612"/>
      <c r="W80" s="612"/>
      <c r="X80" s="612"/>
      <c r="Y80" s="612"/>
    </row>
    <row r="81" spans="1:25" s="609" customFormat="1" ht="23.25" customHeight="1">
      <c r="A81" s="1076">
        <v>5</v>
      </c>
      <c r="B81" s="1079" t="s">
        <v>619</v>
      </c>
      <c r="C81" s="1080"/>
      <c r="D81" s="1080"/>
      <c r="E81" s="1081"/>
      <c r="F81" s="723"/>
      <c r="G81" s="1085"/>
      <c r="H81" s="1085"/>
      <c r="I81" s="724"/>
      <c r="J81" s="612"/>
      <c r="K81" s="612"/>
      <c r="L81" s="612"/>
      <c r="M81" s="612"/>
      <c r="N81" s="612"/>
      <c r="O81" s="612"/>
      <c r="P81" s="612"/>
      <c r="Q81" s="612"/>
      <c r="R81" s="612"/>
      <c r="S81" s="612"/>
      <c r="T81" s="612"/>
      <c r="U81" s="612"/>
      <c r="V81" s="612"/>
      <c r="W81" s="612"/>
      <c r="X81" s="612"/>
      <c r="Y81" s="612"/>
    </row>
    <row r="82" spans="1:25" s="609" customFormat="1" ht="21" customHeight="1">
      <c r="A82" s="1077"/>
      <c r="B82" s="1082"/>
      <c r="C82" s="1083"/>
      <c r="D82" s="1083"/>
      <c r="E82" s="1084"/>
      <c r="F82" s="723"/>
      <c r="G82" s="1085"/>
      <c r="H82" s="1085"/>
      <c r="I82" s="724"/>
      <c r="J82" s="612"/>
      <c r="K82" s="612"/>
      <c r="L82" s="612"/>
      <c r="M82" s="612"/>
      <c r="N82" s="612"/>
      <c r="O82" s="612"/>
      <c r="P82" s="612"/>
      <c r="Q82" s="612"/>
      <c r="R82" s="612"/>
      <c r="S82" s="612"/>
      <c r="T82" s="612"/>
      <c r="U82" s="612"/>
      <c r="V82" s="612"/>
      <c r="W82" s="612"/>
      <c r="X82" s="612"/>
      <c r="Y82" s="612"/>
    </row>
    <row r="83" spans="1:25" s="609" customFormat="1" ht="20.25" customHeight="1">
      <c r="A83" s="1077"/>
      <c r="B83" s="1082"/>
      <c r="C83" s="1083"/>
      <c r="D83" s="1083"/>
      <c r="E83" s="1084"/>
      <c r="F83" s="723"/>
      <c r="G83" s="1085"/>
      <c r="H83" s="1085"/>
      <c r="I83" s="724"/>
      <c r="J83" s="612"/>
      <c r="K83" s="612"/>
      <c r="L83" s="612"/>
      <c r="M83" s="612"/>
      <c r="N83" s="612"/>
      <c r="O83" s="612"/>
      <c r="P83" s="612"/>
      <c r="Q83" s="612"/>
      <c r="R83" s="612"/>
      <c r="S83" s="612"/>
      <c r="T83" s="612"/>
      <c r="U83" s="612"/>
      <c r="V83" s="612"/>
      <c r="W83" s="612"/>
      <c r="X83" s="612"/>
      <c r="Y83" s="612"/>
    </row>
    <row r="84" spans="1:25" s="609" customFormat="1" ht="21" customHeight="1">
      <c r="A84" s="1077"/>
      <c r="B84" s="1082"/>
      <c r="C84" s="1083"/>
      <c r="D84" s="1083"/>
      <c r="E84" s="1084"/>
      <c r="F84" s="723"/>
      <c r="G84" s="1085"/>
      <c r="H84" s="1085"/>
      <c r="I84" s="724"/>
      <c r="J84" s="612"/>
      <c r="K84" s="612"/>
      <c r="L84" s="612"/>
      <c r="M84" s="612"/>
      <c r="N84" s="612"/>
      <c r="O84" s="612"/>
      <c r="P84" s="612"/>
      <c r="Q84" s="612"/>
      <c r="R84" s="612"/>
      <c r="S84" s="612"/>
      <c r="T84" s="612"/>
      <c r="U84" s="612"/>
      <c r="V84" s="612"/>
      <c r="W84" s="612"/>
      <c r="X84" s="612"/>
      <c r="Y84" s="612"/>
    </row>
    <row r="85" spans="1:25" s="609" customFormat="1" ht="24.95" customHeight="1">
      <c r="A85" s="1077"/>
      <c r="B85" s="614"/>
      <c r="E85" s="623" t="s">
        <v>620</v>
      </c>
      <c r="F85" s="723"/>
      <c r="G85" s="1085"/>
      <c r="H85" s="1085"/>
      <c r="I85" s="724"/>
      <c r="J85" s="612"/>
      <c r="K85" s="612"/>
      <c r="L85" s="612"/>
      <c r="M85" s="612"/>
      <c r="N85" s="612"/>
      <c r="O85" s="612"/>
      <c r="P85" s="612"/>
      <c r="Q85" s="612"/>
      <c r="R85" s="612"/>
      <c r="S85" s="612"/>
      <c r="T85" s="612"/>
      <c r="U85" s="612"/>
      <c r="V85" s="612"/>
      <c r="W85" s="612"/>
      <c r="X85" s="612"/>
      <c r="Y85" s="612"/>
    </row>
    <row r="86" spans="1:25" s="609" customFormat="1" ht="24.95" customHeight="1">
      <c r="A86" s="1077"/>
      <c r="B86" s="614"/>
      <c r="E86" s="623" t="s">
        <v>21</v>
      </c>
      <c r="F86" s="723"/>
      <c r="G86" s="1085"/>
      <c r="H86" s="1085"/>
      <c r="I86" s="724"/>
      <c r="J86" s="612"/>
      <c r="K86" s="612"/>
      <c r="L86" s="612"/>
      <c r="M86" s="612"/>
      <c r="N86" s="612"/>
      <c r="O86" s="612"/>
      <c r="P86" s="612"/>
      <c r="Q86" s="612"/>
      <c r="R86" s="612"/>
      <c r="S86" s="612"/>
      <c r="T86" s="612"/>
      <c r="U86" s="612"/>
      <c r="V86" s="612"/>
      <c r="W86" s="612"/>
      <c r="X86" s="612"/>
      <c r="Y86" s="612"/>
    </row>
    <row r="87" spans="1:25" s="609" customFormat="1" ht="24.95" customHeight="1">
      <c r="A87" s="1078"/>
      <c r="B87" s="615"/>
      <c r="C87" s="616"/>
      <c r="D87" s="616"/>
      <c r="E87" s="624" t="s">
        <v>621</v>
      </c>
      <c r="F87" s="723"/>
      <c r="G87" s="1085"/>
      <c r="H87" s="1085"/>
      <c r="I87" s="724"/>
      <c r="J87" s="612"/>
      <c r="K87" s="612"/>
      <c r="L87" s="612"/>
      <c r="M87" s="612"/>
      <c r="N87" s="612"/>
      <c r="O87" s="612"/>
      <c r="P87" s="612"/>
      <c r="Q87" s="612"/>
      <c r="R87" s="612"/>
      <c r="S87" s="612"/>
      <c r="T87" s="612"/>
      <c r="U87" s="612"/>
      <c r="V87" s="612"/>
      <c r="W87" s="612"/>
      <c r="X87" s="612"/>
      <c r="Y87" s="612"/>
    </row>
    <row r="88" spans="1:25" s="609" customFormat="1" ht="42.75" customHeight="1">
      <c r="A88" s="722">
        <v>6</v>
      </c>
      <c r="B88" s="1087" t="s">
        <v>1046</v>
      </c>
      <c r="C88" s="1087"/>
      <c r="D88" s="1087"/>
      <c r="E88" s="1087"/>
      <c r="F88" s="725"/>
      <c r="G88" s="726"/>
      <c r="H88" s="727"/>
      <c r="I88" s="727"/>
      <c r="J88" s="612"/>
      <c r="K88" s="612"/>
      <c r="L88" s="612"/>
      <c r="M88" s="612"/>
      <c r="N88" s="612"/>
      <c r="O88" s="612"/>
      <c r="P88" s="612"/>
      <c r="Q88" s="612"/>
      <c r="R88" s="612"/>
      <c r="S88" s="612"/>
      <c r="T88" s="612"/>
      <c r="U88" s="612"/>
      <c r="V88" s="612"/>
      <c r="W88" s="612"/>
      <c r="X88" s="612"/>
      <c r="Y88" s="612"/>
    </row>
    <row r="89" spans="1:25" s="609" customFormat="1" ht="54.75" customHeight="1">
      <c r="A89" s="722">
        <v>7</v>
      </c>
      <c r="B89" s="1087" t="s">
        <v>1047</v>
      </c>
      <c r="C89" s="1087"/>
      <c r="D89" s="1087"/>
      <c r="E89" s="1087"/>
      <c r="F89" s="728"/>
      <c r="G89" s="1088"/>
      <c r="H89" s="1089"/>
      <c r="I89" s="728"/>
      <c r="J89" s="612"/>
      <c r="K89" s="612"/>
      <c r="L89" s="612"/>
      <c r="M89" s="612"/>
      <c r="N89" s="612"/>
      <c r="O89" s="612"/>
      <c r="P89" s="612"/>
      <c r="Q89" s="612"/>
      <c r="R89" s="612"/>
      <c r="S89" s="612"/>
      <c r="T89" s="612"/>
      <c r="U89" s="612"/>
      <c r="V89" s="612"/>
      <c r="W89" s="612"/>
      <c r="X89" s="612"/>
      <c r="Y89" s="612"/>
    </row>
    <row r="90" spans="1:25" s="609" customFormat="1" ht="34.5" hidden="1" customHeight="1">
      <c r="A90" s="722"/>
      <c r="B90" s="1087"/>
      <c r="C90" s="1087"/>
      <c r="D90" s="1087"/>
      <c r="E90" s="1087"/>
      <c r="F90" s="1090"/>
      <c r="G90" s="1091"/>
      <c r="H90" s="1090"/>
      <c r="I90" s="1091"/>
      <c r="J90" s="612"/>
      <c r="K90" s="612"/>
      <c r="L90" s="612"/>
      <c r="M90" s="612"/>
      <c r="N90" s="612"/>
      <c r="O90" s="612"/>
      <c r="P90" s="612"/>
      <c r="Q90" s="612"/>
      <c r="R90" s="612"/>
      <c r="S90" s="612"/>
      <c r="T90" s="612"/>
      <c r="U90" s="612"/>
      <c r="V90" s="612"/>
      <c r="W90" s="612"/>
      <c r="X90" s="612"/>
      <c r="Y90" s="612"/>
    </row>
    <row r="91" spans="1:25" s="609" customFormat="1" ht="27" customHeight="1">
      <c r="A91" s="722">
        <v>8</v>
      </c>
      <c r="B91" s="1087" t="s">
        <v>1048</v>
      </c>
      <c r="C91" s="1087"/>
      <c r="D91" s="1087"/>
      <c r="E91" s="1087"/>
      <c r="F91" s="728"/>
      <c r="G91" s="1088"/>
      <c r="H91" s="1089"/>
      <c r="I91" s="727"/>
      <c r="J91" s="612"/>
      <c r="K91" s="612"/>
      <c r="L91" s="612"/>
      <c r="M91" s="612"/>
      <c r="N91" s="612"/>
      <c r="O91" s="612"/>
      <c r="P91" s="612"/>
      <c r="Q91" s="612"/>
      <c r="R91" s="612"/>
      <c r="S91" s="612"/>
      <c r="T91" s="612"/>
      <c r="U91" s="612"/>
      <c r="V91" s="612"/>
      <c r="W91" s="612"/>
      <c r="X91" s="612"/>
      <c r="Y91" s="612"/>
    </row>
    <row r="92" spans="1:25" s="609" customFormat="1" ht="26.25" customHeight="1">
      <c r="A92" s="722">
        <v>9</v>
      </c>
      <c r="B92" s="1087" t="s">
        <v>622</v>
      </c>
      <c r="C92" s="1087"/>
      <c r="D92" s="1087"/>
      <c r="E92" s="1087"/>
      <c r="F92" s="728"/>
      <c r="G92" s="1088"/>
      <c r="H92" s="1089"/>
      <c r="I92" s="727"/>
      <c r="J92" s="612"/>
      <c r="K92" s="612"/>
      <c r="L92" s="612"/>
      <c r="M92" s="612"/>
      <c r="N92" s="612"/>
      <c r="O92" s="612"/>
      <c r="P92" s="612"/>
      <c r="Q92" s="612"/>
      <c r="R92" s="612"/>
      <c r="S92" s="612"/>
      <c r="T92" s="612"/>
      <c r="U92" s="612"/>
      <c r="V92" s="612"/>
      <c r="W92" s="612"/>
      <c r="X92" s="612"/>
      <c r="Y92" s="612"/>
    </row>
    <row r="93" spans="1:25" s="609" customFormat="1" ht="43.5" customHeight="1">
      <c r="A93" s="722">
        <v>10</v>
      </c>
      <c r="B93" s="1087" t="s">
        <v>1049</v>
      </c>
      <c r="C93" s="1087"/>
      <c r="D93" s="1087"/>
      <c r="E93" s="1087"/>
      <c r="F93" s="728"/>
      <c r="G93" s="1088"/>
      <c r="H93" s="1089"/>
      <c r="I93" s="727"/>
      <c r="J93" s="612"/>
      <c r="K93" s="612"/>
      <c r="L93" s="612"/>
      <c r="M93" s="612"/>
      <c r="N93" s="612"/>
      <c r="O93" s="612"/>
      <c r="P93" s="612"/>
      <c r="Q93" s="612"/>
      <c r="R93" s="612"/>
      <c r="S93" s="612"/>
      <c r="T93" s="612"/>
      <c r="U93" s="612"/>
      <c r="V93" s="612"/>
      <c r="W93" s="612"/>
      <c r="X93" s="612"/>
      <c r="Y93" s="612"/>
    </row>
    <row r="94" spans="1:25" s="609" customFormat="1" ht="25.5" customHeight="1">
      <c r="A94" s="1076">
        <v>11</v>
      </c>
      <c r="B94" s="1110" t="s">
        <v>942</v>
      </c>
      <c r="C94" s="1111"/>
      <c r="D94" s="1111"/>
      <c r="E94" s="1111"/>
      <c r="F94" s="729"/>
      <c r="G94" s="730"/>
      <c r="H94" s="731"/>
      <c r="I94" s="729"/>
      <c r="J94" s="612"/>
      <c r="K94" s="612"/>
      <c r="L94" s="612"/>
      <c r="M94" s="612"/>
      <c r="N94" s="612"/>
      <c r="O94" s="612"/>
      <c r="P94" s="612"/>
      <c r="Q94" s="612"/>
      <c r="R94" s="612"/>
      <c r="S94" s="612"/>
      <c r="T94" s="612"/>
      <c r="U94" s="612"/>
      <c r="V94" s="612"/>
      <c r="W94" s="612"/>
      <c r="X94" s="612"/>
      <c r="Y94" s="612"/>
    </row>
    <row r="95" spans="1:25" s="609" customFormat="1" ht="83.25" customHeight="1">
      <c r="A95" s="1077"/>
      <c r="B95" s="1112" t="s">
        <v>624</v>
      </c>
      <c r="C95" s="1113"/>
      <c r="D95" s="1113"/>
      <c r="E95" s="1114"/>
      <c r="F95" s="732"/>
      <c r="G95" s="732"/>
      <c r="H95" s="733"/>
      <c r="I95" s="734"/>
      <c r="J95" s="612"/>
      <c r="K95" s="612"/>
      <c r="L95" s="612"/>
      <c r="M95" s="612"/>
      <c r="N95" s="612"/>
      <c r="O95" s="612"/>
      <c r="P95" s="612"/>
      <c r="Q95" s="612"/>
      <c r="R95" s="612"/>
      <c r="S95" s="612"/>
      <c r="T95" s="612"/>
      <c r="U95" s="612"/>
      <c r="V95" s="612"/>
      <c r="W95" s="612"/>
      <c r="X95" s="612"/>
      <c r="Y95" s="612"/>
    </row>
    <row r="96" spans="1:25" s="609" customFormat="1" ht="36.75" customHeight="1">
      <c r="A96" s="722">
        <v>12</v>
      </c>
      <c r="B96" s="1101" t="s">
        <v>625</v>
      </c>
      <c r="C96" s="1102"/>
      <c r="D96" s="1102"/>
      <c r="E96" s="1115"/>
      <c r="F96" s="735"/>
      <c r="G96" s="1132"/>
      <c r="H96" s="1133"/>
      <c r="I96" s="735"/>
      <c r="J96" s="612"/>
      <c r="K96" s="612"/>
      <c r="L96" s="612"/>
      <c r="M96" s="612"/>
      <c r="N96" s="612"/>
      <c r="O96" s="612"/>
      <c r="P96" s="612"/>
      <c r="Q96" s="612"/>
      <c r="R96" s="612"/>
      <c r="S96" s="612"/>
      <c r="T96" s="612"/>
      <c r="U96" s="612"/>
      <c r="V96" s="612"/>
      <c r="W96" s="612"/>
      <c r="X96" s="612"/>
      <c r="Y96" s="612"/>
    </row>
    <row r="97" spans="1:25" s="609" customFormat="1" ht="18.75" customHeight="1">
      <c r="A97" s="610"/>
      <c r="B97" s="736" t="s">
        <v>730</v>
      </c>
      <c r="C97" s="718"/>
      <c r="D97" s="718"/>
      <c r="E97" s="718"/>
      <c r="F97" s="718"/>
      <c r="G97" s="718"/>
      <c r="H97" s="718"/>
      <c r="I97" s="718"/>
      <c r="J97" s="612"/>
      <c r="K97" s="612"/>
      <c r="L97" s="612"/>
      <c r="M97" s="612"/>
      <c r="N97" s="612"/>
      <c r="O97" s="612"/>
      <c r="P97" s="612"/>
      <c r="Q97" s="612"/>
      <c r="R97" s="612"/>
      <c r="S97" s="612"/>
      <c r="T97" s="612"/>
      <c r="U97" s="612"/>
      <c r="V97" s="612"/>
      <c r="W97" s="612"/>
      <c r="X97" s="612"/>
      <c r="Y97" s="612"/>
    </row>
    <row r="98" spans="1:25" s="609" customFormat="1" ht="24" customHeight="1">
      <c r="A98" s="1092" t="s">
        <v>943</v>
      </c>
      <c r="B98" s="1093"/>
      <c r="C98" s="1093"/>
      <c r="D98" s="1093"/>
      <c r="E98" s="1093"/>
      <c r="F98" s="1093"/>
      <c r="G98" s="1093"/>
      <c r="H98" s="1093"/>
      <c r="I98" s="1093"/>
    </row>
    <row r="99" spans="1:25" s="609" customFormat="1" ht="54" customHeight="1">
      <c r="A99" s="1095" t="s">
        <v>944</v>
      </c>
      <c r="B99" s="1096"/>
      <c r="C99" s="1096"/>
      <c r="D99" s="1096"/>
      <c r="E99" s="1096"/>
      <c r="F99" s="1096"/>
      <c r="G99" s="1096"/>
      <c r="H99" s="1096"/>
      <c r="I99" s="1097"/>
      <c r="J99" s="608"/>
    </row>
    <row r="100" spans="1:25" s="609" customFormat="1" ht="48.75" customHeight="1">
      <c r="A100" s="737" t="s">
        <v>693</v>
      </c>
      <c r="B100" s="1098" t="s">
        <v>945</v>
      </c>
      <c r="C100" s="1099"/>
      <c r="D100" s="1099"/>
      <c r="E100" s="1099"/>
      <c r="F100" s="1116"/>
      <c r="G100" s="1117"/>
      <c r="H100" s="1117"/>
      <c r="I100" s="1118"/>
      <c r="J100" s="610"/>
      <c r="K100" s="610"/>
      <c r="L100" s="610"/>
      <c r="M100" s="610"/>
      <c r="N100" s="638"/>
      <c r="O100" s="610"/>
      <c r="P100" s="610"/>
      <c r="Q100" s="610"/>
      <c r="R100" s="610"/>
      <c r="S100" s="610"/>
      <c r="T100" s="610"/>
      <c r="U100" s="610"/>
      <c r="V100" s="610"/>
      <c r="W100" s="610"/>
      <c r="X100" s="610"/>
      <c r="Y100" s="610"/>
    </row>
    <row r="101" spans="1:25" s="609" customFormat="1" ht="61.5" customHeight="1">
      <c r="A101" s="737" t="s">
        <v>694</v>
      </c>
      <c r="B101" s="1098" t="s">
        <v>946</v>
      </c>
      <c r="C101" s="1099"/>
      <c r="D101" s="1099"/>
      <c r="E101" s="1099"/>
      <c r="F101" s="1119"/>
      <c r="G101" s="1120"/>
      <c r="H101" s="1120"/>
      <c r="I101" s="1091"/>
      <c r="J101" s="610"/>
      <c r="K101" s="610"/>
      <c r="L101" s="610"/>
      <c r="M101" s="610"/>
      <c r="N101" s="638"/>
      <c r="O101" s="610"/>
      <c r="P101" s="610"/>
      <c r="Q101" s="610"/>
      <c r="R101" s="610"/>
      <c r="S101" s="610"/>
      <c r="T101" s="610"/>
      <c r="U101" s="610"/>
      <c r="V101" s="610"/>
      <c r="W101" s="610"/>
      <c r="X101" s="610"/>
      <c r="Y101" s="610"/>
    </row>
    <row r="102" spans="1:25" s="609" customFormat="1" ht="54.75" customHeight="1">
      <c r="A102" s="737" t="s">
        <v>695</v>
      </c>
      <c r="B102" s="1121" t="s">
        <v>962</v>
      </c>
      <c r="C102" s="1122"/>
      <c r="D102" s="1122"/>
      <c r="E102" s="1123"/>
      <c r="F102" s="1116"/>
      <c r="G102" s="1117"/>
      <c r="H102" s="1117"/>
      <c r="I102" s="1118"/>
      <c r="J102" s="610"/>
      <c r="K102" s="610"/>
      <c r="L102" s="610"/>
      <c r="M102" s="610"/>
      <c r="N102" s="719"/>
      <c r="O102" s="610"/>
      <c r="P102" s="610"/>
      <c r="Q102" s="610"/>
      <c r="R102" s="610"/>
      <c r="S102" s="610"/>
      <c r="T102" s="610"/>
      <c r="U102" s="610"/>
      <c r="V102" s="610"/>
      <c r="W102" s="610"/>
      <c r="X102" s="610"/>
      <c r="Y102" s="610"/>
    </row>
    <row r="103" spans="1:25" s="609" customFormat="1" ht="27" customHeight="1">
      <c r="A103" s="722" t="s">
        <v>947</v>
      </c>
      <c r="B103" s="1124" t="s">
        <v>948</v>
      </c>
      <c r="C103" s="1124"/>
      <c r="D103" s="1124"/>
      <c r="E103" s="1124"/>
      <c r="F103" s="1124"/>
      <c r="G103" s="1124"/>
      <c r="H103" s="1124"/>
      <c r="I103" s="1124"/>
      <c r="J103" s="612"/>
      <c r="K103" s="612"/>
      <c r="L103" s="612"/>
      <c r="M103" s="612"/>
      <c r="N103" s="612"/>
      <c r="O103" s="612"/>
      <c r="P103" s="612"/>
      <c r="Q103" s="612"/>
      <c r="R103" s="612"/>
      <c r="S103" s="612"/>
      <c r="T103" s="612"/>
      <c r="U103" s="612"/>
      <c r="V103" s="612"/>
      <c r="W103" s="612"/>
      <c r="X103" s="612"/>
      <c r="Y103" s="612"/>
    </row>
    <row r="104" spans="1:25" s="609" customFormat="1" ht="38.25" customHeight="1">
      <c r="A104" s="722">
        <v>1</v>
      </c>
      <c r="B104" s="1101" t="s">
        <v>617</v>
      </c>
      <c r="C104" s="1102"/>
      <c r="D104" s="1102"/>
      <c r="E104" s="1103"/>
      <c r="F104" s="735"/>
      <c r="G104" s="1088"/>
      <c r="H104" s="1089"/>
      <c r="I104" s="727"/>
      <c r="J104" s="612"/>
      <c r="K104" s="612"/>
      <c r="L104" s="612"/>
      <c r="M104" s="612"/>
      <c r="N104" s="719"/>
      <c r="O104" s="612"/>
      <c r="P104" s="612"/>
      <c r="Q104" s="612"/>
      <c r="R104" s="612"/>
      <c r="S104" s="612"/>
      <c r="T104" s="612"/>
      <c r="U104" s="612"/>
      <c r="V104" s="612"/>
      <c r="W104" s="612"/>
      <c r="X104" s="612"/>
      <c r="Y104" s="612"/>
    </row>
    <row r="105" spans="1:25" s="609" customFormat="1" ht="35.25" customHeight="1">
      <c r="A105" s="722">
        <v>2</v>
      </c>
      <c r="B105" s="1101" t="s">
        <v>618</v>
      </c>
      <c r="C105" s="1102"/>
      <c r="D105" s="1102"/>
      <c r="E105" s="1102"/>
      <c r="F105" s="735"/>
      <c r="G105" s="1088"/>
      <c r="H105" s="1089"/>
      <c r="I105" s="727"/>
      <c r="J105" s="612"/>
      <c r="K105" s="612"/>
      <c r="L105" s="612"/>
      <c r="M105" s="612"/>
      <c r="N105" s="612"/>
      <c r="O105" s="612"/>
      <c r="P105" s="612"/>
      <c r="Q105" s="612"/>
      <c r="R105" s="612"/>
      <c r="S105" s="612"/>
      <c r="T105" s="612"/>
      <c r="U105" s="612"/>
      <c r="V105" s="612"/>
      <c r="W105" s="612"/>
      <c r="X105" s="612"/>
      <c r="Y105" s="612"/>
    </row>
    <row r="106" spans="1:25" s="609" customFormat="1" ht="34.5" customHeight="1">
      <c r="A106" s="1076">
        <v>3</v>
      </c>
      <c r="B106" s="1079" t="s">
        <v>626</v>
      </c>
      <c r="C106" s="1080"/>
      <c r="D106" s="1080"/>
      <c r="E106" s="1080"/>
      <c r="F106" s="735"/>
      <c r="G106" s="1088"/>
      <c r="H106" s="1089"/>
      <c r="I106" s="727"/>
      <c r="J106" s="612"/>
      <c r="K106" s="612"/>
      <c r="L106" s="612"/>
      <c r="M106" s="612"/>
      <c r="N106" s="612"/>
      <c r="O106" s="612"/>
      <c r="P106" s="612"/>
      <c r="Q106" s="612"/>
      <c r="R106" s="612"/>
      <c r="S106" s="612"/>
      <c r="T106" s="612"/>
      <c r="U106" s="612"/>
      <c r="V106" s="612"/>
      <c r="W106" s="612"/>
      <c r="X106" s="612"/>
      <c r="Y106" s="612"/>
    </row>
    <row r="107" spans="1:25" s="609" customFormat="1" ht="27.75" customHeight="1">
      <c r="A107" s="1077"/>
      <c r="B107" s="1082"/>
      <c r="C107" s="1083"/>
      <c r="D107" s="1083"/>
      <c r="E107" s="1083"/>
      <c r="F107" s="735"/>
      <c r="G107" s="1088"/>
      <c r="H107" s="1089"/>
      <c r="I107" s="727"/>
      <c r="J107" s="612"/>
      <c r="K107" s="612"/>
      <c r="L107" s="612"/>
      <c r="M107" s="612"/>
      <c r="N107" s="612"/>
      <c r="O107" s="612"/>
      <c r="P107" s="612"/>
      <c r="Q107" s="612"/>
      <c r="R107" s="612"/>
      <c r="S107" s="612"/>
      <c r="T107" s="612"/>
      <c r="U107" s="612"/>
      <c r="V107" s="612"/>
      <c r="W107" s="612"/>
      <c r="X107" s="612"/>
      <c r="Y107" s="612"/>
    </row>
    <row r="108" spans="1:25" s="609" customFormat="1" ht="31.5" customHeight="1">
      <c r="A108" s="1077"/>
      <c r="B108" s="614"/>
      <c r="E108" s="623" t="s">
        <v>620</v>
      </c>
      <c r="F108" s="735"/>
      <c r="G108" s="1088"/>
      <c r="H108" s="1089"/>
      <c r="I108" s="727"/>
      <c r="J108" s="612"/>
      <c r="K108" s="612"/>
      <c r="L108" s="612"/>
      <c r="M108" s="612"/>
      <c r="N108" s="612"/>
      <c r="O108" s="612"/>
      <c r="P108" s="612"/>
      <c r="Q108" s="612"/>
      <c r="R108" s="612"/>
      <c r="S108" s="612"/>
      <c r="T108" s="612"/>
      <c r="U108" s="612"/>
      <c r="V108" s="612"/>
      <c r="W108" s="612"/>
      <c r="X108" s="612"/>
      <c r="Y108" s="612"/>
    </row>
    <row r="109" spans="1:25" s="609" customFormat="1" ht="31.5" customHeight="1">
      <c r="A109" s="1077"/>
      <c r="B109" s="614"/>
      <c r="E109" s="623" t="s">
        <v>21</v>
      </c>
      <c r="F109" s="735"/>
      <c r="G109" s="1088"/>
      <c r="H109" s="1089"/>
      <c r="I109" s="727"/>
      <c r="J109" s="612"/>
      <c r="K109" s="612"/>
      <c r="L109" s="612"/>
      <c r="M109" s="612"/>
      <c r="N109" s="612"/>
      <c r="O109" s="612"/>
      <c r="P109" s="612"/>
      <c r="Q109" s="612"/>
      <c r="R109" s="612"/>
      <c r="S109" s="612"/>
      <c r="T109" s="612"/>
      <c r="U109" s="612"/>
      <c r="V109" s="612"/>
      <c r="W109" s="612"/>
      <c r="X109" s="612"/>
      <c r="Y109" s="612"/>
    </row>
    <row r="110" spans="1:25" s="609" customFormat="1" ht="30" customHeight="1">
      <c r="A110" s="1078"/>
      <c r="B110" s="615"/>
      <c r="C110" s="616"/>
      <c r="D110" s="616"/>
      <c r="E110" s="624" t="s">
        <v>621</v>
      </c>
      <c r="F110" s="735"/>
      <c r="G110" s="1088"/>
      <c r="H110" s="1089"/>
      <c r="I110" s="727"/>
      <c r="J110" s="612"/>
      <c r="K110" s="612"/>
      <c r="L110" s="612"/>
      <c r="M110" s="612"/>
      <c r="N110" s="612"/>
      <c r="O110" s="612"/>
      <c r="P110" s="612"/>
      <c r="Q110" s="612"/>
      <c r="R110" s="612"/>
      <c r="S110" s="612"/>
      <c r="T110" s="612"/>
      <c r="U110" s="612"/>
      <c r="V110" s="612"/>
      <c r="W110" s="612"/>
      <c r="X110" s="612"/>
      <c r="Y110" s="612"/>
    </row>
    <row r="111" spans="1:25" s="609" customFormat="1" ht="15.75" customHeight="1">
      <c r="A111" s="610"/>
      <c r="B111" s="617"/>
      <c r="C111" s="618"/>
      <c r="D111" s="618"/>
      <c r="E111" s="618"/>
      <c r="F111" s="618"/>
      <c r="G111" s="618"/>
      <c r="H111" s="618"/>
      <c r="I111" s="618"/>
      <c r="J111" s="608"/>
    </row>
    <row r="112" spans="1:25" s="609" customFormat="1" ht="43.9" customHeight="1">
      <c r="A112" s="738" t="s">
        <v>949</v>
      </c>
      <c r="B112" s="1125" t="s">
        <v>950</v>
      </c>
      <c r="C112" s="1126"/>
      <c r="D112" s="1126"/>
      <c r="E112" s="1126"/>
      <c r="F112" s="739"/>
      <c r="G112" s="739"/>
      <c r="H112" s="739"/>
      <c r="I112" s="739"/>
      <c r="J112" s="608"/>
    </row>
    <row r="113" spans="1:25" s="609" customFormat="1" ht="59.25" customHeight="1">
      <c r="A113" s="722" t="s">
        <v>17</v>
      </c>
      <c r="B113" s="1087" t="s">
        <v>963</v>
      </c>
      <c r="C113" s="1087"/>
      <c r="D113" s="1087"/>
      <c r="E113" s="1087"/>
      <c r="F113" s="727"/>
      <c r="G113" s="1088"/>
      <c r="H113" s="1089"/>
      <c r="I113" s="727"/>
      <c r="J113" s="612"/>
      <c r="K113" s="612"/>
      <c r="L113" s="612"/>
      <c r="M113" s="612"/>
      <c r="N113" s="612"/>
      <c r="O113" s="612"/>
      <c r="P113" s="612"/>
      <c r="Q113" s="612"/>
      <c r="R113" s="612"/>
      <c r="S113" s="612"/>
      <c r="T113" s="612"/>
      <c r="U113" s="612"/>
      <c r="V113" s="612"/>
      <c r="W113" s="612"/>
      <c r="X113" s="612"/>
      <c r="Y113" s="612"/>
    </row>
    <row r="114" spans="1:25" s="609" customFormat="1" ht="42" customHeight="1">
      <c r="A114" s="722" t="s">
        <v>26</v>
      </c>
      <c r="B114" s="1087" t="s">
        <v>964</v>
      </c>
      <c r="C114" s="1127"/>
      <c r="D114" s="1127"/>
      <c r="E114" s="1127"/>
      <c r="F114" s="727"/>
      <c r="G114" s="1088"/>
      <c r="H114" s="1089"/>
      <c r="I114" s="727"/>
      <c r="J114" s="612"/>
      <c r="K114" s="612"/>
      <c r="L114" s="612"/>
      <c r="M114" s="612"/>
      <c r="N114" s="612"/>
      <c r="O114" s="612"/>
      <c r="P114" s="612"/>
      <c r="Q114" s="612"/>
      <c r="R114" s="612"/>
      <c r="S114" s="612"/>
      <c r="T114" s="612"/>
      <c r="U114" s="612"/>
      <c r="V114" s="612"/>
      <c r="W114" s="612"/>
      <c r="X114" s="612"/>
      <c r="Y114" s="612"/>
    </row>
    <row r="115" spans="1:25" s="609" customFormat="1" ht="48" customHeight="1">
      <c r="A115" s="722" t="s">
        <v>468</v>
      </c>
      <c r="B115" s="1087" t="s">
        <v>965</v>
      </c>
      <c r="C115" s="1087"/>
      <c r="D115" s="1087"/>
      <c r="E115" s="1087"/>
      <c r="F115" s="727"/>
      <c r="G115" s="1088"/>
      <c r="H115" s="1089"/>
      <c r="I115" s="727"/>
      <c r="J115" s="612"/>
      <c r="K115" s="612"/>
      <c r="L115" s="612"/>
      <c r="M115" s="612"/>
      <c r="N115" s="612"/>
      <c r="O115" s="612"/>
      <c r="P115" s="612"/>
      <c r="Q115" s="612"/>
      <c r="R115" s="612"/>
      <c r="S115" s="612"/>
      <c r="T115" s="612"/>
      <c r="U115" s="612"/>
      <c r="V115" s="612"/>
      <c r="W115" s="612"/>
      <c r="X115" s="612"/>
      <c r="Y115" s="612"/>
    </row>
    <row r="116" spans="1:25" s="609" customFormat="1" ht="34.5" hidden="1" customHeight="1">
      <c r="A116" s="722"/>
      <c r="B116" s="1087"/>
      <c r="C116" s="1087"/>
      <c r="D116" s="1087"/>
      <c r="E116" s="1087"/>
      <c r="F116" s="1120"/>
      <c r="G116" s="1091"/>
      <c r="H116" s="1090"/>
      <c r="I116" s="1091"/>
      <c r="J116" s="612"/>
      <c r="K116" s="612"/>
      <c r="L116" s="612"/>
      <c r="M116" s="612"/>
      <c r="N116" s="612"/>
      <c r="O116" s="612"/>
      <c r="P116" s="612"/>
      <c r="Q116" s="612"/>
      <c r="R116" s="612"/>
      <c r="S116" s="612"/>
      <c r="T116" s="612"/>
      <c r="U116" s="612"/>
      <c r="V116" s="612"/>
      <c r="W116" s="612"/>
      <c r="X116" s="612"/>
      <c r="Y116" s="612"/>
    </row>
    <row r="117" spans="1:25" s="609" customFormat="1" ht="38.25" customHeight="1">
      <c r="A117" s="722" t="s">
        <v>513</v>
      </c>
      <c r="B117" s="1087" t="s">
        <v>622</v>
      </c>
      <c r="C117" s="1087"/>
      <c r="D117" s="1087"/>
      <c r="E117" s="1087"/>
      <c r="F117" s="727"/>
      <c r="G117" s="1088"/>
      <c r="H117" s="1089"/>
      <c r="I117" s="727"/>
      <c r="J117" s="612"/>
      <c r="K117" s="612"/>
      <c r="L117" s="612"/>
      <c r="M117" s="612"/>
      <c r="N117" s="612"/>
      <c r="O117" s="612"/>
      <c r="P117" s="612"/>
      <c r="Q117" s="612"/>
      <c r="R117" s="612"/>
      <c r="S117" s="612"/>
      <c r="T117" s="612"/>
      <c r="U117" s="612"/>
      <c r="V117" s="612"/>
      <c r="W117" s="612"/>
      <c r="X117" s="612"/>
      <c r="Y117" s="612"/>
    </row>
    <row r="118" spans="1:25" s="609" customFormat="1" ht="32.25" customHeight="1">
      <c r="A118" s="722" t="s">
        <v>469</v>
      </c>
      <c r="B118" s="1087" t="s">
        <v>951</v>
      </c>
      <c r="C118" s="1087"/>
      <c r="D118" s="1087"/>
      <c r="E118" s="1087"/>
      <c r="F118" s="727"/>
      <c r="G118" s="1088"/>
      <c r="H118" s="1089"/>
      <c r="I118" s="727"/>
      <c r="J118" s="612"/>
      <c r="K118" s="612"/>
      <c r="L118" s="612"/>
      <c r="M118" s="612"/>
      <c r="N118" s="612"/>
      <c r="O118" s="612"/>
      <c r="P118" s="612"/>
      <c r="Q118" s="612"/>
      <c r="R118" s="612"/>
      <c r="S118" s="612"/>
      <c r="T118" s="612"/>
      <c r="U118" s="612"/>
      <c r="V118" s="612"/>
      <c r="W118" s="612"/>
      <c r="X118" s="612"/>
      <c r="Y118" s="612"/>
    </row>
    <row r="119" spans="1:25" s="609" customFormat="1" ht="67.5" customHeight="1">
      <c r="A119" s="1128" t="s">
        <v>474</v>
      </c>
      <c r="B119" s="1110" t="s">
        <v>623</v>
      </c>
      <c r="C119" s="1111"/>
      <c r="D119" s="1111"/>
      <c r="E119" s="1111"/>
      <c r="F119" s="731"/>
      <c r="G119" s="730"/>
      <c r="H119" s="731"/>
      <c r="I119" s="729"/>
      <c r="J119" s="612"/>
      <c r="K119" s="612"/>
      <c r="L119" s="612"/>
      <c r="M119" s="612"/>
      <c r="N119" s="612"/>
      <c r="O119" s="612"/>
      <c r="P119" s="612"/>
      <c r="Q119" s="612"/>
      <c r="R119" s="612"/>
      <c r="S119" s="612"/>
      <c r="T119" s="612"/>
      <c r="U119" s="612"/>
      <c r="V119" s="612"/>
      <c r="W119" s="612"/>
      <c r="X119" s="612"/>
      <c r="Y119" s="612"/>
    </row>
    <row r="120" spans="1:25" s="609" customFormat="1" ht="4.5" customHeight="1">
      <c r="A120" s="1129"/>
      <c r="B120" s="1131" t="s">
        <v>624</v>
      </c>
      <c r="C120" s="1131"/>
      <c r="D120" s="1131"/>
      <c r="E120" s="1131"/>
      <c r="F120" s="740"/>
      <c r="G120" s="741"/>
      <c r="H120" s="740"/>
      <c r="I120" s="742"/>
      <c r="J120" s="612"/>
      <c r="K120" s="612"/>
      <c r="L120" s="612"/>
      <c r="M120" s="612"/>
      <c r="N120" s="612"/>
      <c r="O120" s="612"/>
      <c r="P120" s="612"/>
      <c r="Q120" s="612"/>
      <c r="R120" s="612"/>
      <c r="S120" s="612"/>
      <c r="T120" s="612"/>
      <c r="U120" s="612"/>
      <c r="V120" s="612"/>
      <c r="W120" s="612"/>
      <c r="X120" s="612"/>
      <c r="Y120" s="612"/>
    </row>
    <row r="121" spans="1:25" s="609" customFormat="1" ht="18.75" customHeight="1">
      <c r="A121" s="1130"/>
      <c r="B121" s="1087"/>
      <c r="C121" s="1087"/>
      <c r="D121" s="1087"/>
      <c r="E121" s="1087"/>
      <c r="F121" s="743" t="s">
        <v>692</v>
      </c>
      <c r="G121" s="744" t="s">
        <v>692</v>
      </c>
      <c r="H121" s="745"/>
      <c r="I121" s="746" t="s">
        <v>692</v>
      </c>
      <c r="J121" s="612"/>
      <c r="K121" s="612"/>
      <c r="L121" s="612"/>
      <c r="M121" s="612"/>
      <c r="N121" s="612"/>
      <c r="O121" s="612"/>
      <c r="P121" s="612"/>
      <c r="Q121" s="612"/>
      <c r="R121" s="612"/>
      <c r="S121" s="612"/>
      <c r="T121" s="612"/>
      <c r="U121" s="612"/>
      <c r="V121" s="612"/>
      <c r="W121" s="612"/>
      <c r="X121" s="612"/>
      <c r="Y121" s="612"/>
    </row>
    <row r="122" spans="1:25" s="750" customFormat="1" ht="21.75" customHeight="1">
      <c r="A122" s="747"/>
      <c r="B122" s="748" t="s">
        <v>730</v>
      </c>
      <c r="C122" s="749"/>
      <c r="D122" s="749"/>
      <c r="E122" s="749"/>
      <c r="F122" s="749"/>
      <c r="G122" s="749"/>
      <c r="H122" s="749"/>
      <c r="I122" s="749"/>
      <c r="J122" s="616"/>
    </row>
    <row r="123" spans="1:25" s="609" customFormat="1" ht="36.75" customHeight="1">
      <c r="A123" s="751" t="s">
        <v>952</v>
      </c>
      <c r="B123" s="1095" t="s">
        <v>744</v>
      </c>
      <c r="C123" s="1096"/>
      <c r="D123" s="1096"/>
      <c r="E123" s="1096"/>
      <c r="F123" s="752"/>
      <c r="G123" s="753"/>
      <c r="H123" s="753"/>
      <c r="I123" s="754"/>
      <c r="J123" s="612"/>
      <c r="K123" s="612"/>
      <c r="L123" s="612"/>
      <c r="M123" s="612"/>
      <c r="N123" s="612"/>
      <c r="O123" s="612"/>
      <c r="P123" s="612"/>
      <c r="Q123" s="612"/>
      <c r="R123" s="612"/>
      <c r="S123" s="612"/>
      <c r="T123" s="612"/>
      <c r="U123" s="612"/>
      <c r="V123" s="612"/>
      <c r="W123" s="612"/>
      <c r="X123" s="612"/>
      <c r="Y123" s="612"/>
    </row>
    <row r="124" spans="1:25" s="609" customFormat="1" ht="57.75" customHeight="1">
      <c r="A124" s="722" t="s">
        <v>745</v>
      </c>
      <c r="B124" s="1102" t="s">
        <v>966</v>
      </c>
      <c r="C124" s="1102"/>
      <c r="D124" s="1102"/>
      <c r="E124" s="1115"/>
      <c r="F124" s="728"/>
      <c r="G124" s="1088"/>
      <c r="H124" s="1089"/>
      <c r="I124" s="755"/>
      <c r="J124" s="612"/>
      <c r="K124" s="612"/>
      <c r="L124" s="612"/>
      <c r="M124" s="612"/>
      <c r="N124" s="612"/>
      <c r="O124" s="612"/>
      <c r="P124" s="612"/>
      <c r="Q124" s="612"/>
      <c r="R124" s="612"/>
      <c r="S124" s="612"/>
      <c r="T124" s="612"/>
      <c r="U124" s="612"/>
      <c r="V124" s="612"/>
      <c r="W124" s="612"/>
      <c r="X124" s="612"/>
      <c r="Y124" s="612"/>
    </row>
    <row r="125" spans="1:25" s="609" customFormat="1" ht="48" customHeight="1">
      <c r="A125" s="722" t="s">
        <v>746</v>
      </c>
      <c r="B125" s="1102" t="s">
        <v>953</v>
      </c>
      <c r="C125" s="1102"/>
      <c r="D125" s="1102"/>
      <c r="E125" s="1115"/>
      <c r="F125" s="731"/>
      <c r="G125" s="1088"/>
      <c r="H125" s="1089"/>
      <c r="I125" s="755"/>
      <c r="J125" s="612"/>
      <c r="K125" s="612"/>
      <c r="L125" s="612"/>
      <c r="M125" s="612"/>
      <c r="N125" s="612"/>
      <c r="O125" s="612"/>
      <c r="P125" s="612"/>
      <c r="Q125" s="612"/>
      <c r="R125" s="612"/>
      <c r="S125" s="612"/>
      <c r="T125" s="612"/>
      <c r="U125" s="612"/>
      <c r="V125" s="612"/>
      <c r="W125" s="612"/>
      <c r="X125" s="612"/>
      <c r="Y125" s="612"/>
    </row>
    <row r="126" spans="1:25" s="609" customFormat="1" ht="40.5" customHeight="1">
      <c r="A126" s="722" t="s">
        <v>748</v>
      </c>
      <c r="B126" s="1102" t="s">
        <v>967</v>
      </c>
      <c r="C126" s="1102"/>
      <c r="D126" s="1102"/>
      <c r="E126" s="1115"/>
      <c r="F126" s="727"/>
      <c r="G126" s="1088"/>
      <c r="H126" s="1089"/>
      <c r="I126" s="727"/>
      <c r="J126" s="612"/>
      <c r="K126" s="612"/>
      <c r="L126" s="612"/>
      <c r="M126" s="612"/>
      <c r="N126" s="612"/>
      <c r="O126" s="612"/>
      <c r="P126" s="612"/>
      <c r="Q126" s="612"/>
      <c r="R126" s="612"/>
      <c r="S126" s="612"/>
      <c r="T126" s="612"/>
      <c r="U126" s="612"/>
      <c r="V126" s="612"/>
      <c r="W126" s="612"/>
      <c r="X126" s="612"/>
      <c r="Y126" s="612"/>
    </row>
    <row r="127" spans="1:25" s="609" customFormat="1" ht="24" customHeight="1">
      <c r="A127" s="722" t="s">
        <v>750</v>
      </c>
      <c r="B127" s="1102" t="s">
        <v>622</v>
      </c>
      <c r="C127" s="1102"/>
      <c r="D127" s="1102"/>
      <c r="E127" s="1115"/>
      <c r="F127" s="727"/>
      <c r="G127" s="1088"/>
      <c r="H127" s="1089"/>
      <c r="I127" s="727"/>
      <c r="J127" s="612"/>
      <c r="K127" s="612"/>
      <c r="L127" s="612"/>
      <c r="M127" s="612"/>
      <c r="N127" s="612"/>
      <c r="O127" s="612"/>
      <c r="P127" s="612"/>
      <c r="Q127" s="612"/>
      <c r="R127" s="612"/>
      <c r="S127" s="612"/>
      <c r="T127" s="612"/>
      <c r="U127" s="612"/>
      <c r="V127" s="612"/>
      <c r="W127" s="612"/>
      <c r="X127" s="612"/>
      <c r="Y127" s="612"/>
    </row>
    <row r="128" spans="1:25" s="609" customFormat="1" ht="27" customHeight="1">
      <c r="A128" s="722" t="s">
        <v>751</v>
      </c>
      <c r="B128" s="1102" t="s">
        <v>954</v>
      </c>
      <c r="C128" s="1102"/>
      <c r="D128" s="1102"/>
      <c r="E128" s="1115"/>
      <c r="F128" s="727"/>
      <c r="G128" s="1088"/>
      <c r="H128" s="1089"/>
      <c r="I128" s="727"/>
      <c r="J128" s="612"/>
      <c r="K128" s="612"/>
      <c r="L128" s="612"/>
      <c r="M128" s="612"/>
      <c r="N128" s="612"/>
      <c r="O128" s="612"/>
      <c r="P128" s="612"/>
      <c r="Q128" s="612"/>
      <c r="R128" s="612"/>
      <c r="S128" s="612"/>
      <c r="T128" s="612"/>
      <c r="U128" s="612"/>
      <c r="V128" s="612"/>
      <c r="W128" s="612"/>
      <c r="X128" s="612"/>
      <c r="Y128" s="612"/>
    </row>
    <row r="129" spans="1:25" s="609" customFormat="1" ht="53.25" customHeight="1">
      <c r="A129" s="1076" t="s">
        <v>742</v>
      </c>
      <c r="B129" s="1110" t="s">
        <v>623</v>
      </c>
      <c r="C129" s="1111"/>
      <c r="D129" s="1111"/>
      <c r="E129" s="1111"/>
      <c r="F129" s="729"/>
      <c r="G129" s="730"/>
      <c r="H129" s="731"/>
      <c r="I129" s="729"/>
      <c r="J129" s="612"/>
      <c r="K129" s="612"/>
      <c r="L129" s="612"/>
      <c r="M129" s="612"/>
      <c r="N129" s="612"/>
      <c r="O129" s="612"/>
      <c r="P129" s="612"/>
      <c r="Q129" s="612"/>
      <c r="R129" s="612"/>
      <c r="S129" s="612"/>
      <c r="T129" s="612"/>
      <c r="U129" s="612"/>
      <c r="V129" s="612"/>
      <c r="W129" s="612"/>
      <c r="X129" s="612"/>
      <c r="Y129" s="612"/>
    </row>
    <row r="130" spans="1:25" s="609" customFormat="1" ht="27" customHeight="1">
      <c r="A130" s="1078"/>
      <c r="B130" s="1112" t="s">
        <v>624</v>
      </c>
      <c r="C130" s="1113"/>
      <c r="D130" s="1113"/>
      <c r="E130" s="1114"/>
      <c r="F130" s="756"/>
      <c r="G130" s="756"/>
      <c r="H130" s="757"/>
      <c r="I130" s="758"/>
      <c r="J130" s="612"/>
      <c r="K130" s="612"/>
      <c r="L130" s="612"/>
      <c r="M130" s="612"/>
      <c r="N130" s="612"/>
      <c r="O130" s="612"/>
      <c r="P130" s="612"/>
      <c r="Q130" s="612"/>
      <c r="R130" s="612"/>
      <c r="S130" s="612"/>
      <c r="T130" s="612"/>
      <c r="U130" s="612"/>
      <c r="V130" s="612"/>
      <c r="W130" s="612"/>
      <c r="X130" s="612"/>
      <c r="Y130" s="612"/>
    </row>
    <row r="131" spans="1:25" s="609" customFormat="1" ht="14.25" customHeight="1">
      <c r="A131" s="610"/>
      <c r="B131" s="759"/>
      <c r="C131" s="760"/>
      <c r="D131" s="760"/>
      <c r="E131" s="761"/>
      <c r="F131" s="618"/>
      <c r="G131" s="618"/>
      <c r="H131" s="618"/>
      <c r="I131" s="618"/>
      <c r="J131" s="612"/>
      <c r="K131" s="612"/>
      <c r="L131" s="612"/>
      <c r="M131" s="612"/>
      <c r="N131" s="612"/>
      <c r="O131" s="612"/>
      <c r="P131" s="612"/>
      <c r="Q131" s="612"/>
      <c r="R131" s="612"/>
      <c r="S131" s="612"/>
      <c r="T131" s="612"/>
      <c r="U131" s="612"/>
      <c r="V131" s="612"/>
      <c r="W131" s="612"/>
      <c r="X131" s="612"/>
      <c r="Y131" s="612"/>
    </row>
    <row r="132" spans="1:25" s="609" customFormat="1" ht="45" customHeight="1">
      <c r="A132" s="722">
        <v>4</v>
      </c>
      <c r="B132" s="1087" t="s">
        <v>968</v>
      </c>
      <c r="C132" s="1087"/>
      <c r="D132" s="1087"/>
      <c r="E132" s="1087"/>
      <c r="F132" s="1087"/>
      <c r="G132" s="1087"/>
      <c r="H132" s="1087"/>
      <c r="I132" s="721"/>
      <c r="J132" s="612"/>
      <c r="K132" s="612"/>
      <c r="L132" s="612"/>
      <c r="M132" s="612"/>
      <c r="N132" s="612"/>
      <c r="O132" s="612"/>
      <c r="P132" s="612"/>
      <c r="Q132" s="612"/>
      <c r="R132" s="612"/>
      <c r="S132" s="612" t="s">
        <v>539</v>
      </c>
      <c r="T132" s="612"/>
      <c r="U132" s="612"/>
      <c r="V132" s="612"/>
      <c r="W132" s="612"/>
      <c r="X132" s="612"/>
      <c r="Y132" s="612"/>
    </row>
    <row r="133" spans="1:25" s="609" customFormat="1" ht="12.75" customHeight="1">
      <c r="A133" s="751"/>
      <c r="B133" s="1095"/>
      <c r="C133" s="1096"/>
      <c r="D133" s="1096"/>
      <c r="E133" s="1096"/>
      <c r="F133" s="752"/>
      <c r="G133" s="753"/>
      <c r="H133" s="753"/>
      <c r="I133" s="754"/>
      <c r="J133" s="612"/>
      <c r="K133" s="612"/>
      <c r="L133" s="612"/>
      <c r="M133" s="612"/>
      <c r="N133" s="612"/>
      <c r="O133" s="612"/>
      <c r="P133" s="612"/>
      <c r="Q133" s="612"/>
      <c r="R133" s="612"/>
      <c r="S133" s="612" t="s">
        <v>473</v>
      </c>
      <c r="T133" s="612"/>
      <c r="U133" s="612"/>
      <c r="V133" s="612"/>
      <c r="W133" s="612"/>
      <c r="X133" s="612"/>
      <c r="Y133" s="612"/>
    </row>
    <row r="134" spans="1:25" s="609" customFormat="1" ht="52.5" customHeight="1">
      <c r="A134" s="722">
        <v>5</v>
      </c>
      <c r="B134" s="1087" t="s">
        <v>969</v>
      </c>
      <c r="C134" s="1087"/>
      <c r="D134" s="1087"/>
      <c r="E134" s="1087"/>
      <c r="F134" s="1087"/>
      <c r="G134" s="1087"/>
      <c r="H134" s="1087"/>
      <c r="I134" s="721"/>
      <c r="J134" s="612"/>
      <c r="K134" s="612"/>
      <c r="L134" s="612"/>
      <c r="M134" s="612"/>
      <c r="N134" s="612"/>
      <c r="O134" s="612"/>
      <c r="P134" s="612"/>
      <c r="Q134" s="612"/>
      <c r="R134" s="612"/>
      <c r="S134" s="612"/>
      <c r="T134" s="612"/>
      <c r="U134" s="612"/>
      <c r="V134" s="612"/>
      <c r="W134" s="612"/>
      <c r="X134" s="612"/>
      <c r="Y134" s="612"/>
    </row>
    <row r="135" spans="1:25" s="609" customFormat="1" ht="12" customHeight="1">
      <c r="A135" s="751"/>
      <c r="B135" s="1095"/>
      <c r="C135" s="1096"/>
      <c r="D135" s="1096"/>
      <c r="E135" s="1096"/>
      <c r="F135" s="752"/>
      <c r="G135" s="753"/>
      <c r="H135" s="753"/>
      <c r="I135" s="754"/>
      <c r="J135" s="612"/>
      <c r="K135" s="612"/>
      <c r="L135" s="612"/>
      <c r="M135" s="612"/>
      <c r="N135" s="612"/>
      <c r="O135" s="612"/>
      <c r="P135" s="612"/>
      <c r="Q135" s="612"/>
      <c r="R135" s="612"/>
      <c r="S135" s="612"/>
      <c r="T135" s="612"/>
      <c r="U135" s="612"/>
      <c r="V135" s="612"/>
      <c r="W135" s="612"/>
      <c r="X135" s="612"/>
      <c r="Y135" s="612"/>
    </row>
    <row r="136" spans="1:25" s="609" customFormat="1" ht="72" customHeight="1">
      <c r="A136" s="722">
        <v>6</v>
      </c>
      <c r="B136" s="1087" t="s">
        <v>970</v>
      </c>
      <c r="C136" s="1087"/>
      <c r="D136" s="1087"/>
      <c r="E136" s="1087"/>
      <c r="F136" s="1087"/>
      <c r="G136" s="1087"/>
      <c r="H136" s="1087"/>
      <c r="I136" s="721"/>
      <c r="J136" s="612"/>
      <c r="K136" s="612"/>
      <c r="L136" s="612"/>
      <c r="M136" s="612"/>
      <c r="N136" s="612"/>
      <c r="O136" s="612"/>
      <c r="P136" s="612"/>
      <c r="Q136" s="612"/>
      <c r="R136" s="612"/>
      <c r="S136" s="612"/>
      <c r="T136" s="612"/>
      <c r="U136" s="612"/>
      <c r="V136" s="612"/>
      <c r="W136" s="612"/>
      <c r="X136" s="612"/>
      <c r="Y136" s="612"/>
    </row>
    <row r="137" spans="1:25" s="609" customFormat="1" ht="16.5">
      <c r="A137" s="751"/>
      <c r="B137" s="1095"/>
      <c r="C137" s="1096"/>
      <c r="D137" s="1096"/>
      <c r="E137" s="1096"/>
      <c r="F137" s="752"/>
      <c r="G137" s="753"/>
      <c r="H137" s="753"/>
      <c r="I137" s="754"/>
      <c r="J137" s="612"/>
      <c r="K137" s="612"/>
      <c r="L137" s="612"/>
      <c r="M137" s="612"/>
      <c r="N137" s="612"/>
      <c r="O137" s="612"/>
      <c r="P137" s="612"/>
      <c r="Q137" s="612"/>
      <c r="R137" s="612"/>
      <c r="S137" s="612"/>
      <c r="T137" s="612"/>
      <c r="U137" s="612"/>
      <c r="V137" s="612"/>
      <c r="W137" s="612"/>
      <c r="X137" s="612"/>
      <c r="Y137" s="612"/>
    </row>
    <row r="138" spans="1:25" s="609" customFormat="1" ht="42" customHeight="1">
      <c r="A138" s="722">
        <v>7</v>
      </c>
      <c r="B138" s="1113" t="s">
        <v>625</v>
      </c>
      <c r="C138" s="1113"/>
      <c r="D138" s="1113"/>
      <c r="E138" s="1113"/>
      <c r="F138" s="735"/>
      <c r="G138" s="1132"/>
      <c r="H138" s="1133"/>
      <c r="I138" s="735"/>
      <c r="J138" s="612"/>
      <c r="K138" s="612"/>
      <c r="L138" s="612"/>
      <c r="M138" s="612"/>
      <c r="N138" s="612"/>
      <c r="O138" s="612"/>
      <c r="P138" s="612"/>
      <c r="Q138" s="612"/>
      <c r="R138" s="612"/>
      <c r="S138" s="612"/>
      <c r="T138" s="612"/>
      <c r="U138" s="612"/>
      <c r="V138" s="612"/>
      <c r="W138" s="612"/>
      <c r="X138" s="612"/>
      <c r="Y138" s="612"/>
    </row>
    <row r="139" spans="1:25" s="609" customFormat="1" ht="21.75" customHeight="1">
      <c r="A139" s="610"/>
      <c r="B139" s="608"/>
      <c r="C139" s="608"/>
      <c r="D139" s="608"/>
      <c r="E139" s="608"/>
      <c r="F139" s="608"/>
      <c r="G139" s="608"/>
      <c r="H139" s="608"/>
      <c r="I139" s="608"/>
      <c r="J139" s="608"/>
    </row>
    <row r="140" spans="1:25" ht="27" customHeight="1">
      <c r="A140" s="1134" t="s">
        <v>955</v>
      </c>
      <c r="B140" s="1135"/>
      <c r="C140" s="1135"/>
      <c r="D140" s="1135"/>
      <c r="E140" s="1135"/>
      <c r="F140" s="1135"/>
      <c r="G140" s="1135"/>
      <c r="H140" s="1135"/>
      <c r="I140" s="1136"/>
      <c r="J140" s="406"/>
      <c r="K140" s="406"/>
      <c r="L140" s="406"/>
      <c r="M140" s="448"/>
      <c r="N140" s="406"/>
      <c r="O140" s="406"/>
      <c r="P140" s="406"/>
      <c r="Q140" s="406"/>
      <c r="R140" s="406"/>
      <c r="S140" s="406"/>
      <c r="T140" s="406"/>
      <c r="U140" s="406"/>
      <c r="V140" s="406"/>
      <c r="W140" s="406"/>
      <c r="X140" s="406"/>
    </row>
    <row r="141" spans="1:25" ht="52.5" customHeight="1">
      <c r="A141" s="1125" t="s">
        <v>956</v>
      </c>
      <c r="B141" s="1126"/>
      <c r="C141" s="1126"/>
      <c r="D141" s="1126"/>
      <c r="E141" s="1126"/>
      <c r="F141" s="1126"/>
      <c r="G141" s="1126"/>
      <c r="H141" s="1126"/>
      <c r="I141" s="1126"/>
      <c r="J141" s="406"/>
      <c r="K141" s="406"/>
      <c r="L141" s="406"/>
      <c r="M141" s="448"/>
      <c r="N141" s="406"/>
      <c r="O141" s="406"/>
      <c r="P141" s="406"/>
      <c r="Q141" s="406"/>
      <c r="R141" s="406"/>
      <c r="S141" s="406"/>
      <c r="T141" s="406"/>
      <c r="U141" s="406"/>
      <c r="V141" s="406"/>
      <c r="W141" s="406"/>
      <c r="X141" s="406"/>
    </row>
    <row r="142" spans="1:25" ht="34.5" customHeight="1">
      <c r="A142" s="722" t="s">
        <v>693</v>
      </c>
      <c r="B142" s="1137" t="s">
        <v>945</v>
      </c>
      <c r="C142" s="1137"/>
      <c r="D142" s="1137"/>
      <c r="E142" s="1137"/>
      <c r="F142" s="1138"/>
      <c r="G142" s="1138"/>
      <c r="H142" s="1138"/>
      <c r="I142" s="1089"/>
      <c r="J142" s="406"/>
      <c r="K142" s="406"/>
      <c r="L142" s="406"/>
      <c r="M142" s="448"/>
      <c r="N142" s="406"/>
      <c r="O142" s="406"/>
      <c r="P142" s="406"/>
      <c r="Q142" s="406"/>
      <c r="R142" s="406"/>
      <c r="S142" s="406"/>
      <c r="T142" s="406"/>
      <c r="U142" s="406"/>
      <c r="V142" s="406"/>
      <c r="W142" s="406"/>
      <c r="X142" s="406"/>
    </row>
    <row r="143" spans="1:25" ht="97.5" customHeight="1">
      <c r="A143" s="722" t="s">
        <v>694</v>
      </c>
      <c r="B143" s="1139" t="s">
        <v>766</v>
      </c>
      <c r="C143" s="1140"/>
      <c r="D143" s="1140"/>
      <c r="E143" s="1141"/>
      <c r="F143" s="1088"/>
      <c r="G143" s="1138"/>
      <c r="H143" s="1138"/>
      <c r="I143" s="1089"/>
      <c r="J143" s="406"/>
      <c r="K143" s="406"/>
      <c r="L143" s="406"/>
      <c r="M143" s="448"/>
      <c r="N143" s="406"/>
      <c r="O143" s="406"/>
      <c r="P143" s="406"/>
      <c r="Q143" s="406"/>
      <c r="R143" s="406"/>
      <c r="S143" s="406"/>
      <c r="T143" s="406"/>
      <c r="U143" s="406"/>
      <c r="V143" s="406"/>
      <c r="W143" s="406"/>
      <c r="X143" s="406"/>
    </row>
    <row r="144" spans="1:25" ht="63.75" customHeight="1">
      <c r="A144" s="722" t="s">
        <v>695</v>
      </c>
      <c r="B144" s="1142" t="s">
        <v>971</v>
      </c>
      <c r="C144" s="1142"/>
      <c r="D144" s="1142"/>
      <c r="E144" s="1143"/>
      <c r="F144" s="1138"/>
      <c r="G144" s="1138"/>
      <c r="H144" s="1138"/>
      <c r="I144" s="1089"/>
      <c r="J144" s="406"/>
      <c r="K144" s="406"/>
      <c r="L144" s="406"/>
      <c r="M144" s="448"/>
      <c r="N144" s="406"/>
      <c r="O144" s="406"/>
      <c r="P144" s="406"/>
      <c r="Q144" s="406"/>
      <c r="R144" s="406"/>
      <c r="S144" s="406"/>
      <c r="T144" s="406"/>
      <c r="U144" s="406"/>
      <c r="V144" s="406"/>
      <c r="W144" s="406"/>
      <c r="X144" s="406"/>
    </row>
    <row r="145" spans="1:24" ht="24.75" customHeight="1">
      <c r="A145" s="722" t="s">
        <v>957</v>
      </c>
      <c r="B145" s="1125" t="s">
        <v>958</v>
      </c>
      <c r="C145" s="1126"/>
      <c r="D145" s="1126"/>
      <c r="E145" s="1126"/>
      <c r="F145" s="1126"/>
      <c r="G145" s="1126"/>
      <c r="H145" s="1126"/>
      <c r="I145" s="1144"/>
      <c r="J145" s="323"/>
      <c r="K145" s="323"/>
      <c r="L145" s="323"/>
      <c r="M145" s="323"/>
      <c r="N145" s="323"/>
      <c r="O145" s="323"/>
      <c r="P145" s="323"/>
      <c r="Q145" s="323"/>
      <c r="R145" s="323"/>
      <c r="S145" s="323"/>
      <c r="T145" s="323"/>
      <c r="U145" s="323"/>
      <c r="V145" s="323"/>
      <c r="W145" s="323"/>
      <c r="X145" s="323"/>
    </row>
    <row r="146" spans="1:24" ht="36" customHeight="1">
      <c r="A146" s="722">
        <v>1</v>
      </c>
      <c r="B146" s="1102" t="s">
        <v>617</v>
      </c>
      <c r="C146" s="1102"/>
      <c r="D146" s="1102"/>
      <c r="E146" s="1103"/>
      <c r="F146" s="735"/>
      <c r="G146" s="1088"/>
      <c r="H146" s="1089"/>
      <c r="I146" s="727"/>
      <c r="J146" s="323"/>
      <c r="K146" s="323"/>
      <c r="L146" s="323"/>
      <c r="M146" s="323"/>
      <c r="N146" s="323"/>
      <c r="O146" s="323"/>
      <c r="P146" s="323"/>
      <c r="Q146" s="323"/>
      <c r="R146" s="323"/>
      <c r="S146" s="323"/>
      <c r="T146" s="323"/>
      <c r="U146" s="323"/>
      <c r="V146" s="323"/>
      <c r="W146" s="323"/>
      <c r="X146" s="323"/>
    </row>
    <row r="147" spans="1:24" ht="42" customHeight="1">
      <c r="A147" s="722">
        <v>2</v>
      </c>
      <c r="B147" s="1102" t="s">
        <v>618</v>
      </c>
      <c r="C147" s="1102"/>
      <c r="D147" s="1102"/>
      <c r="E147" s="1103"/>
      <c r="F147" s="735"/>
      <c r="G147" s="1088"/>
      <c r="H147" s="1089"/>
      <c r="I147" s="727"/>
      <c r="J147" s="323"/>
      <c r="K147" s="323"/>
      <c r="L147" s="323"/>
      <c r="M147" s="323"/>
      <c r="N147" s="323"/>
      <c r="O147" s="323"/>
      <c r="P147" s="323"/>
      <c r="Q147" s="323"/>
      <c r="R147" s="323"/>
      <c r="S147" s="323"/>
      <c r="T147" s="323"/>
      <c r="U147" s="323"/>
      <c r="V147" s="323"/>
      <c r="W147" s="323"/>
      <c r="X147" s="323"/>
    </row>
    <row r="148" spans="1:24" ht="33" customHeight="1">
      <c r="A148" s="762">
        <v>3</v>
      </c>
      <c r="B148" s="1080" t="s">
        <v>959</v>
      </c>
      <c r="C148" s="1080"/>
      <c r="D148" s="1080"/>
      <c r="E148" s="1081"/>
      <c r="F148" s="735"/>
      <c r="G148" s="1088"/>
      <c r="H148" s="1089"/>
      <c r="I148" s="727"/>
      <c r="J148" s="323"/>
      <c r="K148" s="323"/>
      <c r="L148" s="323"/>
      <c r="M148" s="323"/>
      <c r="N148" s="323"/>
      <c r="O148" s="323"/>
      <c r="P148" s="323"/>
      <c r="Q148" s="323"/>
      <c r="R148" s="323"/>
      <c r="S148" s="323"/>
      <c r="T148" s="323"/>
      <c r="U148" s="323"/>
      <c r="V148" s="323"/>
      <c r="W148" s="323"/>
      <c r="X148" s="323"/>
    </row>
    <row r="149" spans="1:24" ht="31.5" customHeight="1">
      <c r="A149" s="763"/>
      <c r="B149" s="1083"/>
      <c r="C149" s="1083"/>
      <c r="D149" s="1083"/>
      <c r="E149" s="1084"/>
      <c r="F149" s="735"/>
      <c r="G149" s="1088"/>
      <c r="H149" s="1089"/>
      <c r="I149" s="727"/>
      <c r="J149" s="323"/>
      <c r="K149" s="323"/>
      <c r="L149" s="323"/>
      <c r="M149" s="323"/>
      <c r="N149" s="323"/>
      <c r="O149" s="323"/>
      <c r="P149" s="323"/>
      <c r="Q149" s="323"/>
      <c r="R149" s="323"/>
      <c r="S149" s="323"/>
      <c r="T149" s="323"/>
      <c r="U149" s="323"/>
      <c r="V149" s="323"/>
      <c r="W149" s="323"/>
      <c r="X149" s="323"/>
    </row>
    <row r="150" spans="1:24" ht="28.5" customHeight="1">
      <c r="A150" s="763"/>
      <c r="B150" s="1083"/>
      <c r="C150" s="1083"/>
      <c r="D150" s="1083"/>
      <c r="E150" s="1084"/>
      <c r="F150" s="735"/>
      <c r="G150" s="1088"/>
      <c r="H150" s="1089"/>
      <c r="I150" s="727"/>
      <c r="J150" s="323"/>
      <c r="K150" s="323"/>
      <c r="L150" s="323"/>
      <c r="M150" s="323"/>
      <c r="N150" s="323"/>
      <c r="O150" s="323"/>
      <c r="P150" s="323"/>
      <c r="Q150" s="323"/>
      <c r="R150" s="323"/>
      <c r="S150" s="323"/>
      <c r="T150" s="323"/>
      <c r="U150" s="323"/>
      <c r="V150" s="323"/>
      <c r="W150" s="323"/>
      <c r="X150" s="323"/>
    </row>
    <row r="151" spans="1:24" ht="32.25" customHeight="1">
      <c r="A151" s="763"/>
      <c r="B151" s="1083"/>
      <c r="C151" s="1083"/>
      <c r="D151" s="1083"/>
      <c r="E151" s="1084"/>
      <c r="F151" s="735"/>
      <c r="G151" s="1088"/>
      <c r="H151" s="1089"/>
      <c r="I151" s="727"/>
      <c r="J151" s="323"/>
      <c r="K151" s="323"/>
      <c r="L151" s="323"/>
      <c r="M151" s="323"/>
      <c r="N151" s="323"/>
      <c r="O151" s="323"/>
      <c r="P151" s="323"/>
      <c r="Q151" s="323"/>
      <c r="R151" s="323"/>
      <c r="S151" s="323"/>
      <c r="T151" s="323"/>
      <c r="U151" s="323"/>
      <c r="V151" s="323"/>
      <c r="W151" s="323"/>
      <c r="X151" s="323"/>
    </row>
    <row r="152" spans="1:24" ht="35.25" customHeight="1">
      <c r="A152" s="763"/>
      <c r="B152" s="1145" t="s">
        <v>620</v>
      </c>
      <c r="C152" s="1145"/>
      <c r="D152" s="1145"/>
      <c r="E152" s="1146"/>
      <c r="F152" s="735"/>
      <c r="G152" s="1088"/>
      <c r="H152" s="1089"/>
      <c r="I152" s="727"/>
      <c r="J152" s="323"/>
      <c r="K152" s="323"/>
      <c r="L152" s="323"/>
      <c r="M152" s="323"/>
      <c r="N152" s="323"/>
      <c r="O152" s="323"/>
      <c r="P152" s="323"/>
      <c r="Q152" s="323"/>
      <c r="R152" s="323"/>
      <c r="S152" s="323"/>
      <c r="T152" s="323"/>
      <c r="U152" s="323"/>
      <c r="V152" s="323"/>
      <c r="W152" s="323"/>
      <c r="X152" s="323"/>
    </row>
    <row r="153" spans="1:24" ht="35.25" customHeight="1">
      <c r="A153" s="763"/>
      <c r="B153" s="1145" t="s">
        <v>21</v>
      </c>
      <c r="C153" s="1145"/>
      <c r="D153" s="1145"/>
      <c r="E153" s="1146"/>
      <c r="F153" s="735"/>
      <c r="G153" s="1088"/>
      <c r="H153" s="1089"/>
      <c r="I153" s="727"/>
      <c r="J153" s="323"/>
      <c r="K153" s="323"/>
      <c r="L153" s="323"/>
      <c r="M153" s="323"/>
      <c r="N153" s="323"/>
      <c r="O153" s="323"/>
      <c r="P153" s="323"/>
      <c r="Q153" s="323"/>
      <c r="R153" s="323"/>
      <c r="S153" s="323"/>
      <c r="T153" s="323"/>
      <c r="U153" s="323"/>
      <c r="V153" s="323"/>
      <c r="W153" s="323"/>
      <c r="X153" s="323"/>
    </row>
    <row r="154" spans="1:24" ht="41.25" customHeight="1">
      <c r="A154" s="764"/>
      <c r="B154" s="1148" t="s">
        <v>621</v>
      </c>
      <c r="C154" s="1148"/>
      <c r="D154" s="1148"/>
      <c r="E154" s="1149"/>
      <c r="F154" s="735"/>
      <c r="G154" s="1088"/>
      <c r="H154" s="1089"/>
      <c r="I154" s="727"/>
      <c r="J154" s="323"/>
      <c r="K154" s="323"/>
      <c r="L154" s="323"/>
      <c r="M154" s="323"/>
      <c r="N154" s="323"/>
      <c r="O154" s="323"/>
      <c r="P154" s="323"/>
      <c r="Q154" s="323"/>
      <c r="R154" s="323"/>
      <c r="S154" s="323"/>
      <c r="T154" s="323"/>
      <c r="U154" s="323"/>
      <c r="V154" s="323"/>
      <c r="W154" s="323"/>
      <c r="X154" s="323"/>
    </row>
    <row r="155" spans="1:24" ht="34.5" customHeight="1">
      <c r="A155" s="751" t="s">
        <v>960</v>
      </c>
      <c r="B155" s="1125" t="s">
        <v>769</v>
      </c>
      <c r="C155" s="1126"/>
      <c r="D155" s="1126"/>
      <c r="E155" s="1126"/>
      <c r="F155" s="752"/>
      <c r="G155" s="752"/>
      <c r="H155" s="752"/>
      <c r="I155" s="752"/>
      <c r="J155" s="323"/>
      <c r="K155" s="323"/>
      <c r="L155" s="323"/>
      <c r="M155" s="323"/>
      <c r="N155" s="323"/>
      <c r="O155" s="323"/>
      <c r="P155" s="323"/>
      <c r="Q155" s="323"/>
      <c r="R155" s="323"/>
      <c r="S155" s="323"/>
      <c r="T155" s="323"/>
      <c r="U155" s="323"/>
      <c r="V155" s="323"/>
      <c r="W155" s="323"/>
      <c r="X155" s="323"/>
    </row>
    <row r="156" spans="1:24" ht="44.25" customHeight="1">
      <c r="A156" s="722" t="s">
        <v>745</v>
      </c>
      <c r="B156" s="1102" t="s">
        <v>972</v>
      </c>
      <c r="C156" s="1102"/>
      <c r="D156" s="1102"/>
      <c r="E156" s="1115"/>
      <c r="F156" s="727"/>
      <c r="G156" s="1088"/>
      <c r="H156" s="1089"/>
      <c r="I156" s="727"/>
      <c r="J156" s="323"/>
      <c r="K156" s="323"/>
      <c r="L156" s="323"/>
      <c r="M156" s="323"/>
      <c r="N156" s="323"/>
      <c r="O156" s="323"/>
      <c r="P156" s="323"/>
      <c r="Q156" s="323"/>
      <c r="R156" s="323"/>
      <c r="S156" s="323"/>
      <c r="T156" s="323"/>
      <c r="U156" s="323"/>
      <c r="V156" s="323"/>
      <c r="W156" s="323"/>
      <c r="X156" s="323"/>
    </row>
    <row r="157" spans="1:24" ht="41.25" customHeight="1">
      <c r="A157" s="722" t="s">
        <v>746</v>
      </c>
      <c r="B157" s="1102" t="s">
        <v>973</v>
      </c>
      <c r="C157" s="1102"/>
      <c r="D157" s="1102"/>
      <c r="E157" s="1115"/>
      <c r="F157" s="727"/>
      <c r="G157" s="1088"/>
      <c r="H157" s="1089"/>
      <c r="I157" s="727"/>
      <c r="J157" s="323"/>
      <c r="K157" s="323"/>
      <c r="L157" s="323"/>
      <c r="M157" s="323"/>
      <c r="N157" s="323"/>
      <c r="O157" s="323"/>
      <c r="P157" s="323"/>
      <c r="Q157" s="323"/>
      <c r="R157" s="323"/>
      <c r="S157" s="323"/>
      <c r="T157" s="323"/>
      <c r="U157" s="323"/>
      <c r="V157" s="323"/>
      <c r="W157" s="323"/>
      <c r="X157" s="323"/>
    </row>
    <row r="158" spans="1:24" ht="37.5" customHeight="1">
      <c r="A158" s="722" t="s">
        <v>748</v>
      </c>
      <c r="B158" s="1102" t="s">
        <v>737</v>
      </c>
      <c r="C158" s="1102"/>
      <c r="D158" s="1102"/>
      <c r="E158" s="1115"/>
      <c r="F158" s="727"/>
      <c r="G158" s="1088"/>
      <c r="H158" s="1089"/>
      <c r="I158" s="727"/>
      <c r="J158" s="323"/>
      <c r="K158" s="323"/>
      <c r="L158" s="323"/>
      <c r="M158" s="323"/>
      <c r="N158" s="323"/>
      <c r="O158" s="323"/>
      <c r="P158" s="323"/>
      <c r="Q158" s="323"/>
      <c r="R158" s="323"/>
      <c r="S158" s="323"/>
      <c r="T158" s="323"/>
      <c r="U158" s="323"/>
      <c r="V158" s="323"/>
      <c r="W158" s="323"/>
      <c r="X158" s="323"/>
    </row>
    <row r="159" spans="1:24" ht="32.25" customHeight="1">
      <c r="A159" s="722" t="s">
        <v>750</v>
      </c>
      <c r="B159" s="1102" t="s">
        <v>622</v>
      </c>
      <c r="C159" s="1102"/>
      <c r="D159" s="1102"/>
      <c r="E159" s="1115"/>
      <c r="F159" s="727"/>
      <c r="G159" s="1088"/>
      <c r="H159" s="1089"/>
      <c r="I159" s="727"/>
      <c r="J159" s="323"/>
      <c r="K159" s="323"/>
      <c r="L159" s="323"/>
      <c r="M159" s="323"/>
      <c r="N159" s="323"/>
      <c r="O159" s="323"/>
      <c r="P159" s="323"/>
      <c r="Q159" s="323"/>
      <c r="R159" s="323"/>
      <c r="S159" s="323"/>
      <c r="T159" s="323"/>
      <c r="U159" s="323"/>
      <c r="V159" s="323"/>
      <c r="W159" s="323"/>
      <c r="X159" s="323"/>
    </row>
    <row r="160" spans="1:24" ht="37.5" customHeight="1">
      <c r="A160" s="722" t="s">
        <v>751</v>
      </c>
      <c r="B160" s="1102" t="s">
        <v>739</v>
      </c>
      <c r="C160" s="1102"/>
      <c r="D160" s="1102"/>
      <c r="E160" s="1115"/>
      <c r="F160" s="727"/>
      <c r="G160" s="1088"/>
      <c r="H160" s="1089"/>
      <c r="I160" s="727"/>
      <c r="J160" s="323"/>
      <c r="K160" s="323"/>
      <c r="L160" s="323"/>
      <c r="M160" s="323"/>
      <c r="N160" s="323"/>
      <c r="O160" s="323"/>
      <c r="P160" s="323"/>
      <c r="Q160" s="323"/>
      <c r="R160" s="323"/>
      <c r="S160" s="323"/>
      <c r="T160" s="323"/>
      <c r="U160" s="323"/>
      <c r="V160" s="323"/>
      <c r="W160" s="323"/>
      <c r="X160" s="323"/>
    </row>
    <row r="161" spans="1:24" ht="49.5" customHeight="1">
      <c r="A161" s="1076" t="s">
        <v>741</v>
      </c>
      <c r="B161" s="1110" t="s">
        <v>942</v>
      </c>
      <c r="C161" s="1111"/>
      <c r="D161" s="1111"/>
      <c r="E161" s="1147"/>
      <c r="F161" s="765"/>
      <c r="G161" s="730"/>
      <c r="H161" s="731"/>
      <c r="I161" s="729"/>
      <c r="J161" s="323"/>
      <c r="K161" s="323"/>
      <c r="L161" s="323"/>
      <c r="M161" s="323"/>
      <c r="N161" s="323"/>
      <c r="O161" s="323"/>
      <c r="P161" s="323"/>
      <c r="Q161" s="323"/>
      <c r="R161" s="323"/>
      <c r="S161" s="323"/>
      <c r="T161" s="323"/>
      <c r="U161" s="323"/>
      <c r="V161" s="323"/>
      <c r="W161" s="323"/>
      <c r="X161" s="323"/>
    </row>
    <row r="162" spans="1:24" ht="36" customHeight="1">
      <c r="A162" s="1078"/>
      <c r="B162" s="1112" t="s">
        <v>624</v>
      </c>
      <c r="C162" s="1113"/>
      <c r="D162" s="1113"/>
      <c r="E162" s="1114"/>
      <c r="F162" s="766" t="s">
        <v>692</v>
      </c>
      <c r="G162" s="767" t="s">
        <v>692</v>
      </c>
      <c r="H162" s="740"/>
      <c r="I162" s="766" t="s">
        <v>692</v>
      </c>
      <c r="J162" s="323"/>
      <c r="K162" s="323"/>
      <c r="L162" s="323"/>
      <c r="M162" s="323"/>
      <c r="N162" s="323"/>
      <c r="O162" s="323"/>
      <c r="P162" s="323"/>
      <c r="Q162" s="323"/>
      <c r="R162" s="323"/>
      <c r="S162" s="323"/>
      <c r="T162" s="323"/>
      <c r="U162" s="323"/>
      <c r="V162" s="323"/>
      <c r="W162" s="323"/>
      <c r="X162" s="323"/>
    </row>
    <row r="163" spans="1:24" ht="19.5" customHeight="1">
      <c r="A163" s="722"/>
      <c r="B163" s="1154" t="s">
        <v>730</v>
      </c>
      <c r="C163" s="1154"/>
      <c r="D163" s="1154"/>
      <c r="E163" s="1154"/>
      <c r="F163" s="1154"/>
      <c r="G163" s="1154"/>
      <c r="H163" s="1154"/>
      <c r="I163" s="1155"/>
      <c r="J163" s="323"/>
      <c r="K163" s="323"/>
      <c r="L163" s="323"/>
      <c r="M163" s="323"/>
      <c r="N163" s="323"/>
      <c r="O163" s="323"/>
      <c r="P163" s="323"/>
      <c r="Q163" s="323"/>
      <c r="R163" s="323"/>
      <c r="S163" s="323"/>
      <c r="T163" s="323"/>
      <c r="U163" s="323"/>
      <c r="V163" s="323"/>
      <c r="W163" s="323"/>
      <c r="X163" s="323"/>
    </row>
    <row r="164" spans="1:24" ht="39" customHeight="1">
      <c r="A164" s="738" t="s">
        <v>961</v>
      </c>
      <c r="B164" s="1125" t="s">
        <v>744</v>
      </c>
      <c r="C164" s="1126"/>
      <c r="D164" s="1126"/>
      <c r="E164" s="1126"/>
      <c r="F164" s="752"/>
      <c r="G164" s="768"/>
      <c r="H164" s="768"/>
      <c r="I164" s="769"/>
      <c r="J164" s="323"/>
      <c r="K164" s="323"/>
      <c r="L164" s="323"/>
      <c r="M164" s="323"/>
      <c r="N164" s="323"/>
      <c r="O164" s="323"/>
      <c r="P164" s="323"/>
      <c r="Q164" s="323"/>
      <c r="R164" s="323"/>
      <c r="S164" s="323"/>
      <c r="T164" s="323"/>
      <c r="U164" s="323"/>
      <c r="V164" s="323"/>
      <c r="W164" s="323"/>
      <c r="X164" s="323"/>
    </row>
    <row r="165" spans="1:24" ht="40.5" customHeight="1">
      <c r="A165" s="722" t="s">
        <v>745</v>
      </c>
      <c r="B165" s="1102" t="s">
        <v>974</v>
      </c>
      <c r="C165" s="1102"/>
      <c r="D165" s="1102"/>
      <c r="E165" s="1115"/>
      <c r="F165" s="728"/>
      <c r="G165" s="1088"/>
      <c r="H165" s="1089"/>
      <c r="I165" s="728"/>
      <c r="J165" s="323"/>
      <c r="K165" s="323"/>
      <c r="L165" s="323"/>
      <c r="M165" s="323"/>
      <c r="N165" s="323"/>
      <c r="O165" s="323"/>
      <c r="P165" s="323"/>
      <c r="Q165" s="323"/>
      <c r="R165" s="323"/>
      <c r="S165" s="323"/>
      <c r="T165" s="323"/>
      <c r="U165" s="323"/>
      <c r="V165" s="323"/>
      <c r="W165" s="323"/>
      <c r="X165" s="323"/>
    </row>
    <row r="166" spans="1:24" ht="30" customHeight="1">
      <c r="A166" s="722" t="s">
        <v>746</v>
      </c>
      <c r="B166" s="1102" t="s">
        <v>747</v>
      </c>
      <c r="C166" s="1102"/>
      <c r="D166" s="1102"/>
      <c r="E166" s="1115"/>
      <c r="F166" s="731"/>
      <c r="G166" s="622"/>
      <c r="H166" s="720"/>
      <c r="I166" s="755"/>
      <c r="J166" s="323"/>
      <c r="K166" s="323"/>
      <c r="L166" s="323"/>
      <c r="M166" s="323"/>
      <c r="N166" s="323"/>
      <c r="O166" s="323"/>
      <c r="P166" s="323"/>
      <c r="Q166" s="323"/>
      <c r="R166" s="323"/>
      <c r="S166" s="323"/>
      <c r="T166" s="323"/>
      <c r="U166" s="323"/>
      <c r="V166" s="323"/>
      <c r="W166" s="323"/>
      <c r="X166" s="323"/>
    </row>
    <row r="167" spans="1:24" ht="35.25" customHeight="1">
      <c r="A167" s="722" t="s">
        <v>748</v>
      </c>
      <c r="B167" s="1102" t="s">
        <v>975</v>
      </c>
      <c r="C167" s="1102"/>
      <c r="D167" s="1102"/>
      <c r="E167" s="1115"/>
      <c r="F167" s="727"/>
      <c r="G167" s="1088"/>
      <c r="H167" s="1089"/>
      <c r="I167" s="727"/>
      <c r="J167" s="323"/>
      <c r="K167" s="323"/>
      <c r="L167" s="323"/>
      <c r="M167" s="323"/>
      <c r="N167" s="323"/>
      <c r="O167" s="323"/>
      <c r="P167" s="323"/>
      <c r="Q167" s="323"/>
      <c r="R167" s="323"/>
      <c r="S167" s="323"/>
      <c r="T167" s="323"/>
      <c r="U167" s="323"/>
      <c r="V167" s="323"/>
      <c r="W167" s="323"/>
      <c r="X167" s="323"/>
    </row>
    <row r="168" spans="1:24" ht="31.5" customHeight="1">
      <c r="A168" s="722" t="s">
        <v>750</v>
      </c>
      <c r="B168" s="1102" t="s">
        <v>622</v>
      </c>
      <c r="C168" s="1102"/>
      <c r="D168" s="1102"/>
      <c r="E168" s="1115"/>
      <c r="F168" s="727"/>
      <c r="G168" s="1088"/>
      <c r="H168" s="1089"/>
      <c r="I168" s="727"/>
      <c r="J168" s="323"/>
      <c r="K168" s="323"/>
      <c r="L168" s="323"/>
      <c r="M168" s="323"/>
      <c r="N168" s="323"/>
      <c r="O168" s="323"/>
      <c r="P168" s="323"/>
      <c r="Q168" s="323"/>
      <c r="R168" s="323"/>
      <c r="S168" s="323"/>
      <c r="T168" s="323"/>
      <c r="U168" s="323"/>
      <c r="V168" s="323"/>
      <c r="W168" s="323"/>
      <c r="X168" s="323"/>
    </row>
    <row r="169" spans="1:24" ht="33" customHeight="1">
      <c r="A169" s="722" t="s">
        <v>751</v>
      </c>
      <c r="B169" s="1102" t="s">
        <v>752</v>
      </c>
      <c r="C169" s="1102"/>
      <c r="D169" s="1102"/>
      <c r="E169" s="1115"/>
      <c r="F169" s="727"/>
      <c r="G169" s="1088"/>
      <c r="H169" s="1089"/>
      <c r="I169" s="727"/>
      <c r="J169" s="323"/>
      <c r="K169" s="323"/>
      <c r="L169" s="323"/>
      <c r="M169" s="323"/>
      <c r="N169" s="323"/>
      <c r="O169" s="323"/>
      <c r="P169" s="323"/>
      <c r="Q169" s="323"/>
      <c r="R169" s="323"/>
      <c r="S169" s="323"/>
      <c r="T169" s="323"/>
      <c r="U169" s="323"/>
      <c r="V169" s="323"/>
      <c r="W169" s="323"/>
      <c r="X169" s="323"/>
    </row>
    <row r="170" spans="1:24" ht="48" customHeight="1">
      <c r="A170" s="1076" t="s">
        <v>778</v>
      </c>
      <c r="B170" s="1110" t="s">
        <v>623</v>
      </c>
      <c r="C170" s="1111"/>
      <c r="D170" s="1111"/>
      <c r="E170" s="1147"/>
      <c r="F170" s="729"/>
      <c r="G170" s="730"/>
      <c r="H170" s="731"/>
      <c r="I170" s="729"/>
    </row>
    <row r="171" spans="1:24" ht="48" customHeight="1">
      <c r="A171" s="1078"/>
      <c r="B171" s="1112" t="s">
        <v>624</v>
      </c>
      <c r="C171" s="1113"/>
      <c r="D171" s="1113"/>
      <c r="E171" s="1114"/>
      <c r="F171" s="756" t="s">
        <v>756</v>
      </c>
      <c r="G171" s="756" t="s">
        <v>756</v>
      </c>
      <c r="H171" s="757"/>
      <c r="I171" s="756" t="s">
        <v>756</v>
      </c>
    </row>
    <row r="172" spans="1:24" ht="16.5" customHeight="1">
      <c r="A172" s="649"/>
      <c r="B172" s="718"/>
      <c r="C172" s="718"/>
      <c r="D172" s="718"/>
      <c r="E172" s="718"/>
      <c r="F172" s="718"/>
      <c r="G172" s="718"/>
      <c r="H172" s="718"/>
      <c r="I172" s="718"/>
    </row>
    <row r="173" spans="1:24" ht="53.25" customHeight="1">
      <c r="A173" s="722">
        <v>5</v>
      </c>
      <c r="B173" s="1087" t="s">
        <v>976</v>
      </c>
      <c r="C173" s="1087"/>
      <c r="D173" s="1087"/>
      <c r="E173" s="1087"/>
      <c r="F173" s="1087"/>
      <c r="G173" s="1087"/>
      <c r="H173" s="1087"/>
      <c r="I173" s="770"/>
    </row>
    <row r="174" spans="1:24" ht="9" customHeight="1">
      <c r="A174" s="610"/>
      <c r="B174" s="1150"/>
      <c r="C174" s="1150"/>
      <c r="D174" s="1150"/>
      <c r="E174" s="1150"/>
      <c r="F174" s="1150"/>
      <c r="G174" s="1150"/>
      <c r="H174" s="1150"/>
      <c r="I174" s="1150"/>
    </row>
    <row r="175" spans="1:24" ht="61.5" customHeight="1">
      <c r="A175" s="722">
        <v>6</v>
      </c>
      <c r="B175" s="1087" t="s">
        <v>977</v>
      </c>
      <c r="C175" s="1087"/>
      <c r="D175" s="1087"/>
      <c r="E175" s="1087"/>
      <c r="F175" s="1087"/>
      <c r="G175" s="1087"/>
      <c r="H175" s="1087"/>
      <c r="I175" s="770"/>
    </row>
    <row r="176" spans="1:24" ht="15.75" customHeight="1">
      <c r="A176" s="1151"/>
      <c r="B176" s="1152"/>
      <c r="C176" s="1152"/>
      <c r="D176" s="1152"/>
      <c r="E176" s="1152"/>
      <c r="F176" s="1152"/>
      <c r="G176" s="1152"/>
      <c r="H176" s="1152"/>
      <c r="I176" s="1153"/>
    </row>
    <row r="177" spans="1:24" ht="72" customHeight="1">
      <c r="A177" s="722">
        <v>7</v>
      </c>
      <c r="B177" s="1087" t="s">
        <v>978</v>
      </c>
      <c r="C177" s="1087"/>
      <c r="D177" s="1087"/>
      <c r="E177" s="1087"/>
      <c r="F177" s="1087"/>
      <c r="G177" s="1087"/>
      <c r="H177" s="1087"/>
      <c r="I177" s="770"/>
    </row>
    <row r="178" spans="1:24" ht="45.75" customHeight="1">
      <c r="A178" s="771">
        <v>8</v>
      </c>
      <c r="B178" s="1113" t="s">
        <v>625</v>
      </c>
      <c r="C178" s="1113"/>
      <c r="D178" s="1113"/>
      <c r="E178" s="1114"/>
      <c r="F178" s="735"/>
      <c r="G178" s="1132"/>
      <c r="H178" s="1133"/>
      <c r="I178" s="735"/>
    </row>
    <row r="179" spans="1:24" s="609" customFormat="1" ht="12" customHeight="1">
      <c r="A179" s="608"/>
      <c r="B179" s="608"/>
      <c r="C179" s="608"/>
      <c r="D179" s="608"/>
      <c r="E179" s="608"/>
      <c r="F179" s="608"/>
      <c r="G179" s="608"/>
      <c r="H179" s="608"/>
      <c r="I179" s="608"/>
      <c r="J179" s="608"/>
    </row>
    <row r="180" spans="1:24" ht="21" hidden="1" customHeight="1">
      <c r="A180" s="340"/>
      <c r="B180" s="302"/>
      <c r="C180" s="302"/>
      <c r="D180" s="302"/>
      <c r="E180" s="447"/>
      <c r="F180" s="447"/>
      <c r="G180" s="447"/>
      <c r="H180" s="619"/>
      <c r="I180" s="406"/>
      <c r="J180" s="406"/>
      <c r="K180" s="406"/>
      <c r="L180" s="406"/>
      <c r="M180" s="448"/>
      <c r="N180" s="406"/>
      <c r="O180" s="406"/>
      <c r="P180" s="406"/>
      <c r="Q180" s="406"/>
      <c r="R180" s="406"/>
      <c r="S180" s="406"/>
      <c r="T180" s="406"/>
      <c r="U180" s="406"/>
      <c r="V180" s="406"/>
      <c r="W180" s="406"/>
      <c r="X180" s="406"/>
    </row>
    <row r="181" spans="1:24" ht="10.5" hidden="1" customHeight="1">
      <c r="A181" s="340"/>
      <c r="B181" s="302"/>
      <c r="C181" s="302"/>
      <c r="D181" s="302"/>
      <c r="E181" s="447"/>
      <c r="F181" s="447"/>
      <c r="G181" s="447"/>
      <c r="H181" s="619"/>
      <c r="I181" s="406"/>
      <c r="J181" s="406"/>
      <c r="K181" s="406"/>
      <c r="L181" s="406"/>
      <c r="M181" s="448"/>
      <c r="N181" s="406"/>
      <c r="O181" s="406"/>
      <c r="P181" s="406"/>
      <c r="Q181" s="406"/>
      <c r="R181" s="406"/>
      <c r="S181" s="406"/>
      <c r="T181" s="406"/>
      <c r="U181" s="406"/>
      <c r="V181" s="406"/>
      <c r="W181" s="406"/>
      <c r="X181" s="406"/>
    </row>
    <row r="182" spans="1:24" ht="10.5" hidden="1" customHeight="1">
      <c r="A182" s="340"/>
      <c r="B182" s="302"/>
      <c r="C182" s="302"/>
      <c r="D182" s="302"/>
      <c r="E182" s="447"/>
      <c r="F182" s="447"/>
      <c r="G182" s="447"/>
      <c r="H182" s="619"/>
      <c r="I182" s="406"/>
      <c r="J182" s="406"/>
      <c r="K182" s="406"/>
      <c r="L182" s="406"/>
      <c r="M182" s="448"/>
      <c r="N182" s="406"/>
      <c r="O182" s="406"/>
      <c r="P182" s="406"/>
      <c r="Q182" s="406"/>
      <c r="R182" s="406"/>
      <c r="S182" s="406"/>
      <c r="T182" s="406"/>
      <c r="U182" s="406"/>
      <c r="V182" s="406"/>
      <c r="W182" s="406"/>
      <c r="X182" s="406"/>
    </row>
    <row r="183" spans="1:24" ht="10.5" hidden="1" customHeight="1">
      <c r="A183" s="340"/>
      <c r="B183" s="302"/>
      <c r="C183" s="302"/>
      <c r="D183" s="302"/>
      <c r="E183" s="447"/>
      <c r="F183" s="447"/>
      <c r="G183" s="447"/>
      <c r="H183" s="619"/>
      <c r="I183" s="406"/>
      <c r="J183" s="406"/>
      <c r="K183" s="406"/>
      <c r="L183" s="406"/>
      <c r="M183" s="448"/>
      <c r="N183" s="406"/>
      <c r="O183" s="406"/>
      <c r="P183" s="406"/>
      <c r="Q183" s="406"/>
      <c r="R183" s="406"/>
      <c r="S183" s="406"/>
      <c r="T183" s="406"/>
      <c r="U183" s="406"/>
      <c r="V183" s="406"/>
      <c r="W183" s="406"/>
      <c r="X183" s="406"/>
    </row>
    <row r="184" spans="1:24" ht="10.5" hidden="1" customHeight="1">
      <c r="A184" s="340"/>
      <c r="B184" s="302"/>
      <c r="C184" s="302"/>
      <c r="D184" s="302"/>
      <c r="E184" s="447"/>
      <c r="F184" s="447"/>
      <c r="G184" s="447"/>
      <c r="H184" s="619"/>
      <c r="I184" s="406"/>
      <c r="J184" s="406"/>
      <c r="K184" s="406"/>
      <c r="L184" s="406"/>
      <c r="M184" s="448"/>
      <c r="N184" s="406"/>
      <c r="O184" s="406"/>
      <c r="P184" s="406"/>
      <c r="Q184" s="406"/>
      <c r="R184" s="406"/>
      <c r="S184" s="406"/>
      <c r="T184" s="406"/>
      <c r="U184" s="406"/>
      <c r="V184" s="406"/>
      <c r="W184" s="406"/>
      <c r="X184" s="406"/>
    </row>
    <row r="185" spans="1:24" ht="9.75" hidden="1" customHeight="1">
      <c r="A185" s="414"/>
      <c r="B185" s="340"/>
      <c r="C185" s="340"/>
      <c r="D185" s="627"/>
      <c r="E185" s="302"/>
      <c r="F185" s="302"/>
      <c r="G185" s="302"/>
      <c r="H185" s="628"/>
      <c r="I185" s="323"/>
      <c r="J185" s="323"/>
      <c r="K185" s="323"/>
      <c r="L185" s="323"/>
      <c r="M185" s="323"/>
      <c r="N185" s="323"/>
      <c r="O185" s="323"/>
      <c r="P185" s="323"/>
      <c r="Q185" s="323"/>
      <c r="R185" s="323"/>
      <c r="S185" s="323"/>
      <c r="T185" s="323"/>
      <c r="U185" s="323"/>
      <c r="V185" s="323"/>
      <c r="W185" s="323"/>
      <c r="X185" s="323"/>
    </row>
    <row r="186" spans="1:24" ht="15.75" hidden="1" customHeight="1">
      <c r="A186" s="414"/>
      <c r="B186" s="340"/>
      <c r="C186" s="340"/>
      <c r="D186" s="340"/>
      <c r="E186" s="340"/>
      <c r="F186" s="340"/>
      <c r="G186" s="340"/>
      <c r="H186" s="340"/>
      <c r="I186" s="340"/>
    </row>
    <row r="187" spans="1:24" ht="16.5" customHeight="1">
      <c r="A187" s="711" t="s">
        <v>829</v>
      </c>
      <c r="B187" s="1086" t="s">
        <v>793</v>
      </c>
      <c r="C187" s="1086"/>
      <c r="D187" s="1086"/>
      <c r="E187" s="1086"/>
      <c r="F187" s="1086"/>
      <c r="G187" s="1086"/>
      <c r="H187" s="1086"/>
      <c r="I187" s="712"/>
    </row>
    <row r="188" spans="1:24" ht="9" customHeight="1">
      <c r="A188" s="712"/>
      <c r="B188" s="713"/>
      <c r="C188" s="713"/>
      <c r="D188" s="713"/>
      <c r="E188" s="713"/>
      <c r="F188" s="713"/>
      <c r="G188" s="713"/>
      <c r="H188" s="712"/>
      <c r="I188" s="712"/>
    </row>
    <row r="189" spans="1:24" ht="20.100000000000001" customHeight="1">
      <c r="A189" s="714"/>
      <c r="B189" s="1070" t="s">
        <v>933</v>
      </c>
      <c r="C189" s="1070"/>
      <c r="D189" s="1070"/>
      <c r="E189" s="1070"/>
      <c r="F189" s="1070"/>
      <c r="G189" s="1070"/>
      <c r="H189" s="1070"/>
      <c r="I189" s="715"/>
    </row>
    <row r="190" spans="1:24" ht="9" customHeight="1">
      <c r="A190" s="712"/>
      <c r="B190" s="713"/>
      <c r="C190" s="713"/>
      <c r="D190" s="713"/>
      <c r="E190" s="713"/>
      <c r="F190" s="713"/>
      <c r="G190" s="713"/>
      <c r="H190" s="712"/>
      <c r="I190" s="712"/>
    </row>
    <row r="191" spans="1:24" ht="409.5" customHeight="1">
      <c r="A191" s="716"/>
      <c r="B191" s="1071" t="s">
        <v>1010</v>
      </c>
      <c r="C191" s="1071"/>
      <c r="D191" s="1071"/>
      <c r="E191" s="1071"/>
      <c r="F191" s="1071"/>
      <c r="G191" s="1071"/>
      <c r="H191" s="1071"/>
      <c r="I191" s="712"/>
    </row>
    <row r="192" spans="1:24" ht="14.25" customHeight="1">
      <c r="A192" s="340"/>
      <c r="B192" s="620"/>
      <c r="C192" s="620"/>
      <c r="D192" s="620"/>
      <c r="E192" s="620"/>
      <c r="F192" s="620"/>
      <c r="G192" s="620"/>
      <c r="H192" s="620"/>
      <c r="I192" s="340"/>
    </row>
    <row r="193" spans="1:13" ht="75" customHeight="1">
      <c r="A193" s="450"/>
      <c r="B193" s="860" t="s">
        <v>794</v>
      </c>
      <c r="C193" s="860"/>
      <c r="D193" s="860"/>
      <c r="E193" s="860"/>
      <c r="F193" s="860"/>
      <c r="G193" s="860"/>
      <c r="H193" s="860"/>
      <c r="I193" s="340"/>
    </row>
    <row r="194" spans="1:13" ht="15.75" hidden="1" customHeight="1">
      <c r="A194" s="450"/>
      <c r="B194" s="338"/>
      <c r="C194" s="338"/>
      <c r="D194" s="338"/>
      <c r="E194" s="338"/>
      <c r="F194" s="338"/>
      <c r="G194" s="338"/>
      <c r="H194" s="338"/>
      <c r="I194" s="340"/>
      <c r="M194" s="337">
        <f>M20</f>
        <v>2</v>
      </c>
    </row>
    <row r="195" spans="1:13" ht="7.5" customHeight="1">
      <c r="A195" s="450"/>
      <c r="B195" s="338"/>
      <c r="C195" s="338"/>
      <c r="D195" s="338"/>
      <c r="E195" s="338"/>
      <c r="F195" s="338"/>
      <c r="G195" s="338"/>
      <c r="H195" s="338"/>
      <c r="I195" s="340"/>
      <c r="M195" s="337"/>
    </row>
    <row r="196" spans="1:13" ht="20.25" customHeight="1">
      <c r="A196" s="621">
        <v>4</v>
      </c>
      <c r="B196" s="1072" t="s">
        <v>627</v>
      </c>
      <c r="C196" s="1072"/>
      <c r="D196" s="1072"/>
      <c r="E196" s="1072"/>
      <c r="F196" s="1072"/>
      <c r="G196" s="1072"/>
      <c r="H196" s="1072"/>
      <c r="I196" s="340"/>
      <c r="M196" s="337" t="str">
        <f>M21</f>
        <v>2 or more</v>
      </c>
    </row>
    <row r="197" spans="1:13" ht="29.25" customHeight="1">
      <c r="A197" s="420"/>
      <c r="B197" s="922" t="str">
        <f>IF(M194=1, "Name of the Bidder", IF(M194=2, "Name of the Bidder", IF(M194=3, "Name of Lead Partner of Joint Venture", "")))</f>
        <v>Name of the Bidder</v>
      </c>
      <c r="C197" s="923"/>
      <c r="D197" s="923"/>
      <c r="E197" s="1073">
        <f>'Names of Bidder'!D10</f>
        <v>0</v>
      </c>
      <c r="F197" s="1074"/>
      <c r="G197" s="1074"/>
      <c r="H197" s="1075"/>
      <c r="I197" s="340"/>
    </row>
    <row r="198" spans="1:13" ht="25.5" customHeight="1">
      <c r="A198" s="420" t="s">
        <v>628</v>
      </c>
      <c r="B198" s="922" t="s">
        <v>629</v>
      </c>
      <c r="C198" s="923"/>
      <c r="D198" s="923"/>
      <c r="E198" s="923"/>
      <c r="F198" s="923"/>
      <c r="G198" s="923"/>
      <c r="H198" s="923"/>
      <c r="I198" s="340"/>
    </row>
    <row r="199" spans="1:13" ht="19.5" customHeight="1">
      <c r="A199" s="453"/>
      <c r="B199" s="454"/>
      <c r="C199" s="454"/>
      <c r="D199" s="418"/>
      <c r="E199" s="864"/>
      <c r="F199" s="867" t="s">
        <v>632</v>
      </c>
      <c r="G199" s="945"/>
      <c r="H199" s="868"/>
      <c r="I199" s="340"/>
    </row>
    <row r="200" spans="1:13" ht="47.25" customHeight="1">
      <c r="A200" s="453"/>
      <c r="B200" s="454"/>
      <c r="C200" s="454"/>
      <c r="D200" s="418" t="s">
        <v>683</v>
      </c>
      <c r="E200" s="866"/>
      <c r="F200" s="871"/>
      <c r="G200" s="946"/>
      <c r="H200" s="872"/>
      <c r="I200" s="340"/>
    </row>
    <row r="201" spans="1:13" ht="17.25" customHeight="1">
      <c r="A201" s="455" t="s">
        <v>634</v>
      </c>
      <c r="B201" s="883" t="s">
        <v>635</v>
      </c>
      <c r="C201" s="883"/>
      <c r="D201" s="456"/>
      <c r="E201" s="508"/>
      <c r="F201" s="889"/>
      <c r="G201" s="890"/>
      <c r="H201" s="891"/>
      <c r="I201" s="340"/>
    </row>
    <row r="202" spans="1:13" ht="57" customHeight="1">
      <c r="A202" s="455"/>
      <c r="B202" s="877" t="s">
        <v>997</v>
      </c>
      <c r="C202" s="1069"/>
      <c r="D202" s="878"/>
      <c r="E202" s="457" t="s">
        <v>539</v>
      </c>
      <c r="F202" s="884"/>
      <c r="G202" s="885"/>
      <c r="H202" s="886"/>
      <c r="I202" s="340"/>
    </row>
    <row r="203" spans="1:13" ht="15.75" customHeight="1">
      <c r="A203" s="676">
        <v>1</v>
      </c>
      <c r="B203" s="681" t="s">
        <v>996</v>
      </c>
      <c r="C203" s="426"/>
      <c r="D203" s="675"/>
      <c r="E203" s="507"/>
      <c r="F203" s="884"/>
      <c r="G203" s="885"/>
      <c r="H203" s="886"/>
      <c r="I203" s="340"/>
    </row>
    <row r="204" spans="1:13" ht="15.75" customHeight="1">
      <c r="A204" s="455">
        <v>2</v>
      </c>
      <c r="B204" s="681" t="s">
        <v>991</v>
      </c>
      <c r="C204" s="426"/>
      <c r="D204" s="463"/>
      <c r="E204" s="629"/>
      <c r="F204" s="884"/>
      <c r="G204" s="885"/>
      <c r="H204" s="886"/>
    </row>
    <row r="205" spans="1:13" ht="15.75" customHeight="1">
      <c r="A205" s="455">
        <v>3</v>
      </c>
      <c r="B205" s="681" t="s">
        <v>852</v>
      </c>
      <c r="C205" s="426"/>
      <c r="D205" s="463"/>
      <c r="E205" s="629"/>
      <c r="F205" s="884"/>
      <c r="G205" s="885"/>
      <c r="H205" s="886"/>
      <c r="I205" s="340"/>
    </row>
    <row r="206" spans="1:13" ht="15.75" customHeight="1">
      <c r="A206" s="455">
        <v>4</v>
      </c>
      <c r="B206" s="681" t="s">
        <v>844</v>
      </c>
      <c r="C206" s="677"/>
      <c r="D206" s="463"/>
      <c r="E206" s="629"/>
      <c r="F206" s="671"/>
      <c r="G206" s="672"/>
      <c r="H206" s="673"/>
      <c r="I206" s="340"/>
    </row>
    <row r="207" spans="1:13" ht="16.5" customHeight="1">
      <c r="A207" s="455">
        <v>5</v>
      </c>
      <c r="B207" s="681" t="s">
        <v>837</v>
      </c>
      <c r="C207" s="462"/>
      <c r="D207" s="463"/>
      <c r="E207" s="629"/>
      <c r="F207" s="884"/>
      <c r="G207" s="885"/>
      <c r="H207" s="886"/>
      <c r="I207" s="340"/>
    </row>
    <row r="208" spans="1:13">
      <c r="A208" s="455">
        <v>6</v>
      </c>
      <c r="B208" s="681" t="s">
        <v>636</v>
      </c>
      <c r="C208" s="462"/>
      <c r="D208" s="463"/>
      <c r="E208" s="629"/>
      <c r="F208" s="884"/>
      <c r="G208" s="885"/>
      <c r="H208" s="886"/>
      <c r="I208" s="340"/>
    </row>
    <row r="209" spans="1:9" ht="29.25" customHeight="1">
      <c r="A209" s="420"/>
      <c r="B209" s="451"/>
      <c r="C209" s="452"/>
      <c r="D209" s="452"/>
      <c r="E209" s="452"/>
      <c r="F209" s="452"/>
      <c r="G209" s="452"/>
      <c r="H209" s="452"/>
      <c r="I209" s="340"/>
    </row>
    <row r="210" spans="1:9" ht="29.25" customHeight="1">
      <c r="A210" s="420"/>
      <c r="B210" s="451"/>
      <c r="C210" s="452"/>
      <c r="D210" s="452"/>
      <c r="E210" s="452"/>
      <c r="F210" s="452"/>
      <c r="G210" s="452"/>
      <c r="H210" s="452"/>
      <c r="I210" s="340"/>
    </row>
    <row r="211" spans="1:9" ht="20.25" customHeight="1">
      <c r="A211" s="453" t="s">
        <v>586</v>
      </c>
      <c r="B211" s="922" t="s">
        <v>643</v>
      </c>
      <c r="C211" s="923"/>
      <c r="D211" s="923"/>
      <c r="E211" s="923"/>
      <c r="F211" s="923"/>
      <c r="G211" s="923"/>
      <c r="H211" s="923"/>
      <c r="I211" s="340"/>
    </row>
    <row r="212" spans="1:9" ht="19.5" customHeight="1">
      <c r="A212" s="453"/>
      <c r="B212" s="469"/>
      <c r="C212" s="454"/>
      <c r="D212" s="418"/>
      <c r="E212" s="864"/>
      <c r="F212" s="867" t="s">
        <v>632</v>
      </c>
      <c r="G212" s="945"/>
      <c r="H212" s="868"/>
      <c r="I212" s="340"/>
    </row>
    <row r="213" spans="1:9" ht="47.25" customHeight="1">
      <c r="A213" s="453"/>
      <c r="B213" s="469"/>
      <c r="C213" s="454"/>
      <c r="D213" s="418" t="s">
        <v>684</v>
      </c>
      <c r="E213" s="866"/>
      <c r="F213" s="871"/>
      <c r="G213" s="946"/>
      <c r="H213" s="872"/>
      <c r="I213" s="340"/>
    </row>
    <row r="214" spans="1:9" ht="17.25" customHeight="1">
      <c r="A214" s="455" t="s">
        <v>634</v>
      </c>
      <c r="B214" s="937" t="s">
        <v>635</v>
      </c>
      <c r="C214" s="938"/>
      <c r="D214" s="470"/>
      <c r="E214" s="508"/>
      <c r="F214" s="889"/>
      <c r="G214" s="890"/>
      <c r="H214" s="891"/>
      <c r="I214" s="340"/>
    </row>
    <row r="215" spans="1:9" ht="58.5" customHeight="1">
      <c r="A215" s="455"/>
      <c r="B215" s="877" t="s">
        <v>997</v>
      </c>
      <c r="C215" s="1069"/>
      <c r="D215" s="878"/>
      <c r="E215" s="457" t="s">
        <v>539</v>
      </c>
      <c r="F215" s="884"/>
      <c r="G215" s="885"/>
      <c r="H215" s="886"/>
      <c r="I215" s="340"/>
    </row>
    <row r="216" spans="1:9" ht="15.75" customHeight="1">
      <c r="A216" s="676">
        <v>1</v>
      </c>
      <c r="B216" s="681" t="s">
        <v>996</v>
      </c>
      <c r="C216" s="674"/>
      <c r="D216" s="675"/>
      <c r="E216" s="630"/>
      <c r="F216" s="884"/>
      <c r="G216" s="885"/>
      <c r="H216" s="886"/>
      <c r="I216" s="340"/>
    </row>
    <row r="217" spans="1:9" ht="15.75" customHeight="1">
      <c r="A217" s="455">
        <v>2</v>
      </c>
      <c r="B217" s="681" t="s">
        <v>991</v>
      </c>
      <c r="C217" s="674"/>
      <c r="D217" s="461"/>
      <c r="E217" s="630"/>
      <c r="F217" s="884"/>
      <c r="G217" s="885"/>
      <c r="H217" s="886"/>
    </row>
    <row r="218" spans="1:9" ht="15.75" customHeight="1">
      <c r="A218" s="455">
        <v>3</v>
      </c>
      <c r="B218" s="681" t="s">
        <v>852</v>
      </c>
      <c r="C218" s="674"/>
      <c r="D218" s="461"/>
      <c r="E218" s="630"/>
      <c r="F218" s="884"/>
      <c r="G218" s="885"/>
      <c r="H218" s="886"/>
      <c r="I218" s="340"/>
    </row>
    <row r="219" spans="1:9" ht="16.5" customHeight="1">
      <c r="A219" s="455">
        <v>4</v>
      </c>
      <c r="B219" s="681" t="s">
        <v>844</v>
      </c>
      <c r="C219" s="674"/>
      <c r="D219" s="461"/>
      <c r="E219" s="630"/>
      <c r="F219" s="884"/>
      <c r="G219" s="885"/>
      <c r="H219" s="886"/>
      <c r="I219" s="340"/>
    </row>
    <row r="220" spans="1:9" ht="16.5" customHeight="1">
      <c r="A220" s="455">
        <v>5</v>
      </c>
      <c r="B220" s="681" t="s">
        <v>837</v>
      </c>
      <c r="C220" s="678"/>
      <c r="D220" s="461"/>
      <c r="E220" s="630"/>
      <c r="F220" s="671"/>
      <c r="G220" s="672"/>
      <c r="H220" s="673"/>
      <c r="I220" s="340"/>
    </row>
    <row r="221" spans="1:9" ht="16.5" customHeight="1">
      <c r="A221" s="676">
        <v>6</v>
      </c>
      <c r="B221" s="681" t="s">
        <v>636</v>
      </c>
      <c r="C221" s="682"/>
      <c r="D221" s="675"/>
      <c r="E221" s="630"/>
      <c r="F221" s="884"/>
      <c r="G221" s="885"/>
      <c r="H221" s="886"/>
      <c r="I221" s="340"/>
    </row>
    <row r="222" spans="1:9" ht="51" customHeight="1">
      <c r="A222" s="455"/>
      <c r="B222" s="1067" t="s">
        <v>645</v>
      </c>
      <c r="C222" s="1068"/>
      <c r="D222" s="461"/>
      <c r="E222" s="630"/>
      <c r="F222" s="884"/>
      <c r="G222" s="885"/>
      <c r="H222" s="886"/>
      <c r="I222" s="340"/>
    </row>
    <row r="223" spans="1:9" ht="16.5" customHeight="1">
      <c r="A223" s="450"/>
      <c r="B223" s="338"/>
      <c r="C223" s="338"/>
      <c r="D223" s="447"/>
      <c r="E223" s="447"/>
      <c r="F223" s="447"/>
      <c r="G223" s="447"/>
      <c r="H223" s="447"/>
      <c r="I223" s="340"/>
    </row>
    <row r="224" spans="1:9" ht="16.5" customHeight="1">
      <c r="A224" s="453" t="s">
        <v>646</v>
      </c>
      <c r="B224" s="939" t="s">
        <v>647</v>
      </c>
      <c r="C224" s="969"/>
      <c r="D224" s="471"/>
      <c r="E224" s="970"/>
      <c r="F224" s="971"/>
      <c r="G224" s="972"/>
      <c r="H224" s="973"/>
      <c r="I224" s="340"/>
    </row>
    <row r="225" spans="1:9" ht="34.5" customHeight="1">
      <c r="A225" s="453"/>
      <c r="B225" s="923"/>
      <c r="C225" s="939"/>
      <c r="D225" s="472" t="s">
        <v>685</v>
      </c>
      <c r="E225" s="974" t="s">
        <v>632</v>
      </c>
      <c r="F225" s="1061"/>
      <c r="G225" s="1061"/>
      <c r="H225" s="975"/>
      <c r="I225" s="340"/>
    </row>
    <row r="226" spans="1:9" ht="56.25" customHeight="1">
      <c r="A226" s="455"/>
      <c r="B226" s="940" t="s">
        <v>649</v>
      </c>
      <c r="C226" s="941"/>
      <c r="D226" s="461"/>
      <c r="E226" s="884"/>
      <c r="F226" s="885"/>
      <c r="G226" s="885"/>
      <c r="H226" s="886"/>
    </row>
    <row r="227" spans="1:9" ht="15.75" customHeight="1">
      <c r="A227" s="455"/>
      <c r="B227" s="880" t="s">
        <v>650</v>
      </c>
      <c r="C227" s="938"/>
      <c r="D227" s="470"/>
      <c r="E227" s="933"/>
      <c r="F227" s="942"/>
      <c r="G227" s="943"/>
      <c r="H227" s="944"/>
      <c r="I227" s="340"/>
    </row>
    <row r="228" spans="1:9" ht="79.5" customHeight="1">
      <c r="A228" s="455"/>
      <c r="B228" s="940" t="s">
        <v>651</v>
      </c>
      <c r="C228" s="941"/>
      <c r="D228" s="461"/>
      <c r="E228" s="884"/>
      <c r="F228" s="885"/>
      <c r="G228" s="885"/>
      <c r="H228" s="886"/>
      <c r="I228" s="340"/>
    </row>
    <row r="229" spans="1:9" ht="18" customHeight="1">
      <c r="A229" s="425"/>
      <c r="B229" s="406"/>
      <c r="C229" s="406"/>
      <c r="D229" s="406"/>
      <c r="G229" s="406"/>
    </row>
    <row r="230" spans="1:9" ht="19.5" hidden="1" customHeight="1">
      <c r="A230" s="420"/>
      <c r="B230" s="923" t="str">
        <f>IF(AND(M194=2,M196=1),"Name of Other Partner of JV",IF(AND(M194=2,M196="2 or more"),"Name of Other Partner-1 of JV",""))</f>
        <v>Name of Other Partner-1 of JV</v>
      </c>
      <c r="C230" s="923"/>
      <c r="D230" s="923"/>
      <c r="E230" s="922">
        <f>'[16]Name of Bidder'!C18</f>
        <v>0</v>
      </c>
      <c r="F230" s="923"/>
      <c r="G230" s="923"/>
      <c r="H230" s="939"/>
      <c r="I230" s="340"/>
    </row>
    <row r="231" spans="1:9" ht="29.25" hidden="1" customHeight="1">
      <c r="A231" s="420" t="s">
        <v>628</v>
      </c>
      <c r="B231" s="922" t="s">
        <v>629</v>
      </c>
      <c r="C231" s="923"/>
      <c r="D231" s="923"/>
      <c r="E231" s="923"/>
      <c r="F231" s="923"/>
      <c r="G231" s="923"/>
      <c r="H231" s="923"/>
      <c r="I231" s="340"/>
    </row>
    <row r="232" spans="1:9" ht="19.5" hidden="1" customHeight="1">
      <c r="A232" s="453"/>
      <c r="B232" s="469"/>
      <c r="C232" s="473"/>
      <c r="D232" s="474"/>
      <c r="E232" s="867" t="s">
        <v>630</v>
      </c>
      <c r="F232" s="868" t="s">
        <v>631</v>
      </c>
      <c r="G232" s="867" t="s">
        <v>632</v>
      </c>
      <c r="H232" s="868"/>
      <c r="I232" s="340"/>
    </row>
    <row r="233" spans="1:9" ht="47.25" hidden="1" customHeight="1">
      <c r="A233" s="453"/>
      <c r="B233" s="469"/>
      <c r="C233" s="473"/>
      <c r="D233" s="419" t="s">
        <v>633</v>
      </c>
      <c r="E233" s="947"/>
      <c r="F233" s="948"/>
      <c r="G233" s="947"/>
      <c r="H233" s="948"/>
      <c r="I233" s="340"/>
    </row>
    <row r="234" spans="1:9" ht="17.25" hidden="1" customHeight="1">
      <c r="A234" s="455" t="s">
        <v>634</v>
      </c>
      <c r="B234" s="933" t="s">
        <v>635</v>
      </c>
      <c r="C234" s="942"/>
      <c r="D234" s="475"/>
      <c r="E234" s="949"/>
      <c r="F234" s="950"/>
      <c r="G234" s="949"/>
      <c r="H234" s="950"/>
      <c r="I234" s="340"/>
    </row>
    <row r="235" spans="1:9" ht="17.25" hidden="1" customHeight="1">
      <c r="A235" s="455"/>
      <c r="B235" s="933" t="s">
        <v>652</v>
      </c>
      <c r="C235" s="934"/>
      <c r="D235" s="942"/>
      <c r="E235" s="457" t="s">
        <v>539</v>
      </c>
      <c r="F235" s="458"/>
      <c r="G235" s="458"/>
      <c r="H235" s="459"/>
      <c r="I235" s="340"/>
    </row>
    <row r="236" spans="1:9" ht="15.75" hidden="1" customHeight="1">
      <c r="A236" s="455">
        <v>1</v>
      </c>
      <c r="B236" s="935" t="s">
        <v>637</v>
      </c>
      <c r="C236" s="951"/>
      <c r="D236" s="463"/>
      <c r="E236" s="464"/>
      <c r="F236" s="465"/>
      <c r="G236" s="952"/>
      <c r="H236" s="953"/>
      <c r="I236" s="340"/>
    </row>
    <row r="237" spans="1:9" ht="15.75" hidden="1" customHeight="1">
      <c r="A237" s="455">
        <v>2</v>
      </c>
      <c r="B237" s="935" t="s">
        <v>638</v>
      </c>
      <c r="C237" s="951"/>
      <c r="D237" s="463"/>
      <c r="E237" s="464"/>
      <c r="F237" s="465"/>
      <c r="G237" s="952"/>
      <c r="H237" s="953"/>
    </row>
    <row r="238" spans="1:9" ht="15.75" hidden="1" customHeight="1">
      <c r="A238" s="455">
        <v>3</v>
      </c>
      <c r="B238" s="460" t="s">
        <v>639</v>
      </c>
      <c r="C238" s="462"/>
      <c r="D238" s="463"/>
      <c r="E238" s="464"/>
      <c r="F238" s="465"/>
      <c r="G238" s="952"/>
      <c r="H238" s="953"/>
      <c r="I238" s="340"/>
    </row>
    <row r="239" spans="1:9" ht="16.5" hidden="1" customHeight="1">
      <c r="A239" s="455">
        <v>4</v>
      </c>
      <c r="B239" s="460" t="s">
        <v>640</v>
      </c>
      <c r="C239" s="462"/>
      <c r="D239" s="463"/>
      <c r="E239" s="464"/>
      <c r="F239" s="465"/>
      <c r="G239" s="952"/>
      <c r="H239" s="953"/>
      <c r="I239" s="340"/>
    </row>
    <row r="240" spans="1:9" hidden="1">
      <c r="A240" s="455">
        <v>5</v>
      </c>
      <c r="B240" s="460" t="s">
        <v>641</v>
      </c>
      <c r="C240" s="462"/>
      <c r="D240" s="463"/>
      <c r="E240" s="464"/>
      <c r="F240" s="465"/>
      <c r="G240" s="952"/>
      <c r="H240" s="953"/>
      <c r="I240" s="340"/>
    </row>
    <row r="241" spans="1:9" ht="19.5" hidden="1" customHeight="1">
      <c r="A241" s="455">
        <v>6</v>
      </c>
      <c r="B241" s="460" t="s">
        <v>653</v>
      </c>
      <c r="C241" s="462"/>
      <c r="D241" s="466"/>
      <c r="E241" s="467"/>
      <c r="F241" s="468"/>
      <c r="G241" s="954"/>
      <c r="H241" s="955"/>
      <c r="I241" s="340"/>
    </row>
    <row r="242" spans="1:9" ht="32.25" hidden="1" customHeight="1">
      <c r="A242" s="450"/>
      <c r="B242" s="956" t="s">
        <v>642</v>
      </c>
      <c r="C242" s="956"/>
      <c r="D242" s="956"/>
      <c r="E242" s="956"/>
      <c r="F242" s="956"/>
      <c r="G242" s="956"/>
      <c r="H242" s="957"/>
      <c r="I242" s="340"/>
    </row>
    <row r="243" spans="1:9" ht="32.25" hidden="1" customHeight="1">
      <c r="A243" s="420"/>
      <c r="B243" s="476"/>
      <c r="C243" s="476"/>
      <c r="D243" s="476"/>
      <c r="E243" s="476"/>
      <c r="F243" s="476"/>
      <c r="G243" s="476"/>
      <c r="H243" s="476"/>
      <c r="I243" s="340"/>
    </row>
    <row r="244" spans="1:9" ht="32.25" hidden="1" customHeight="1">
      <c r="A244" s="420"/>
      <c r="B244" s="476"/>
      <c r="C244" s="476"/>
      <c r="D244" s="476"/>
      <c r="E244" s="476"/>
      <c r="F244" s="476"/>
      <c r="G244" s="476"/>
      <c r="H244" s="476"/>
      <c r="I244" s="340"/>
    </row>
    <row r="245" spans="1:9" ht="32.25" hidden="1" customHeight="1">
      <c r="A245" s="420"/>
      <c r="B245" s="476"/>
      <c r="C245" s="476"/>
      <c r="D245" s="476"/>
      <c r="E245" s="476"/>
      <c r="F245" s="476"/>
      <c r="G245" s="476"/>
      <c r="H245" s="476"/>
      <c r="I245" s="340"/>
    </row>
    <row r="246" spans="1:9" ht="32.25" hidden="1" customHeight="1">
      <c r="A246" s="420"/>
      <c r="B246" s="476"/>
      <c r="C246" s="476"/>
      <c r="D246" s="476"/>
      <c r="E246" s="476"/>
      <c r="F246" s="476"/>
      <c r="G246" s="476"/>
      <c r="H246" s="476"/>
      <c r="I246" s="340"/>
    </row>
    <row r="247" spans="1:9" ht="20.25" hidden="1" customHeight="1">
      <c r="A247" s="453" t="s">
        <v>586</v>
      </c>
      <c r="B247" s="922" t="s">
        <v>643</v>
      </c>
      <c r="C247" s="923"/>
      <c r="D247" s="923"/>
      <c r="E247" s="923"/>
      <c r="F247" s="923"/>
      <c r="G247" s="923"/>
      <c r="H247" s="923"/>
      <c r="I247" s="340"/>
    </row>
    <row r="248" spans="1:9" ht="19.5" hidden="1" customHeight="1">
      <c r="A248" s="453"/>
      <c r="B248" s="477"/>
      <c r="C248" s="473"/>
      <c r="D248" s="474"/>
      <c r="E248" s="867" t="s">
        <v>630</v>
      </c>
      <c r="F248" s="868" t="s">
        <v>631</v>
      </c>
      <c r="G248" s="867" t="s">
        <v>632</v>
      </c>
      <c r="H248" s="868"/>
      <c r="I248" s="340"/>
    </row>
    <row r="249" spans="1:9" ht="47.25" hidden="1" customHeight="1">
      <c r="A249" s="453"/>
      <c r="B249" s="477"/>
      <c r="C249" s="473"/>
      <c r="D249" s="419" t="s">
        <v>644</v>
      </c>
      <c r="E249" s="947"/>
      <c r="F249" s="948"/>
      <c r="G249" s="947"/>
      <c r="H249" s="948"/>
      <c r="I249" s="340"/>
    </row>
    <row r="250" spans="1:9" ht="17.25" hidden="1" customHeight="1">
      <c r="A250" s="455" t="s">
        <v>634</v>
      </c>
      <c r="B250" s="878" t="s">
        <v>635</v>
      </c>
      <c r="C250" s="937"/>
      <c r="D250" s="478"/>
      <c r="E250" s="949"/>
      <c r="F250" s="950"/>
      <c r="G250" s="958"/>
      <c r="H250" s="959"/>
      <c r="I250" s="340"/>
    </row>
    <row r="251" spans="1:9" ht="17.25" hidden="1" customHeight="1">
      <c r="A251" s="455"/>
      <c r="B251" s="934" t="s">
        <v>652</v>
      </c>
      <c r="C251" s="934"/>
      <c r="D251" s="878"/>
      <c r="E251" s="457" t="s">
        <v>539</v>
      </c>
      <c r="F251" s="458"/>
      <c r="G251" s="458"/>
      <c r="H251" s="459"/>
      <c r="I251" s="340"/>
    </row>
    <row r="252" spans="1:9" ht="15.75" hidden="1" customHeight="1">
      <c r="A252" s="455">
        <v>1</v>
      </c>
      <c r="B252" s="960" t="s">
        <v>637</v>
      </c>
      <c r="C252" s="961"/>
      <c r="D252" s="481"/>
      <c r="E252" s="482"/>
      <c r="F252" s="483"/>
      <c r="G252" s="962"/>
      <c r="H252" s="963"/>
      <c r="I252" s="340"/>
    </row>
    <row r="253" spans="1:9" ht="15.75" hidden="1" customHeight="1">
      <c r="A253" s="455">
        <v>2</v>
      </c>
      <c r="B253" s="960" t="s">
        <v>638</v>
      </c>
      <c r="C253" s="961"/>
      <c r="D253" s="484"/>
      <c r="E253" s="464"/>
      <c r="F253" s="465"/>
      <c r="G253" s="964"/>
      <c r="H253" s="965"/>
    </row>
    <row r="254" spans="1:9" ht="15.75" hidden="1" customHeight="1">
      <c r="A254" s="455">
        <v>3</v>
      </c>
      <c r="B254" s="479" t="s">
        <v>639</v>
      </c>
      <c r="C254" s="480"/>
      <c r="D254" s="484"/>
      <c r="E254" s="464"/>
      <c r="F254" s="465"/>
      <c r="G254" s="964"/>
      <c r="H254" s="965"/>
      <c r="I254" s="340"/>
    </row>
    <row r="255" spans="1:9" ht="16.5" hidden="1" customHeight="1">
      <c r="A255" s="455">
        <v>4</v>
      </c>
      <c r="B255" s="479" t="s">
        <v>640</v>
      </c>
      <c r="C255" s="480"/>
      <c r="D255" s="484"/>
      <c r="E255" s="464"/>
      <c r="F255" s="465"/>
      <c r="G255" s="964"/>
      <c r="H255" s="965"/>
      <c r="I255" s="340"/>
    </row>
    <row r="256" spans="1:9" ht="15.75" hidden="1" customHeight="1">
      <c r="A256" s="455">
        <v>5</v>
      </c>
      <c r="B256" s="479" t="s">
        <v>641</v>
      </c>
      <c r="C256" s="480"/>
      <c r="D256" s="484"/>
      <c r="E256" s="464"/>
      <c r="F256" s="465"/>
      <c r="G256" s="964"/>
      <c r="H256" s="965"/>
      <c r="I256" s="340"/>
    </row>
    <row r="257" spans="1:9" hidden="1">
      <c r="A257" s="455">
        <v>6</v>
      </c>
      <c r="B257" s="479" t="s">
        <v>653</v>
      </c>
      <c r="C257" s="480"/>
      <c r="D257" s="485"/>
      <c r="E257" s="467"/>
      <c r="F257" s="468"/>
      <c r="G257" s="966"/>
      <c r="H257" s="967"/>
      <c r="I257" s="340"/>
    </row>
    <row r="258" spans="1:9" ht="49.5" hidden="1" customHeight="1">
      <c r="A258" s="455"/>
      <c r="B258" s="968" t="s">
        <v>642</v>
      </c>
      <c r="C258" s="956"/>
      <c r="D258" s="956"/>
      <c r="E258" s="956"/>
      <c r="F258" s="956"/>
      <c r="G258" s="956"/>
      <c r="H258" s="957"/>
      <c r="I258" s="340"/>
    </row>
    <row r="259" spans="1:9" ht="16.5" hidden="1" customHeight="1">
      <c r="A259" s="486"/>
      <c r="B259" s="338"/>
      <c r="C259" s="338"/>
      <c r="D259" s="447"/>
      <c r="E259" s="447"/>
      <c r="F259" s="447"/>
      <c r="G259" s="447"/>
      <c r="H259" s="447"/>
      <c r="I259" s="340"/>
    </row>
    <row r="260" spans="1:9" ht="16.5" hidden="1" customHeight="1">
      <c r="A260" s="453" t="s">
        <v>646</v>
      </c>
      <c r="B260" s="939" t="s">
        <v>647</v>
      </c>
      <c r="C260" s="969"/>
      <c r="D260" s="471"/>
      <c r="E260" s="970"/>
      <c r="F260" s="971"/>
      <c r="G260" s="972"/>
      <c r="H260" s="973"/>
      <c r="I260" s="340"/>
    </row>
    <row r="261" spans="1:9" ht="28.5" hidden="1" customHeight="1">
      <c r="A261" s="453"/>
      <c r="B261" s="923"/>
      <c r="C261" s="939"/>
      <c r="D261" s="472"/>
      <c r="E261" s="974" t="s">
        <v>648</v>
      </c>
      <c r="F261" s="975"/>
      <c r="G261" s="976" t="s">
        <v>630</v>
      </c>
      <c r="H261" s="977"/>
      <c r="I261" s="340"/>
    </row>
    <row r="262" spans="1:9" ht="56.25" hidden="1" customHeight="1">
      <c r="A262" s="455"/>
      <c r="B262" s="940" t="s">
        <v>649</v>
      </c>
      <c r="C262" s="941"/>
      <c r="D262" s="461"/>
      <c r="E262" s="978"/>
      <c r="F262" s="979"/>
      <c r="G262" s="980"/>
      <c r="H262" s="980"/>
    </row>
    <row r="263" spans="1:9" ht="15.75" hidden="1" customHeight="1">
      <c r="A263" s="455"/>
      <c r="B263" s="880" t="s">
        <v>650</v>
      </c>
      <c r="C263" s="938"/>
      <c r="D263" s="470"/>
      <c r="E263" s="933"/>
      <c r="F263" s="942"/>
      <c r="G263" s="943"/>
      <c r="H263" s="944"/>
      <c r="I263" s="340"/>
    </row>
    <row r="264" spans="1:9" ht="66.75" hidden="1" customHeight="1">
      <c r="A264" s="455"/>
      <c r="B264" s="940" t="s">
        <v>651</v>
      </c>
      <c r="C264" s="941"/>
      <c r="D264" s="461"/>
      <c r="E264" s="978"/>
      <c r="F264" s="979"/>
      <c r="G264" s="980"/>
      <c r="H264" s="980"/>
      <c r="I264" s="340"/>
    </row>
    <row r="265" spans="1:9" ht="20.25" hidden="1" customHeight="1">
      <c r="A265" s="455"/>
      <c r="B265" s="487"/>
      <c r="C265" s="487"/>
      <c r="D265" s="488"/>
      <c r="E265" s="488"/>
      <c r="F265" s="488"/>
      <c r="G265" s="488"/>
      <c r="H265" s="488"/>
      <c r="I265" s="340"/>
    </row>
    <row r="266" spans="1:9" ht="32.25" hidden="1" customHeight="1">
      <c r="A266" s="420"/>
      <c r="B266" s="923" t="str">
        <f>IF(AND(M194=2,M196="2 or more"),"Name of Other Partner-2 of JV", "")</f>
        <v>Name of Other Partner-2 of JV</v>
      </c>
      <c r="C266" s="923"/>
      <c r="D266" s="923"/>
      <c r="E266" s="922">
        <f>'[16]Name of Bidder'!C23</f>
        <v>0</v>
      </c>
      <c r="F266" s="923"/>
      <c r="G266" s="923"/>
      <c r="H266" s="939"/>
      <c r="I266" s="340"/>
    </row>
    <row r="267" spans="1:9" ht="29.25" hidden="1" customHeight="1">
      <c r="A267" s="420" t="s">
        <v>628</v>
      </c>
      <c r="B267" s="922" t="s">
        <v>629</v>
      </c>
      <c r="C267" s="923"/>
      <c r="D267" s="923"/>
      <c r="E267" s="923"/>
      <c r="F267" s="923"/>
      <c r="G267" s="923"/>
      <c r="H267" s="923"/>
      <c r="I267" s="340"/>
    </row>
    <row r="268" spans="1:9" ht="19.5" hidden="1" customHeight="1">
      <c r="A268" s="453"/>
      <c r="B268" s="469"/>
      <c r="C268" s="473"/>
      <c r="D268" s="474"/>
      <c r="E268" s="867" t="s">
        <v>630</v>
      </c>
      <c r="F268" s="868" t="s">
        <v>631</v>
      </c>
      <c r="G268" s="867" t="s">
        <v>632</v>
      </c>
      <c r="H268" s="868"/>
      <c r="I268" s="340"/>
    </row>
    <row r="269" spans="1:9" ht="47.25" hidden="1" customHeight="1">
      <c r="A269" s="453"/>
      <c r="B269" s="469"/>
      <c r="C269" s="473"/>
      <c r="D269" s="419" t="s">
        <v>633</v>
      </c>
      <c r="E269" s="947"/>
      <c r="F269" s="948"/>
      <c r="G269" s="947"/>
      <c r="H269" s="948"/>
      <c r="I269" s="340"/>
    </row>
    <row r="270" spans="1:9" ht="17.25" hidden="1" customHeight="1">
      <c r="A270" s="455" t="s">
        <v>634</v>
      </c>
      <c r="B270" s="933" t="s">
        <v>635</v>
      </c>
      <c r="C270" s="942"/>
      <c r="D270" s="475"/>
      <c r="E270" s="949"/>
      <c r="F270" s="950"/>
      <c r="G270" s="949"/>
      <c r="H270" s="950"/>
      <c r="I270" s="340"/>
    </row>
    <row r="271" spans="1:9" ht="17.25" hidden="1" customHeight="1">
      <c r="A271" s="455"/>
      <c r="B271" s="933" t="s">
        <v>652</v>
      </c>
      <c r="C271" s="934"/>
      <c r="D271" s="942"/>
      <c r="E271" s="457" t="s">
        <v>539</v>
      </c>
      <c r="F271" s="458"/>
      <c r="G271" s="458"/>
      <c r="H271" s="459"/>
      <c r="I271" s="340"/>
    </row>
    <row r="272" spans="1:9" ht="15.75" hidden="1" customHeight="1">
      <c r="A272" s="455">
        <v>1</v>
      </c>
      <c r="B272" s="960" t="s">
        <v>637</v>
      </c>
      <c r="C272" s="961"/>
      <c r="D272" s="489"/>
      <c r="E272" s="482"/>
      <c r="F272" s="483"/>
      <c r="G272" s="981"/>
      <c r="H272" s="982"/>
      <c r="I272" s="340"/>
    </row>
    <row r="273" spans="1:9" ht="15.75" hidden="1" customHeight="1">
      <c r="A273" s="455">
        <v>2</v>
      </c>
      <c r="B273" s="960" t="s">
        <v>638</v>
      </c>
      <c r="C273" s="961"/>
      <c r="D273" s="463"/>
      <c r="E273" s="464"/>
      <c r="F273" s="465"/>
      <c r="G273" s="952"/>
      <c r="H273" s="953"/>
    </row>
    <row r="274" spans="1:9" ht="15.75" hidden="1" customHeight="1">
      <c r="A274" s="455">
        <v>3</v>
      </c>
      <c r="B274" s="479" t="s">
        <v>639</v>
      </c>
      <c r="C274" s="480"/>
      <c r="D274" s="463"/>
      <c r="E274" s="464"/>
      <c r="F274" s="465"/>
      <c r="G274" s="952"/>
      <c r="H274" s="953"/>
      <c r="I274" s="340"/>
    </row>
    <row r="275" spans="1:9" ht="16.5" hidden="1" customHeight="1">
      <c r="A275" s="455">
        <v>4</v>
      </c>
      <c r="B275" s="479" t="s">
        <v>640</v>
      </c>
      <c r="C275" s="480"/>
      <c r="D275" s="463"/>
      <c r="E275" s="464"/>
      <c r="F275" s="465"/>
      <c r="G275" s="952"/>
      <c r="H275" s="953"/>
      <c r="I275" s="340"/>
    </row>
    <row r="276" spans="1:9" ht="15.75" hidden="1" customHeight="1">
      <c r="A276" s="455">
        <v>5</v>
      </c>
      <c r="B276" s="479" t="s">
        <v>641</v>
      </c>
      <c r="C276" s="480"/>
      <c r="D276" s="463"/>
      <c r="E276" s="464"/>
      <c r="F276" s="465"/>
      <c r="G276" s="952"/>
      <c r="H276" s="953"/>
      <c r="I276" s="340"/>
    </row>
    <row r="277" spans="1:9" hidden="1">
      <c r="A277" s="455">
        <v>6</v>
      </c>
      <c r="B277" s="479" t="s">
        <v>653</v>
      </c>
      <c r="C277" s="480"/>
      <c r="D277" s="466"/>
      <c r="E277" s="467"/>
      <c r="F277" s="468"/>
      <c r="G277" s="954"/>
      <c r="H277" s="955"/>
      <c r="I277" s="340"/>
    </row>
    <row r="278" spans="1:9" ht="32.25" hidden="1" customHeight="1">
      <c r="A278" s="450"/>
      <c r="B278" s="956" t="s">
        <v>642</v>
      </c>
      <c r="C278" s="956"/>
      <c r="D278" s="956"/>
      <c r="E278" s="956"/>
      <c r="F278" s="956"/>
      <c r="G278" s="956"/>
      <c r="H278" s="957"/>
      <c r="I278" s="340"/>
    </row>
    <row r="279" spans="1:9" ht="32.25" hidden="1" customHeight="1">
      <c r="A279" s="420"/>
      <c r="B279" s="476"/>
      <c r="C279" s="476"/>
      <c r="D279" s="476"/>
      <c r="E279" s="476"/>
      <c r="F279" s="476"/>
      <c r="G279" s="476"/>
      <c r="H279" s="476"/>
      <c r="I279" s="340"/>
    </row>
    <row r="280" spans="1:9" ht="20.25" hidden="1" customHeight="1">
      <c r="A280" s="453" t="s">
        <v>586</v>
      </c>
      <c r="B280" s="922" t="s">
        <v>643</v>
      </c>
      <c r="C280" s="923"/>
      <c r="D280" s="923"/>
      <c r="E280" s="923"/>
      <c r="F280" s="923"/>
      <c r="G280" s="923"/>
      <c r="H280" s="923"/>
      <c r="I280" s="340"/>
    </row>
    <row r="281" spans="1:9" ht="19.5" hidden="1" customHeight="1">
      <c r="A281" s="453"/>
      <c r="B281" s="477"/>
      <c r="C281" s="473"/>
      <c r="D281" s="474"/>
      <c r="E281" s="867" t="s">
        <v>630</v>
      </c>
      <c r="F281" s="868" t="s">
        <v>631</v>
      </c>
      <c r="G281" s="867" t="s">
        <v>632</v>
      </c>
      <c r="H281" s="868"/>
      <c r="I281" s="340"/>
    </row>
    <row r="282" spans="1:9" ht="47.25" hidden="1" customHeight="1">
      <c r="A282" s="453"/>
      <c r="B282" s="477"/>
      <c r="C282" s="473"/>
      <c r="D282" s="419" t="s">
        <v>644</v>
      </c>
      <c r="E282" s="947"/>
      <c r="F282" s="948"/>
      <c r="G282" s="947"/>
      <c r="H282" s="948"/>
      <c r="I282" s="340"/>
    </row>
    <row r="283" spans="1:9" ht="17.25" hidden="1" customHeight="1">
      <c r="A283" s="455" t="s">
        <v>634</v>
      </c>
      <c r="B283" s="878" t="s">
        <v>635</v>
      </c>
      <c r="C283" s="937"/>
      <c r="D283" s="478"/>
      <c r="E283" s="949"/>
      <c r="F283" s="950"/>
      <c r="G283" s="958"/>
      <c r="H283" s="959"/>
      <c r="I283" s="340"/>
    </row>
    <row r="284" spans="1:9" ht="17.25" hidden="1" customHeight="1">
      <c r="A284" s="455"/>
      <c r="B284" s="934" t="s">
        <v>652</v>
      </c>
      <c r="C284" s="934"/>
      <c r="D284" s="878"/>
      <c r="E284" s="457" t="s">
        <v>539</v>
      </c>
      <c r="F284" s="458"/>
      <c r="G284" s="458"/>
      <c r="H284" s="459"/>
      <c r="I284" s="340"/>
    </row>
    <row r="285" spans="1:9" ht="15.75" hidden="1" customHeight="1">
      <c r="A285" s="455">
        <v>1</v>
      </c>
      <c r="B285" s="960" t="s">
        <v>637</v>
      </c>
      <c r="C285" s="961"/>
      <c r="D285" s="481"/>
      <c r="E285" s="482"/>
      <c r="F285" s="483"/>
      <c r="G285" s="962"/>
      <c r="H285" s="963"/>
      <c r="I285" s="340"/>
    </row>
    <row r="286" spans="1:9" ht="15.75" hidden="1" customHeight="1">
      <c r="A286" s="455">
        <v>2</v>
      </c>
      <c r="B286" s="960" t="s">
        <v>638</v>
      </c>
      <c r="C286" s="961"/>
      <c r="D286" s="484"/>
      <c r="E286" s="464"/>
      <c r="F286" s="465"/>
      <c r="G286" s="964"/>
      <c r="H286" s="965"/>
    </row>
    <row r="287" spans="1:9" ht="15.75" hidden="1" customHeight="1">
      <c r="A287" s="455">
        <v>3</v>
      </c>
      <c r="B287" s="479" t="s">
        <v>639</v>
      </c>
      <c r="C287" s="480"/>
      <c r="D287" s="484"/>
      <c r="E287" s="464"/>
      <c r="F287" s="465"/>
      <c r="G287" s="964"/>
      <c r="H287" s="965"/>
      <c r="I287" s="340"/>
    </row>
    <row r="288" spans="1:9" ht="16.5" hidden="1" customHeight="1">
      <c r="A288" s="455">
        <v>4</v>
      </c>
      <c r="B288" s="479" t="s">
        <v>640</v>
      </c>
      <c r="C288" s="480"/>
      <c r="D288" s="484"/>
      <c r="E288" s="464"/>
      <c r="F288" s="465"/>
      <c r="G288" s="964"/>
      <c r="H288" s="965"/>
      <c r="I288" s="340"/>
    </row>
    <row r="289" spans="1:9" ht="15.75" hidden="1" customHeight="1">
      <c r="A289" s="455">
        <v>5</v>
      </c>
      <c r="B289" s="479" t="s">
        <v>641</v>
      </c>
      <c r="C289" s="480"/>
      <c r="D289" s="484"/>
      <c r="E289" s="464"/>
      <c r="F289" s="465"/>
      <c r="G289" s="964"/>
      <c r="H289" s="965"/>
      <c r="I289" s="340"/>
    </row>
    <row r="290" spans="1:9" ht="15.75" hidden="1" customHeight="1">
      <c r="A290" s="455">
        <v>6</v>
      </c>
      <c r="B290" s="479" t="s">
        <v>653</v>
      </c>
      <c r="C290" s="480"/>
      <c r="D290" s="484"/>
      <c r="E290" s="464"/>
      <c r="F290" s="465"/>
      <c r="G290" s="964"/>
      <c r="H290" s="965"/>
      <c r="I290" s="340"/>
    </row>
    <row r="291" spans="1:9" ht="32.25" hidden="1" customHeight="1">
      <c r="A291" s="455"/>
      <c r="B291" s="983" t="s">
        <v>645</v>
      </c>
      <c r="C291" s="983"/>
      <c r="D291" s="485"/>
      <c r="E291" s="467"/>
      <c r="F291" s="468"/>
      <c r="G291" s="966"/>
      <c r="H291" s="967"/>
      <c r="I291" s="340"/>
    </row>
    <row r="292" spans="1:9" ht="32.25" hidden="1" customHeight="1">
      <c r="A292" s="450"/>
      <c r="B292" s="984" t="s">
        <v>642</v>
      </c>
      <c r="C292" s="984"/>
      <c r="D292" s="984"/>
      <c r="E292" s="984"/>
      <c r="F292" s="984"/>
      <c r="G292" s="984"/>
      <c r="H292" s="985"/>
      <c r="I292" s="340"/>
    </row>
    <row r="293" spans="1:9" ht="16.5" hidden="1" customHeight="1">
      <c r="A293" s="450"/>
      <c r="B293" s="338"/>
      <c r="C293" s="338"/>
      <c r="D293" s="447"/>
      <c r="E293" s="447"/>
      <c r="F293" s="447"/>
      <c r="G293" s="447"/>
      <c r="H293" s="447"/>
      <c r="I293" s="340"/>
    </row>
    <row r="294" spans="1:9" ht="16.5" hidden="1" customHeight="1">
      <c r="A294" s="453" t="s">
        <v>646</v>
      </c>
      <c r="B294" s="969" t="s">
        <v>647</v>
      </c>
      <c r="C294" s="969"/>
      <c r="D294" s="471"/>
      <c r="E294" s="970"/>
      <c r="F294" s="971"/>
      <c r="G294" s="972"/>
      <c r="H294" s="973"/>
      <c r="I294" s="340"/>
    </row>
    <row r="295" spans="1:9" ht="28.5" hidden="1" customHeight="1">
      <c r="A295" s="453"/>
      <c r="B295" s="922"/>
      <c r="C295" s="939"/>
      <c r="D295" s="472"/>
      <c r="E295" s="974" t="s">
        <v>648</v>
      </c>
      <c r="F295" s="975"/>
      <c r="G295" s="976" t="s">
        <v>630</v>
      </c>
      <c r="H295" s="977"/>
      <c r="I295" s="340"/>
    </row>
    <row r="296" spans="1:9" ht="56.25" hidden="1" customHeight="1">
      <c r="A296" s="455"/>
      <c r="B296" s="941" t="s">
        <v>649</v>
      </c>
      <c r="C296" s="941"/>
      <c r="D296" s="461"/>
      <c r="E296" s="978"/>
      <c r="F296" s="979"/>
      <c r="G296" s="980"/>
      <c r="H296" s="980"/>
    </row>
    <row r="297" spans="1:9" ht="15.75" hidden="1" customHeight="1">
      <c r="A297" s="455"/>
      <c r="B297" s="938" t="s">
        <v>650</v>
      </c>
      <c r="C297" s="938"/>
      <c r="D297" s="470"/>
      <c r="E297" s="933"/>
      <c r="F297" s="942"/>
      <c r="G297" s="943"/>
      <c r="H297" s="944"/>
      <c r="I297" s="340"/>
    </row>
    <row r="298" spans="1:9" ht="49.5" hidden="1" customHeight="1">
      <c r="A298" s="455"/>
      <c r="B298" s="941" t="s">
        <v>651</v>
      </c>
      <c r="C298" s="941"/>
      <c r="D298" s="461"/>
      <c r="E298" s="978"/>
      <c r="F298" s="979"/>
      <c r="G298" s="980"/>
      <c r="H298" s="980"/>
      <c r="I298" s="340"/>
    </row>
    <row r="299" spans="1:9" ht="22.5" hidden="1" customHeight="1">
      <c r="A299" s="450"/>
      <c r="B299" s="487"/>
      <c r="C299" s="487"/>
      <c r="D299" s="488"/>
      <c r="E299" s="488"/>
      <c r="F299" s="488"/>
      <c r="G299" s="488"/>
      <c r="H299" s="488"/>
      <c r="I299" s="340"/>
    </row>
    <row r="300" spans="1:9" ht="17.25" hidden="1" customHeight="1">
      <c r="A300" s="490" t="s">
        <v>654</v>
      </c>
      <c r="B300" s="986" t="s">
        <v>655</v>
      </c>
      <c r="C300" s="986"/>
      <c r="D300" s="986"/>
      <c r="E300" s="986"/>
      <c r="F300" s="986"/>
      <c r="G300" s="986"/>
      <c r="H300" s="986"/>
      <c r="I300" s="340"/>
    </row>
    <row r="301" spans="1:9" ht="12" hidden="1" customHeight="1">
      <c r="A301" s="340"/>
      <c r="B301" s="406"/>
      <c r="C301" s="406"/>
      <c r="D301" s="406"/>
      <c r="E301" s="406"/>
      <c r="F301" s="406"/>
      <c r="G301" s="406"/>
      <c r="H301" s="340"/>
      <c r="I301" s="340"/>
    </row>
    <row r="302" spans="1:9" ht="75" hidden="1" customHeight="1">
      <c r="A302" s="491"/>
      <c r="B302" s="987" t="s">
        <v>656</v>
      </c>
      <c r="C302" s="987"/>
      <c r="D302" s="987"/>
      <c r="E302" s="987"/>
      <c r="F302" s="987"/>
      <c r="G302" s="987"/>
      <c r="H302" s="987"/>
      <c r="I302" s="340"/>
    </row>
    <row r="303" spans="1:9" ht="185.25" hidden="1" customHeight="1">
      <c r="A303" s="450"/>
      <c r="B303" s="988" t="s">
        <v>657</v>
      </c>
      <c r="C303" s="988"/>
      <c r="D303" s="988"/>
      <c r="E303" s="988"/>
      <c r="F303" s="988"/>
      <c r="G303" s="988"/>
      <c r="H303" s="988"/>
    </row>
    <row r="304" spans="1:9" ht="40.15" hidden="1" customHeight="1">
      <c r="A304" s="450"/>
      <c r="B304" s="987"/>
      <c r="C304" s="987"/>
      <c r="D304" s="987"/>
      <c r="E304" s="987"/>
      <c r="F304" s="987"/>
      <c r="G304" s="987"/>
      <c r="H304" s="987"/>
      <c r="I304" s="340"/>
    </row>
    <row r="305" spans="1:9" ht="9" hidden="1" customHeight="1">
      <c r="A305" s="340"/>
      <c r="B305" s="340"/>
      <c r="C305" s="340"/>
      <c r="D305" s="340"/>
      <c r="E305" s="340"/>
      <c r="F305" s="340"/>
      <c r="G305" s="340"/>
      <c r="H305" s="340"/>
      <c r="I305" s="340"/>
    </row>
    <row r="306" spans="1:9" ht="33.75" hidden="1" customHeight="1">
      <c r="A306" s="450"/>
      <c r="B306" s="987"/>
      <c r="C306" s="987"/>
      <c r="D306" s="987"/>
      <c r="E306" s="987"/>
      <c r="F306" s="987"/>
      <c r="G306" s="987"/>
      <c r="H306" s="987"/>
      <c r="I306" s="340"/>
    </row>
    <row r="307" spans="1:9" hidden="1">
      <c r="B307" s="406"/>
      <c r="C307" s="406"/>
      <c r="D307" s="406"/>
      <c r="E307" s="406"/>
      <c r="F307" s="406"/>
      <c r="G307" s="406"/>
    </row>
    <row r="308" spans="1:9" ht="42" hidden="1" customHeight="1">
      <c r="A308" s="449"/>
      <c r="B308" s="987"/>
      <c r="C308" s="987"/>
      <c r="D308" s="987"/>
      <c r="E308" s="987"/>
      <c r="F308" s="987"/>
      <c r="G308" s="987"/>
      <c r="H308" s="987"/>
      <c r="I308" s="340"/>
    </row>
    <row r="309" spans="1:9" hidden="1">
      <c r="A309" s="340"/>
      <c r="B309" s="340"/>
      <c r="C309" s="340"/>
      <c r="D309" s="340"/>
      <c r="E309" s="340"/>
      <c r="F309" s="340"/>
      <c r="G309" s="340"/>
      <c r="H309" s="340"/>
      <c r="I309" s="340"/>
    </row>
    <row r="310" spans="1:9" ht="19.5" hidden="1" customHeight="1">
      <c r="A310" s="449"/>
      <c r="B310" s="987" t="s">
        <v>658</v>
      </c>
      <c r="C310" s="987"/>
      <c r="D310" s="987"/>
      <c r="E310" s="987"/>
      <c r="F310" s="987"/>
      <c r="G310" s="987"/>
      <c r="H310" s="987"/>
      <c r="I310" s="340"/>
    </row>
    <row r="311" spans="1:9" hidden="1">
      <c r="A311" s="340"/>
      <c r="B311" s="406"/>
      <c r="C311" s="406"/>
      <c r="D311" s="406"/>
      <c r="E311" s="406"/>
      <c r="F311" s="406"/>
      <c r="G311" s="406"/>
      <c r="H311" s="340"/>
      <c r="I311" s="340"/>
    </row>
    <row r="312" spans="1:9" ht="40.15" hidden="1" customHeight="1">
      <c r="A312" s="449" t="s">
        <v>354</v>
      </c>
      <c r="B312" s="988" t="s">
        <v>659</v>
      </c>
      <c r="C312" s="988"/>
      <c r="D312" s="988"/>
      <c r="E312" s="988"/>
      <c r="F312" s="988"/>
      <c r="G312" s="988"/>
      <c r="H312" s="988"/>
      <c r="I312" s="340"/>
    </row>
    <row r="313" spans="1:9" hidden="1">
      <c r="A313" s="340"/>
      <c r="B313" s="406"/>
      <c r="C313" s="406"/>
      <c r="D313" s="406"/>
      <c r="E313" s="406"/>
      <c r="F313" s="406"/>
      <c r="G313" s="406"/>
      <c r="H313" s="340"/>
      <c r="I313" s="340"/>
    </row>
    <row r="314" spans="1:9" ht="90" hidden="1" customHeight="1">
      <c r="A314" s="449" t="s">
        <v>355</v>
      </c>
      <c r="B314" s="988" t="s">
        <v>660</v>
      </c>
      <c r="C314" s="988"/>
      <c r="D314" s="988"/>
      <c r="E314" s="988"/>
      <c r="F314" s="988"/>
      <c r="G314" s="988"/>
      <c r="H314" s="988"/>
    </row>
    <row r="315" spans="1:9" hidden="1">
      <c r="A315" s="340"/>
      <c r="B315" s="340"/>
      <c r="C315" s="340"/>
      <c r="D315" s="340"/>
      <c r="E315" s="340"/>
      <c r="F315" s="340"/>
      <c r="G315" s="340"/>
      <c r="H315" s="340"/>
      <c r="I315" s="340"/>
    </row>
    <row r="316" spans="1:9" ht="48" hidden="1" customHeight="1">
      <c r="A316" s="449" t="s">
        <v>356</v>
      </c>
      <c r="B316" s="987" t="s">
        <v>661</v>
      </c>
      <c r="C316" s="987"/>
      <c r="D316" s="987"/>
      <c r="E316" s="987"/>
      <c r="F316" s="987"/>
      <c r="G316" s="987"/>
      <c r="H316" s="987"/>
      <c r="I316" s="340"/>
    </row>
    <row r="317" spans="1:9" ht="17.25" hidden="1" customHeight="1">
      <c r="A317" s="340"/>
      <c r="B317" s="340"/>
      <c r="C317" s="340"/>
      <c r="D317" s="339"/>
      <c r="E317" s="340"/>
      <c r="F317" s="340"/>
      <c r="G317" s="340"/>
      <c r="H317" s="340"/>
      <c r="I317" s="340"/>
    </row>
    <row r="318" spans="1:9" ht="21" hidden="1" customHeight="1">
      <c r="A318" s="449" t="s">
        <v>357</v>
      </c>
      <c r="B318" s="987" t="s">
        <v>662</v>
      </c>
      <c r="C318" s="987"/>
      <c r="D318" s="987"/>
      <c r="E318" s="987"/>
      <c r="F318" s="987"/>
      <c r="G318" s="987"/>
      <c r="H318" s="987"/>
      <c r="I318" s="340"/>
    </row>
    <row r="319" spans="1:9" ht="29.25" hidden="1" customHeight="1">
      <c r="A319" s="449"/>
      <c r="B319" s="989" t="s">
        <v>663</v>
      </c>
      <c r="C319" s="989"/>
      <c r="D319" s="989"/>
      <c r="E319" s="989"/>
      <c r="F319" s="989"/>
      <c r="G319" s="989"/>
      <c r="H319" s="989"/>
      <c r="I319" s="340"/>
    </row>
    <row r="320" spans="1:9" ht="17.25" hidden="1" customHeight="1">
      <c r="A320" s="449"/>
      <c r="B320" s="492"/>
      <c r="C320" s="492"/>
      <c r="D320" s="492"/>
      <c r="E320" s="492"/>
      <c r="F320" s="492"/>
      <c r="G320" s="492"/>
      <c r="H320" s="492"/>
    </row>
    <row r="321" spans="1:9" ht="72" hidden="1" customHeight="1">
      <c r="A321" s="450">
        <v>4.0999999999999996</v>
      </c>
      <c r="B321" s="860" t="s">
        <v>664</v>
      </c>
      <c r="C321" s="860"/>
      <c r="D321" s="860"/>
      <c r="E321" s="860"/>
      <c r="F321" s="860"/>
      <c r="G321" s="860"/>
      <c r="H321" s="860"/>
    </row>
    <row r="322" spans="1:9" ht="16.5" hidden="1" customHeight="1">
      <c r="A322" s="405" t="s">
        <v>581</v>
      </c>
      <c r="B322" s="990" t="str">
        <f>"For  " &amp;B197</f>
        <v>For  Name of the Bidder</v>
      </c>
      <c r="C322" s="990"/>
      <c r="D322" s="990"/>
      <c r="E322" s="990"/>
      <c r="F322" s="990"/>
      <c r="G322" s="340"/>
      <c r="H322" s="340"/>
      <c r="I322" s="340"/>
    </row>
    <row r="323" spans="1:9" ht="15.75" hidden="1" customHeight="1">
      <c r="A323" s="340"/>
      <c r="B323" s="493" t="s">
        <v>17</v>
      </c>
      <c r="C323" s="991"/>
      <c r="D323" s="992"/>
      <c r="E323" s="992"/>
      <c r="F323" s="992"/>
      <c r="G323" s="992"/>
      <c r="H323" s="993"/>
      <c r="I323" s="340"/>
    </row>
    <row r="324" spans="1:9" ht="15.75" hidden="1" customHeight="1">
      <c r="A324" s="340"/>
      <c r="B324" s="493" t="s">
        <v>26</v>
      </c>
      <c r="C324" s="991"/>
      <c r="D324" s="992"/>
      <c r="E324" s="992"/>
      <c r="F324" s="992"/>
      <c r="G324" s="992"/>
      <c r="H324" s="993"/>
      <c r="I324" s="340"/>
    </row>
    <row r="325" spans="1:9" ht="15.75" hidden="1" customHeight="1">
      <c r="A325" s="340"/>
      <c r="B325" s="493" t="s">
        <v>468</v>
      </c>
      <c r="C325" s="991"/>
      <c r="D325" s="992"/>
      <c r="E325" s="992"/>
      <c r="F325" s="992"/>
      <c r="G325" s="992"/>
      <c r="H325" s="993"/>
      <c r="I325" s="340"/>
    </row>
    <row r="326" spans="1:9" ht="15.75" hidden="1" customHeight="1">
      <c r="A326" s="340"/>
      <c r="B326" s="493" t="s">
        <v>513</v>
      </c>
      <c r="C326" s="991"/>
      <c r="D326" s="992"/>
      <c r="E326" s="992"/>
      <c r="F326" s="992"/>
      <c r="G326" s="992"/>
      <c r="H326" s="993"/>
      <c r="I326" s="340"/>
    </row>
    <row r="327" spans="1:9" ht="15.75" hidden="1" customHeight="1">
      <c r="A327" s="340"/>
      <c r="B327" s="493" t="s">
        <v>469</v>
      </c>
      <c r="C327" s="991"/>
      <c r="D327" s="992"/>
      <c r="E327" s="992"/>
      <c r="F327" s="992"/>
      <c r="G327" s="992"/>
      <c r="H327" s="993"/>
      <c r="I327" s="340"/>
    </row>
    <row r="328" spans="1:9" ht="15.75" hidden="1" customHeight="1">
      <c r="A328" s="340"/>
      <c r="B328" s="493" t="s">
        <v>474</v>
      </c>
      <c r="C328" s="991"/>
      <c r="D328" s="992"/>
      <c r="E328" s="992"/>
      <c r="F328" s="992"/>
      <c r="G328" s="992"/>
      <c r="H328" s="993"/>
      <c r="I328" s="340"/>
    </row>
    <row r="329" spans="1:9" ht="15.75" hidden="1" customHeight="1">
      <c r="A329" s="340"/>
      <c r="B329" s="493" t="s">
        <v>665</v>
      </c>
      <c r="C329" s="991"/>
      <c r="D329" s="992"/>
      <c r="E329" s="992"/>
      <c r="F329" s="992"/>
      <c r="G329" s="992"/>
      <c r="H329" s="993"/>
      <c r="I329" s="340"/>
    </row>
    <row r="330" spans="1:9" ht="15.75" hidden="1" customHeight="1">
      <c r="A330" s="340"/>
      <c r="B330" s="493" t="s">
        <v>666</v>
      </c>
      <c r="C330" s="991"/>
      <c r="D330" s="992"/>
      <c r="E330" s="992"/>
      <c r="F330" s="992"/>
      <c r="G330" s="992"/>
      <c r="H330" s="993"/>
      <c r="I330" s="340"/>
    </row>
    <row r="331" spans="1:9" ht="15.75" hidden="1" customHeight="1">
      <c r="A331" s="340"/>
      <c r="B331" s="493" t="s">
        <v>667</v>
      </c>
      <c r="C331" s="991"/>
      <c r="D331" s="992"/>
      <c r="E331" s="992"/>
      <c r="F331" s="992"/>
      <c r="G331" s="992"/>
      <c r="H331" s="993"/>
      <c r="I331" s="340"/>
    </row>
    <row r="332" spans="1:9" ht="15.75" hidden="1" customHeight="1">
      <c r="A332" s="340"/>
      <c r="B332" s="493" t="s">
        <v>668</v>
      </c>
      <c r="C332" s="991"/>
      <c r="D332" s="992"/>
      <c r="E332" s="992"/>
      <c r="F332" s="992"/>
      <c r="G332" s="992"/>
      <c r="H332" s="993"/>
      <c r="I332" s="340"/>
    </row>
    <row r="333" spans="1:9" hidden="1">
      <c r="A333" s="340"/>
      <c r="B333" s="340"/>
      <c r="C333" s="340"/>
      <c r="D333" s="340"/>
      <c r="E333" s="340"/>
      <c r="F333" s="340"/>
      <c r="G333" s="340"/>
      <c r="H333" s="340"/>
      <c r="I333" s="340"/>
    </row>
    <row r="334" spans="1:9" ht="16.5" hidden="1" customHeight="1">
      <c r="A334" s="405" t="s">
        <v>586</v>
      </c>
      <c r="B334" s="990" t="str">
        <f>"For  " &amp;B230</f>
        <v>For  Name of Other Partner-1 of JV</v>
      </c>
      <c r="C334" s="990"/>
      <c r="D334" s="990"/>
      <c r="E334" s="990"/>
      <c r="F334" s="990"/>
      <c r="G334" s="340"/>
      <c r="H334" s="340"/>
      <c r="I334" s="340"/>
    </row>
    <row r="335" spans="1:9" ht="15.75" hidden="1" customHeight="1">
      <c r="A335" s="340"/>
      <c r="B335" s="493" t="s">
        <v>17</v>
      </c>
      <c r="C335" s="991"/>
      <c r="D335" s="992"/>
      <c r="E335" s="992"/>
      <c r="F335" s="992"/>
      <c r="G335" s="992"/>
      <c r="H335" s="993"/>
      <c r="I335" s="340"/>
    </row>
    <row r="336" spans="1:9" ht="15.75" hidden="1" customHeight="1">
      <c r="A336" s="340"/>
      <c r="B336" s="493" t="s">
        <v>26</v>
      </c>
      <c r="C336" s="991"/>
      <c r="D336" s="992"/>
      <c r="E336" s="992"/>
      <c r="F336" s="992"/>
      <c r="G336" s="992"/>
      <c r="H336" s="993"/>
      <c r="I336" s="340"/>
    </row>
    <row r="337" spans="1:9" ht="15.75" hidden="1" customHeight="1">
      <c r="A337" s="340"/>
      <c r="B337" s="493" t="s">
        <v>468</v>
      </c>
      <c r="C337" s="991"/>
      <c r="D337" s="992"/>
      <c r="E337" s="992"/>
      <c r="F337" s="992"/>
      <c r="G337" s="992"/>
      <c r="H337" s="993"/>
      <c r="I337" s="340"/>
    </row>
    <row r="338" spans="1:9" ht="15.75" hidden="1" customHeight="1">
      <c r="A338" s="340"/>
      <c r="B338" s="493" t="s">
        <v>513</v>
      </c>
      <c r="C338" s="991"/>
      <c r="D338" s="992"/>
      <c r="E338" s="992"/>
      <c r="F338" s="992"/>
      <c r="G338" s="992"/>
      <c r="H338" s="993"/>
      <c r="I338" s="340"/>
    </row>
    <row r="339" spans="1:9" ht="15.75" hidden="1" customHeight="1">
      <c r="A339" s="340"/>
      <c r="B339" s="493" t="s">
        <v>469</v>
      </c>
      <c r="C339" s="991"/>
      <c r="D339" s="992"/>
      <c r="E339" s="992"/>
      <c r="F339" s="992"/>
      <c r="G339" s="992"/>
      <c r="H339" s="993"/>
      <c r="I339" s="340"/>
    </row>
    <row r="340" spans="1:9" ht="15.75" hidden="1" customHeight="1">
      <c r="A340" s="340"/>
      <c r="B340" s="493" t="s">
        <v>474</v>
      </c>
      <c r="C340" s="991"/>
      <c r="D340" s="992"/>
      <c r="E340" s="992"/>
      <c r="F340" s="992"/>
      <c r="G340" s="992"/>
      <c r="H340" s="993"/>
      <c r="I340" s="340"/>
    </row>
    <row r="341" spans="1:9" ht="15.75" hidden="1" customHeight="1">
      <c r="A341" s="340"/>
      <c r="B341" s="493" t="s">
        <v>665</v>
      </c>
      <c r="C341" s="991"/>
      <c r="D341" s="992"/>
      <c r="E341" s="992"/>
      <c r="F341" s="992"/>
      <c r="G341" s="992"/>
      <c r="H341" s="993"/>
      <c r="I341" s="340"/>
    </row>
    <row r="342" spans="1:9" ht="15.75" hidden="1" customHeight="1">
      <c r="A342" s="340"/>
      <c r="B342" s="493" t="s">
        <v>666</v>
      </c>
      <c r="C342" s="991"/>
      <c r="D342" s="992"/>
      <c r="E342" s="992"/>
      <c r="F342" s="992"/>
      <c r="G342" s="992"/>
      <c r="H342" s="993"/>
      <c r="I342" s="340"/>
    </row>
    <row r="343" spans="1:9" ht="15.75" hidden="1" customHeight="1">
      <c r="A343" s="340"/>
      <c r="B343" s="493" t="s">
        <v>667</v>
      </c>
      <c r="C343" s="991"/>
      <c r="D343" s="992"/>
      <c r="E343" s="992"/>
      <c r="F343" s="992"/>
      <c r="G343" s="992"/>
      <c r="H343" s="993"/>
      <c r="I343" s="340"/>
    </row>
    <row r="344" spans="1:9" ht="15.75" hidden="1" customHeight="1">
      <c r="A344" s="340"/>
      <c r="B344" s="493" t="s">
        <v>668</v>
      </c>
      <c r="C344" s="991"/>
      <c r="D344" s="992"/>
      <c r="E344" s="992"/>
      <c r="F344" s="992"/>
      <c r="G344" s="992"/>
      <c r="H344" s="993"/>
      <c r="I344" s="340"/>
    </row>
    <row r="345" spans="1:9" hidden="1">
      <c r="A345" s="340"/>
      <c r="B345" s="494"/>
      <c r="C345" s="495"/>
      <c r="D345" s="495"/>
      <c r="E345" s="495"/>
      <c r="F345" s="495"/>
      <c r="G345" s="495"/>
      <c r="H345" s="495"/>
      <c r="I345" s="340"/>
    </row>
    <row r="346" spans="1:9" ht="16.5" hidden="1" customHeight="1">
      <c r="A346" s="405" t="s">
        <v>646</v>
      </c>
      <c r="B346" s="990" t="str">
        <f>"For  "&amp;B266</f>
        <v>For  Name of Other Partner-2 of JV</v>
      </c>
      <c r="C346" s="990"/>
      <c r="D346" s="990"/>
      <c r="E346" s="990"/>
      <c r="F346" s="990"/>
      <c r="G346" s="340"/>
      <c r="H346" s="340"/>
      <c r="I346" s="340"/>
    </row>
    <row r="347" spans="1:9" ht="15.75" hidden="1" customHeight="1">
      <c r="A347" s="340"/>
      <c r="B347" s="493" t="s">
        <v>17</v>
      </c>
      <c r="C347" s="991"/>
      <c r="D347" s="992"/>
      <c r="E347" s="992"/>
      <c r="F347" s="992"/>
      <c r="G347" s="992"/>
      <c r="H347" s="993"/>
      <c r="I347" s="340"/>
    </row>
    <row r="348" spans="1:9" ht="15.75" hidden="1" customHeight="1">
      <c r="A348" s="340"/>
      <c r="B348" s="493" t="s">
        <v>26</v>
      </c>
      <c r="C348" s="991"/>
      <c r="D348" s="992"/>
      <c r="E348" s="992"/>
      <c r="F348" s="992"/>
      <c r="G348" s="992"/>
      <c r="H348" s="993"/>
      <c r="I348" s="340"/>
    </row>
    <row r="349" spans="1:9" ht="15.75" hidden="1" customHeight="1">
      <c r="A349" s="340"/>
      <c r="B349" s="493" t="s">
        <v>468</v>
      </c>
      <c r="C349" s="991"/>
      <c r="D349" s="992"/>
      <c r="E349" s="992"/>
      <c r="F349" s="992"/>
      <c r="G349" s="992"/>
      <c r="H349" s="993"/>
      <c r="I349" s="340"/>
    </row>
    <row r="350" spans="1:9" ht="15.75" hidden="1" customHeight="1">
      <c r="A350" s="340"/>
      <c r="B350" s="493" t="s">
        <v>513</v>
      </c>
      <c r="C350" s="991"/>
      <c r="D350" s="992"/>
      <c r="E350" s="992"/>
      <c r="F350" s="992"/>
      <c r="G350" s="992"/>
      <c r="H350" s="993"/>
      <c r="I350" s="340"/>
    </row>
    <row r="351" spans="1:9" ht="15.75" hidden="1" customHeight="1">
      <c r="A351" s="340"/>
      <c r="B351" s="493" t="s">
        <v>469</v>
      </c>
      <c r="C351" s="991"/>
      <c r="D351" s="992"/>
      <c r="E351" s="992"/>
      <c r="F351" s="992"/>
      <c r="G351" s="992"/>
      <c r="H351" s="993"/>
      <c r="I351" s="340"/>
    </row>
    <row r="352" spans="1:9" ht="15.75" hidden="1" customHeight="1">
      <c r="A352" s="340"/>
      <c r="B352" s="493" t="s">
        <v>474</v>
      </c>
      <c r="C352" s="991"/>
      <c r="D352" s="992"/>
      <c r="E352" s="992"/>
      <c r="F352" s="992"/>
      <c r="G352" s="992"/>
      <c r="H352" s="993"/>
      <c r="I352" s="340"/>
    </row>
    <row r="353" spans="1:11" ht="15.75" hidden="1" customHeight="1">
      <c r="A353" s="340"/>
      <c r="B353" s="493" t="s">
        <v>665</v>
      </c>
      <c r="C353" s="991"/>
      <c r="D353" s="992"/>
      <c r="E353" s="992"/>
      <c r="F353" s="992"/>
      <c r="G353" s="992"/>
      <c r="H353" s="993"/>
      <c r="I353" s="340"/>
    </row>
    <row r="354" spans="1:11" ht="15.75" hidden="1" customHeight="1">
      <c r="A354" s="340"/>
      <c r="B354" s="493" t="s">
        <v>666</v>
      </c>
      <c r="C354" s="991"/>
      <c r="D354" s="992"/>
      <c r="E354" s="992"/>
      <c r="F354" s="992"/>
      <c r="G354" s="992"/>
      <c r="H354" s="993"/>
      <c r="I354" s="340"/>
    </row>
    <row r="355" spans="1:11" ht="15.75" hidden="1" customHeight="1">
      <c r="A355" s="340"/>
      <c r="B355" s="493" t="s">
        <v>667</v>
      </c>
      <c r="C355" s="991"/>
      <c r="D355" s="992"/>
      <c r="E355" s="992"/>
      <c r="F355" s="992"/>
      <c r="G355" s="992"/>
      <c r="H355" s="993"/>
      <c r="I355" s="340"/>
    </row>
    <row r="356" spans="1:11" ht="15.75" hidden="1" customHeight="1">
      <c r="A356" s="340"/>
      <c r="B356" s="493" t="s">
        <v>668</v>
      </c>
      <c r="C356" s="991"/>
      <c r="D356" s="992"/>
      <c r="E356" s="992"/>
      <c r="F356" s="992"/>
      <c r="G356" s="992"/>
      <c r="H356" s="993"/>
      <c r="I356" s="340"/>
    </row>
    <row r="357" spans="1:11">
      <c r="A357" s="340"/>
      <c r="B357" s="494"/>
      <c r="C357" s="495"/>
      <c r="D357" s="495"/>
      <c r="E357" s="495"/>
      <c r="F357" s="495"/>
      <c r="G357" s="495"/>
      <c r="H357" s="495"/>
      <c r="I357" s="340"/>
    </row>
    <row r="358" spans="1:11" ht="24" customHeight="1">
      <c r="A358" s="490" t="s">
        <v>836</v>
      </c>
      <c r="B358" s="858" t="s">
        <v>669</v>
      </c>
      <c r="C358" s="858"/>
      <c r="D358" s="858"/>
      <c r="E358" s="858"/>
      <c r="F358" s="858"/>
      <c r="G358" s="858"/>
      <c r="H358" s="858"/>
      <c r="I358" s="340"/>
    </row>
    <row r="359" spans="1:11" ht="36" customHeight="1">
      <c r="A359" s="450">
        <v>5.0999999999999996</v>
      </c>
      <c r="B359" s="988" t="s">
        <v>670</v>
      </c>
      <c r="C359" s="988"/>
      <c r="D359" s="988"/>
      <c r="E359" s="988"/>
      <c r="F359" s="988"/>
      <c r="G359" s="988"/>
      <c r="H359" s="988"/>
    </row>
    <row r="360" spans="1:11" ht="105.75" customHeight="1">
      <c r="A360" s="340"/>
      <c r="B360" s="449" t="s">
        <v>671</v>
      </c>
      <c r="C360" s="988" t="s">
        <v>672</v>
      </c>
      <c r="D360" s="988"/>
      <c r="E360" s="988"/>
      <c r="F360" s="988"/>
      <c r="G360" s="988"/>
      <c r="H360" s="988"/>
      <c r="I360" s="496"/>
    </row>
    <row r="361" spans="1:11" ht="78" customHeight="1">
      <c r="A361" s="340"/>
      <c r="B361" s="449" t="s">
        <v>470</v>
      </c>
      <c r="C361" s="988" t="s">
        <v>673</v>
      </c>
      <c r="D361" s="988"/>
      <c r="E361" s="988"/>
      <c r="F361" s="988"/>
      <c r="G361" s="988"/>
      <c r="H361" s="988"/>
      <c r="I361" s="340"/>
    </row>
    <row r="362" spans="1:11" ht="9" customHeight="1">
      <c r="A362" s="340"/>
      <c r="B362" s="340"/>
      <c r="C362" s="340"/>
      <c r="D362" s="340"/>
      <c r="E362" s="340"/>
      <c r="F362" s="340"/>
      <c r="G362" s="340"/>
      <c r="H362" s="340"/>
      <c r="I362" s="340"/>
    </row>
    <row r="363" spans="1:11" ht="36.75" customHeight="1">
      <c r="A363" s="450">
        <v>5.2</v>
      </c>
      <c r="B363" s="860" t="s">
        <v>169</v>
      </c>
      <c r="C363" s="860"/>
      <c r="D363" s="860"/>
      <c r="E363" s="860"/>
      <c r="F363" s="860"/>
      <c r="G363" s="860"/>
      <c r="H363" s="860"/>
    </row>
    <row r="364" spans="1:11" ht="10.5" customHeight="1">
      <c r="A364" s="340"/>
      <c r="B364" s="340"/>
      <c r="C364" s="340"/>
      <c r="D364" s="340"/>
      <c r="E364" s="340"/>
      <c r="F364" s="340"/>
      <c r="G364" s="340"/>
      <c r="H364" s="340"/>
      <c r="I364" s="340"/>
    </row>
    <row r="365" spans="1:11" ht="24" customHeight="1">
      <c r="A365" s="289"/>
      <c r="B365" s="860" t="s">
        <v>674</v>
      </c>
      <c r="C365" s="860"/>
      <c r="D365" s="860"/>
      <c r="E365" s="860"/>
      <c r="F365" s="860"/>
      <c r="G365" s="860"/>
      <c r="H365" s="860"/>
      <c r="I365" s="340"/>
    </row>
    <row r="366" spans="1:11" ht="32.25" customHeight="1">
      <c r="A366" s="497"/>
      <c r="B366" s="994"/>
      <c r="C366" s="995"/>
      <c r="D366" s="498" t="s">
        <v>675</v>
      </c>
      <c r="E366" s="996"/>
      <c r="F366" s="997"/>
      <c r="G366" s="997"/>
      <c r="H366" s="997"/>
      <c r="I366" s="340"/>
    </row>
    <row r="367" spans="1:11" ht="50.25" customHeight="1">
      <c r="A367" s="499" t="s">
        <v>581</v>
      </c>
      <c r="B367" s="937" t="s">
        <v>676</v>
      </c>
      <c r="C367" s="937"/>
      <c r="D367" s="317" t="s">
        <v>677</v>
      </c>
      <c r="E367" s="340"/>
      <c r="F367" s="340"/>
      <c r="G367" s="340"/>
      <c r="H367" s="340"/>
      <c r="I367" s="340"/>
    </row>
    <row r="368" spans="1:11" ht="21" customHeight="1">
      <c r="A368" s="500"/>
      <c r="B368" s="998" t="s">
        <v>678</v>
      </c>
      <c r="C368" s="999"/>
      <c r="D368" s="501"/>
      <c r="E368" s="340"/>
      <c r="F368" s="340"/>
      <c r="G368" s="340"/>
      <c r="H368" s="340"/>
      <c r="I368" s="323"/>
      <c r="J368" s="502"/>
      <c r="K368" s="503"/>
    </row>
    <row r="369" spans="1:12" ht="23.25" customHeight="1">
      <c r="A369" s="500"/>
      <c r="B369" s="998" t="s">
        <v>679</v>
      </c>
      <c r="C369" s="999"/>
      <c r="D369" s="501"/>
      <c r="E369" s="340"/>
      <c r="F369" s="340"/>
      <c r="G369" s="340"/>
      <c r="H369" s="340"/>
      <c r="J369" s="504"/>
      <c r="K369" s="505"/>
    </row>
    <row r="370" spans="1:12" ht="21.75" customHeight="1">
      <c r="A370" s="500"/>
      <c r="B370" s="998" t="s">
        <v>680</v>
      </c>
      <c r="C370" s="999"/>
      <c r="D370" s="501"/>
      <c r="E370" s="340"/>
      <c r="F370" s="340"/>
      <c r="G370" s="340"/>
      <c r="H370" s="340"/>
      <c r="I370" s="323"/>
      <c r="J370" s="502"/>
      <c r="K370" s="503"/>
      <c r="L370" s="323"/>
    </row>
    <row r="371" spans="1:12" ht="20.25" customHeight="1">
      <c r="A371" s="500"/>
      <c r="B371" s="998" t="s">
        <v>681</v>
      </c>
      <c r="C371" s="999"/>
      <c r="D371" s="501"/>
      <c r="E371" s="340"/>
      <c r="F371" s="340"/>
      <c r="G371" s="340"/>
      <c r="H371" s="340"/>
      <c r="I371" s="323"/>
      <c r="J371" s="502"/>
      <c r="K371" s="503"/>
      <c r="L371" s="323"/>
    </row>
    <row r="372" spans="1:12" ht="21.75" customHeight="1">
      <c r="A372" s="500"/>
      <c r="B372" s="889" t="s">
        <v>682</v>
      </c>
      <c r="C372" s="891"/>
      <c r="D372" s="501"/>
      <c r="E372" s="340"/>
      <c r="F372" s="340"/>
      <c r="G372" s="340"/>
      <c r="H372" s="340"/>
      <c r="I372" s="323"/>
      <c r="J372" s="502"/>
      <c r="K372" s="503"/>
      <c r="L372" s="323"/>
    </row>
    <row r="373" spans="1:12" ht="16.5" customHeight="1">
      <c r="A373" s="340"/>
      <c r="B373" s="340"/>
      <c r="C373" s="340"/>
      <c r="D373" s="340"/>
      <c r="E373" s="340"/>
      <c r="F373" s="340"/>
      <c r="G373" s="340"/>
      <c r="H373" s="340"/>
      <c r="I373" s="340"/>
    </row>
    <row r="374" spans="1:12">
      <c r="A374" s="340"/>
      <c r="B374" s="340"/>
      <c r="C374" s="340"/>
      <c r="D374" s="340"/>
      <c r="E374" s="340"/>
      <c r="F374" s="340"/>
      <c r="G374" s="340"/>
      <c r="H374" s="340"/>
      <c r="I374" s="340"/>
    </row>
    <row r="376" spans="1:12" ht="16.5">
      <c r="B376" s="321" t="s">
        <v>6</v>
      </c>
      <c r="C376" s="506" t="str">
        <f>'Attach 3(JV)'!B24</f>
        <v>--</v>
      </c>
      <c r="F376" s="320" t="s">
        <v>4</v>
      </c>
      <c r="G376" s="321" t="str">
        <f>'Attach 3(JV)'!E24</f>
        <v/>
      </c>
      <c r="H376" s="321"/>
      <c r="I376" s="321"/>
    </row>
    <row r="377" spans="1:12" ht="16.5">
      <c r="B377" s="321" t="s">
        <v>7</v>
      </c>
      <c r="C377" s="506" t="str">
        <f>'Attach 3(JV)'!B25</f>
        <v/>
      </c>
      <c r="F377" s="320" t="s">
        <v>5</v>
      </c>
      <c r="G377" s="321" t="str">
        <f>'Attach 3(JV)'!E25</f>
        <v/>
      </c>
      <c r="H377" s="321"/>
      <c r="I377" s="321"/>
    </row>
  </sheetData>
  <customSheetViews>
    <customSheetView guid="{8BB606F7-FAA6-4F69-8439-9E3CB0E8F104}" scale="115" showPageBreaks="1" showGridLines="0" zeroValues="0" fitToPage="1" printArea="1" hiddenRows="1" hiddenColumns="1" state="hidden" view="pageBreakPreview" topLeftCell="A138">
      <selection activeCell="B148" sqref="B148:E151"/>
      <rowBreaks count="1" manualBreakCount="1">
        <brk id="198" max="9" man="1"/>
      </rowBreaks>
      <pageMargins left="0.42" right="0.28999999999999998" top="0.4" bottom="0.31" header="0.32" footer="0.24"/>
      <printOptions horizontalCentered="1"/>
      <pageSetup paperSize="9" scale="63" fitToHeight="0" orientation="portrait" r:id="rId1"/>
      <headerFooter alignWithMargins="0"/>
    </customSheetView>
    <customSheetView guid="{3B6A9969-E4B8-452F-AFFE-7A4A13F5C420}" scale="115" showPageBreaks="1" showGridLines="0" zeroValues="0" fitToPage="1" printArea="1" hiddenRows="1" hiddenColumns="1" view="pageBreakPreview" topLeftCell="A198">
      <selection activeCell="E215" sqref="E215"/>
      <rowBreaks count="1" manualBreakCount="1">
        <brk id="198" max="8" man="1"/>
      </rowBreaks>
      <pageMargins left="0.42" right="0.28999999999999998" top="0.4" bottom="0.31" header="0.32" footer="0.24"/>
      <printOptions horizontalCentered="1"/>
      <pageSetup paperSize="9" scale="65" fitToHeight="0" orientation="portrait" r:id="rId2"/>
      <headerFooter alignWithMargins="0"/>
    </customSheetView>
    <customSheetView guid="{B8284B7F-813C-4C59-8CB2-9F34C8EAC9F3}" scale="115" showPageBreaks="1" showGridLines="0" zeroValues="0" fitToPage="1" printArea="1" hiddenRows="1" hiddenColumns="1" view="pageBreakPreview" topLeftCell="A198">
      <selection activeCell="E215" sqref="E215"/>
      <rowBreaks count="1" manualBreakCount="1">
        <brk id="198" max="8" man="1"/>
      </rowBreaks>
      <pageMargins left="0.42" right="0.28999999999999998" top="0.4" bottom="0.31" header="0.32" footer="0.24"/>
      <printOptions horizontalCentered="1"/>
      <pageSetup paperSize="9" scale="65" fitToHeight="0" orientation="portrait" r:id="rId3"/>
      <headerFooter alignWithMargins="0"/>
    </customSheetView>
    <customSheetView guid="{176DC383-BC5B-4A2C-B484-0B54305CAC0E}" scale="80" showPageBreaks="1" showGridLines="0" zeroValues="0" fitToPage="1" printArea="1" hiddenRows="1" hiddenColumns="1" view="pageBreakPreview">
      <rowBreaks count="1" manualBreakCount="1">
        <brk id="198" max="8" man="1"/>
      </rowBreaks>
      <pageMargins left="0.42" right="0.28999999999999998" top="0.4" bottom="0.31" header="0.32" footer="0.24"/>
      <printOptions horizontalCentered="1"/>
      <pageSetup paperSize="9" scale="65" fitToHeight="0" orientation="portrait" r:id="rId4"/>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5"/>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6"/>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7"/>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8"/>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9"/>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10"/>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11"/>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12"/>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13"/>
      <headerFooter alignWithMargins="0"/>
    </customSheetView>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14"/>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42" right="0.28999999999999998" top="0.4" bottom="0.31" header="0.32" footer="0.24"/>
      <printOptions horizontalCentered="1"/>
      <pageSetup paperSize="9" scale="65" fitToHeight="0" orientation="portrait" r:id="rId15"/>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16"/>
      <headerFooter alignWithMargins="0"/>
    </customSheetView>
    <customSheetView guid="{DBB6855E-D634-47BF-8EAD-2479D63E426E}" scale="70" showPageBreaks="1" showGridLines="0" zeroValues="0" fitToPage="1" printArea="1" hiddenRows="1" hiddenColumns="1" view="pageBreakPreview">
      <selection activeCell="D44" sqref="D44:F44"/>
      <rowBreaks count="1" manualBreakCount="1">
        <brk id="198" max="8" man="1"/>
      </rowBreaks>
      <pageMargins left="0.42" right="0.28999999999999998" top="0.4" bottom="0.31" header="0.32" footer="0.24"/>
      <printOptions horizontalCentered="1"/>
      <pageSetup paperSize="9" scale="65" fitToHeight="0" orientation="portrait" r:id="rId17"/>
      <headerFooter alignWithMargins="0"/>
    </customSheetView>
    <customSheetView guid="{9F341631-288D-49D9-8F81-65CCC818C9BA}" scale="80" showPageBreaks="1" showGridLines="0" zeroValues="0" fitToPage="1" printArea="1" hiddenRows="1" hiddenColumns="1" view="pageBreakPreview" topLeftCell="A68">
      <selection activeCell="F77" sqref="F77:I77"/>
      <rowBreaks count="1" manualBreakCount="1">
        <brk id="198" max="8" man="1"/>
      </rowBreaks>
      <pageMargins left="0.42" right="0.28999999999999998" top="0.4" bottom="0.31" header="0.32" footer="0.24"/>
      <printOptions horizontalCentered="1"/>
      <pageSetup paperSize="9" scale="65" fitToHeight="0" orientation="portrait" r:id="rId18"/>
      <headerFooter alignWithMargins="0"/>
    </customSheetView>
    <customSheetView guid="{3836A67F-51F8-4B52-B51D-937DC398CD1F}" scale="80" showPageBreaks="1" showGridLines="0" zeroValues="0" fitToPage="1" printArea="1" hiddenRows="1" hiddenColumns="1" view="pageBreakPreview" topLeftCell="A68">
      <selection activeCell="F77" sqref="F77:I77"/>
      <rowBreaks count="1" manualBreakCount="1">
        <brk id="198" max="8" man="1"/>
      </rowBreaks>
      <pageMargins left="0.42" right="0.28999999999999998" top="0.4" bottom="0.31" header="0.32" footer="0.24"/>
      <printOptions horizontalCentered="1"/>
      <pageSetup paperSize="9" scale="65" fitToHeight="0" orientation="portrait" r:id="rId19"/>
      <headerFooter alignWithMargins="0"/>
    </customSheetView>
    <customSheetView guid="{4B898AE2-7356-489E-882D-EC3B09CB95AA}" scale="80" showPageBreaks="1" showGridLines="0" zeroValues="0" fitToPage="1" printArea="1" hiddenRows="1" hiddenColumns="1" view="pageBreakPreview" topLeftCell="A198">
      <selection activeCell="D217" sqref="D217"/>
      <rowBreaks count="1" manualBreakCount="1">
        <brk id="198" max="8" man="1"/>
      </rowBreaks>
      <pageMargins left="0.42" right="0.28999999999999998" top="0.4" bottom="0.31" header="0.32" footer="0.24"/>
      <printOptions horizontalCentered="1"/>
      <pageSetup paperSize="9" scale="65" fitToHeight="0" orientation="portrait" r:id="rId20"/>
      <headerFooter alignWithMargins="0"/>
    </customSheetView>
    <customSheetView guid="{B9DDBA10-9BB0-4D91-9619-C113F75B2489}" scale="115" showPageBreaks="1" showGridLines="0" zeroValues="0" fitToPage="1" printArea="1" hiddenRows="1" hiddenColumns="1" view="pageBreakPreview" topLeftCell="A198">
      <selection activeCell="E215" sqref="E215"/>
      <rowBreaks count="1" manualBreakCount="1">
        <brk id="198" max="8" man="1"/>
      </rowBreaks>
      <pageMargins left="0.42" right="0.28999999999999998" top="0.4" bottom="0.31" header="0.32" footer="0.24"/>
      <printOptions horizontalCentered="1"/>
      <pageSetup paperSize="9" scale="65" fitToHeight="0" orientation="portrait" r:id="rId21"/>
      <headerFooter alignWithMargins="0"/>
    </customSheetView>
    <customSheetView guid="{7D04B26C-8B6E-4ADD-BB4A-D0761F3463C8}" scale="115" showPageBreaks="1" showGridLines="0" zeroValues="0" fitToPage="1" printArea="1" hiddenRows="1" hiddenColumns="1" state="hidden" view="pageBreakPreview" topLeftCell="A138">
      <selection activeCell="B148" sqref="B148:E151"/>
      <rowBreaks count="1" manualBreakCount="1">
        <brk id="198" max="9" man="1"/>
      </rowBreaks>
      <pageMargins left="0.42" right="0.28999999999999998" top="0.4" bottom="0.31" header="0.32" footer="0.24"/>
      <printOptions horizontalCentered="1"/>
      <pageSetup paperSize="9" scale="63" fitToHeight="0" orientation="portrait" r:id="rId22"/>
      <headerFooter alignWithMargins="0"/>
    </customSheetView>
  </customSheetViews>
  <mergeCells count="426">
    <mergeCell ref="B177:H177"/>
    <mergeCell ref="B178:E178"/>
    <mergeCell ref="G178:H178"/>
    <mergeCell ref="G96:H96"/>
    <mergeCell ref="B169:E169"/>
    <mergeCell ref="G169:H169"/>
    <mergeCell ref="A170:A171"/>
    <mergeCell ref="B170:E170"/>
    <mergeCell ref="B171:E171"/>
    <mergeCell ref="B173:H173"/>
    <mergeCell ref="B174:I174"/>
    <mergeCell ref="B175:H175"/>
    <mergeCell ref="A176:I176"/>
    <mergeCell ref="B163:I163"/>
    <mergeCell ref="B164:E164"/>
    <mergeCell ref="B165:E165"/>
    <mergeCell ref="G165:H165"/>
    <mergeCell ref="B166:E166"/>
    <mergeCell ref="B167:E167"/>
    <mergeCell ref="G167:H167"/>
    <mergeCell ref="B168:E168"/>
    <mergeCell ref="G168:H168"/>
    <mergeCell ref="B158:E158"/>
    <mergeCell ref="G158:H158"/>
    <mergeCell ref="B159:E159"/>
    <mergeCell ref="G159:H159"/>
    <mergeCell ref="B160:E160"/>
    <mergeCell ref="G160:H160"/>
    <mergeCell ref="A161:A162"/>
    <mergeCell ref="B161:E161"/>
    <mergeCell ref="B162:E162"/>
    <mergeCell ref="B153:E153"/>
    <mergeCell ref="G153:H153"/>
    <mergeCell ref="B154:E154"/>
    <mergeCell ref="G154:H154"/>
    <mergeCell ref="B155:E155"/>
    <mergeCell ref="B156:E156"/>
    <mergeCell ref="G156:H156"/>
    <mergeCell ref="B157:E157"/>
    <mergeCell ref="G157:H157"/>
    <mergeCell ref="B147:E147"/>
    <mergeCell ref="G147:H147"/>
    <mergeCell ref="B148:E151"/>
    <mergeCell ref="G148:H148"/>
    <mergeCell ref="G149:H149"/>
    <mergeCell ref="G150:H150"/>
    <mergeCell ref="G151:H151"/>
    <mergeCell ref="B152:E152"/>
    <mergeCell ref="G152:H152"/>
    <mergeCell ref="A141:I141"/>
    <mergeCell ref="B142:E142"/>
    <mergeCell ref="F142:I142"/>
    <mergeCell ref="B143:E143"/>
    <mergeCell ref="F143:I143"/>
    <mergeCell ref="B144:E144"/>
    <mergeCell ref="F144:I144"/>
    <mergeCell ref="B145:I145"/>
    <mergeCell ref="B146:E146"/>
    <mergeCell ref="G146:H146"/>
    <mergeCell ref="B132:H132"/>
    <mergeCell ref="B133:E133"/>
    <mergeCell ref="B134:H134"/>
    <mergeCell ref="B135:E135"/>
    <mergeCell ref="B136:H136"/>
    <mergeCell ref="B137:E137"/>
    <mergeCell ref="B138:E138"/>
    <mergeCell ref="G138:H138"/>
    <mergeCell ref="A140:I140"/>
    <mergeCell ref="B126:E126"/>
    <mergeCell ref="G126:H126"/>
    <mergeCell ref="B127:E127"/>
    <mergeCell ref="G127:H127"/>
    <mergeCell ref="B128:E128"/>
    <mergeCell ref="G128:H128"/>
    <mergeCell ref="A129:A130"/>
    <mergeCell ref="B129:E129"/>
    <mergeCell ref="B130:E130"/>
    <mergeCell ref="B118:E118"/>
    <mergeCell ref="G118:H118"/>
    <mergeCell ref="A119:A121"/>
    <mergeCell ref="B119:E119"/>
    <mergeCell ref="B120:E121"/>
    <mergeCell ref="B123:E123"/>
    <mergeCell ref="B124:E124"/>
    <mergeCell ref="G124:H124"/>
    <mergeCell ref="B125:E125"/>
    <mergeCell ref="G125:H125"/>
    <mergeCell ref="B114:E114"/>
    <mergeCell ref="G114:H114"/>
    <mergeCell ref="B115:E115"/>
    <mergeCell ref="G115:H115"/>
    <mergeCell ref="B116:E116"/>
    <mergeCell ref="F116:G116"/>
    <mergeCell ref="H116:I116"/>
    <mergeCell ref="B117:E117"/>
    <mergeCell ref="G117:H117"/>
    <mergeCell ref="A106:A110"/>
    <mergeCell ref="B106:E107"/>
    <mergeCell ref="G106:H106"/>
    <mergeCell ref="G107:H107"/>
    <mergeCell ref="G108:H108"/>
    <mergeCell ref="G109:H109"/>
    <mergeCell ref="G110:H110"/>
    <mergeCell ref="B112:E112"/>
    <mergeCell ref="B113:E113"/>
    <mergeCell ref="G113:H113"/>
    <mergeCell ref="B101:E101"/>
    <mergeCell ref="F101:I101"/>
    <mergeCell ref="B102:E102"/>
    <mergeCell ref="F102:I102"/>
    <mergeCell ref="B103:I103"/>
    <mergeCell ref="B104:E104"/>
    <mergeCell ref="G104:H104"/>
    <mergeCell ref="B105:E105"/>
    <mergeCell ref="G105:H105"/>
    <mergeCell ref="G93:H93"/>
    <mergeCell ref="A94:A95"/>
    <mergeCell ref="B94:E94"/>
    <mergeCell ref="B95:E95"/>
    <mergeCell ref="B96:E96"/>
    <mergeCell ref="A98:I98"/>
    <mergeCell ref="A99:I99"/>
    <mergeCell ref="B100:E100"/>
    <mergeCell ref="F100:I100"/>
    <mergeCell ref="B12:C12"/>
    <mergeCell ref="A16:I16"/>
    <mergeCell ref="B18:F18"/>
    <mergeCell ref="B19:H19"/>
    <mergeCell ref="B20:H20"/>
    <mergeCell ref="B21:H21"/>
    <mergeCell ref="A3:I3"/>
    <mergeCell ref="A5:I5"/>
    <mergeCell ref="A8:D8"/>
    <mergeCell ref="B9:C9"/>
    <mergeCell ref="B10:C10"/>
    <mergeCell ref="B11:C11"/>
    <mergeCell ref="B31:H31"/>
    <mergeCell ref="B33:H33"/>
    <mergeCell ref="B34:H34"/>
    <mergeCell ref="B35:H35"/>
    <mergeCell ref="B37:H37"/>
    <mergeCell ref="B38:H38"/>
    <mergeCell ref="B22:H22"/>
    <mergeCell ref="A25:H25"/>
    <mergeCell ref="A27:H27"/>
    <mergeCell ref="B28:H28"/>
    <mergeCell ref="B29:H29"/>
    <mergeCell ref="B30:H30"/>
    <mergeCell ref="A44:A46"/>
    <mergeCell ref="B44:C46"/>
    <mergeCell ref="D44:F44"/>
    <mergeCell ref="D45:F45"/>
    <mergeCell ref="D46:F46"/>
    <mergeCell ref="B47:C47"/>
    <mergeCell ref="D47:F47"/>
    <mergeCell ref="B39:H39"/>
    <mergeCell ref="A40:A42"/>
    <mergeCell ref="B40:C42"/>
    <mergeCell ref="D40:F42"/>
    <mergeCell ref="B43:C43"/>
    <mergeCell ref="D43:F43"/>
    <mergeCell ref="B51:C51"/>
    <mergeCell ref="D51:F51"/>
    <mergeCell ref="B52:C52"/>
    <mergeCell ref="D52:F52"/>
    <mergeCell ref="D53:F53"/>
    <mergeCell ref="D54:F54"/>
    <mergeCell ref="B48:C48"/>
    <mergeCell ref="D48:F48"/>
    <mergeCell ref="B49:C49"/>
    <mergeCell ref="D49:F49"/>
    <mergeCell ref="B50:C50"/>
    <mergeCell ref="D50:F50"/>
    <mergeCell ref="B66:I66"/>
    <mergeCell ref="B67:I67"/>
    <mergeCell ref="B69:I69"/>
    <mergeCell ref="B72:I72"/>
    <mergeCell ref="B73:I73"/>
    <mergeCell ref="D55:F55"/>
    <mergeCell ref="B57:F57"/>
    <mergeCell ref="B58:F58"/>
    <mergeCell ref="B61:I61"/>
    <mergeCell ref="B63:I63"/>
    <mergeCell ref="B65:I65"/>
    <mergeCell ref="B68:I68"/>
    <mergeCell ref="B70:I70"/>
    <mergeCell ref="B74:J74"/>
    <mergeCell ref="B75:J75"/>
    <mergeCell ref="B77:E77"/>
    <mergeCell ref="F77:I77"/>
    <mergeCell ref="B78:E78"/>
    <mergeCell ref="F78:I78"/>
    <mergeCell ref="B79:E79"/>
    <mergeCell ref="G79:H79"/>
    <mergeCell ref="B80:E80"/>
    <mergeCell ref="G80:H80"/>
    <mergeCell ref="A81:A87"/>
    <mergeCell ref="B81:E84"/>
    <mergeCell ref="G81:H81"/>
    <mergeCell ref="G82:H82"/>
    <mergeCell ref="G83:H83"/>
    <mergeCell ref="B187:H187"/>
    <mergeCell ref="B198:H198"/>
    <mergeCell ref="E199:E200"/>
    <mergeCell ref="F199:H200"/>
    <mergeCell ref="G84:H84"/>
    <mergeCell ref="G85:H85"/>
    <mergeCell ref="G86:H86"/>
    <mergeCell ref="G87:H87"/>
    <mergeCell ref="B88:E88"/>
    <mergeCell ref="B89:E89"/>
    <mergeCell ref="G89:H89"/>
    <mergeCell ref="B90:E90"/>
    <mergeCell ref="F90:G90"/>
    <mergeCell ref="H90:I90"/>
    <mergeCell ref="B91:E91"/>
    <mergeCell ref="G91:H91"/>
    <mergeCell ref="B92:E92"/>
    <mergeCell ref="G92:H92"/>
    <mergeCell ref="B93:E93"/>
    <mergeCell ref="B201:C201"/>
    <mergeCell ref="F201:H201"/>
    <mergeCell ref="B202:D202"/>
    <mergeCell ref="F202:H202"/>
    <mergeCell ref="B189:H189"/>
    <mergeCell ref="B191:H191"/>
    <mergeCell ref="B193:H193"/>
    <mergeCell ref="B196:H196"/>
    <mergeCell ref="B197:D197"/>
    <mergeCell ref="E197:H197"/>
    <mergeCell ref="F208:H208"/>
    <mergeCell ref="B211:H211"/>
    <mergeCell ref="E212:E213"/>
    <mergeCell ref="F212:H213"/>
    <mergeCell ref="B214:C214"/>
    <mergeCell ref="F214:H214"/>
    <mergeCell ref="F203:H203"/>
    <mergeCell ref="F204:H204"/>
    <mergeCell ref="F205:H205"/>
    <mergeCell ref="F207:H207"/>
    <mergeCell ref="F218:H218"/>
    <mergeCell ref="F219:H219"/>
    <mergeCell ref="F221:H221"/>
    <mergeCell ref="B222:C222"/>
    <mergeCell ref="F222:H222"/>
    <mergeCell ref="B215:D215"/>
    <mergeCell ref="F215:H215"/>
    <mergeCell ref="F216:H216"/>
    <mergeCell ref="F217:H217"/>
    <mergeCell ref="B227:C227"/>
    <mergeCell ref="E227:F227"/>
    <mergeCell ref="G227:H227"/>
    <mergeCell ref="B228:C228"/>
    <mergeCell ref="E228:H228"/>
    <mergeCell ref="B230:D230"/>
    <mergeCell ref="E230:H230"/>
    <mergeCell ref="B224:C224"/>
    <mergeCell ref="E224:F224"/>
    <mergeCell ref="G224:H224"/>
    <mergeCell ref="B225:C225"/>
    <mergeCell ref="E225:H225"/>
    <mergeCell ref="B226:C226"/>
    <mergeCell ref="E226:H226"/>
    <mergeCell ref="B235:D235"/>
    <mergeCell ref="B236:C236"/>
    <mergeCell ref="G236:H236"/>
    <mergeCell ref="B237:C237"/>
    <mergeCell ref="G237:H237"/>
    <mergeCell ref="G238:H238"/>
    <mergeCell ref="B231:H231"/>
    <mergeCell ref="E232:E233"/>
    <mergeCell ref="F232:F233"/>
    <mergeCell ref="G232:H233"/>
    <mergeCell ref="B234:C234"/>
    <mergeCell ref="E234:F234"/>
    <mergeCell ref="G234:H234"/>
    <mergeCell ref="B250:C250"/>
    <mergeCell ref="E250:F250"/>
    <mergeCell ref="G250:H250"/>
    <mergeCell ref="B251:D251"/>
    <mergeCell ref="B252:C252"/>
    <mergeCell ref="G252:H252"/>
    <mergeCell ref="G239:H239"/>
    <mergeCell ref="G240:H240"/>
    <mergeCell ref="G241:H241"/>
    <mergeCell ref="B242:H242"/>
    <mergeCell ref="B247:H247"/>
    <mergeCell ref="E248:E249"/>
    <mergeCell ref="F248:F249"/>
    <mergeCell ref="G248:H249"/>
    <mergeCell ref="B258:H258"/>
    <mergeCell ref="B260:C260"/>
    <mergeCell ref="E260:F260"/>
    <mergeCell ref="G260:H260"/>
    <mergeCell ref="B261:C261"/>
    <mergeCell ref="E261:F261"/>
    <mergeCell ref="G261:H261"/>
    <mergeCell ref="B253:C253"/>
    <mergeCell ref="G253:H253"/>
    <mergeCell ref="G254:H254"/>
    <mergeCell ref="G255:H255"/>
    <mergeCell ref="G256:H256"/>
    <mergeCell ref="G257:H257"/>
    <mergeCell ref="B264:C264"/>
    <mergeCell ref="E264:F264"/>
    <mergeCell ref="G264:H264"/>
    <mergeCell ref="B266:D266"/>
    <mergeCell ref="E266:H266"/>
    <mergeCell ref="B267:H267"/>
    <mergeCell ref="B262:C262"/>
    <mergeCell ref="E262:F262"/>
    <mergeCell ref="G262:H262"/>
    <mergeCell ref="B263:C263"/>
    <mergeCell ref="E263:F263"/>
    <mergeCell ref="G263:H263"/>
    <mergeCell ref="B271:D271"/>
    <mergeCell ref="B272:C272"/>
    <mergeCell ref="G272:H272"/>
    <mergeCell ref="B273:C273"/>
    <mergeCell ref="G273:H273"/>
    <mergeCell ref="G274:H274"/>
    <mergeCell ref="E268:E269"/>
    <mergeCell ref="F268:F269"/>
    <mergeCell ref="G268:H269"/>
    <mergeCell ref="B270:C270"/>
    <mergeCell ref="E270:F270"/>
    <mergeCell ref="G270:H270"/>
    <mergeCell ref="B283:C283"/>
    <mergeCell ref="E283:F283"/>
    <mergeCell ref="G283:H283"/>
    <mergeCell ref="B284:D284"/>
    <mergeCell ref="B285:C285"/>
    <mergeCell ref="G285:H285"/>
    <mergeCell ref="G275:H275"/>
    <mergeCell ref="G276:H276"/>
    <mergeCell ref="G277:H277"/>
    <mergeCell ref="B278:H278"/>
    <mergeCell ref="B280:H280"/>
    <mergeCell ref="E281:E282"/>
    <mergeCell ref="F281:F282"/>
    <mergeCell ref="G281:H282"/>
    <mergeCell ref="B291:C291"/>
    <mergeCell ref="G291:H291"/>
    <mergeCell ref="B292:H292"/>
    <mergeCell ref="B294:C294"/>
    <mergeCell ref="E294:F294"/>
    <mergeCell ref="G294:H294"/>
    <mergeCell ref="B286:C286"/>
    <mergeCell ref="G286:H286"/>
    <mergeCell ref="G287:H287"/>
    <mergeCell ref="G288:H288"/>
    <mergeCell ref="G289:H289"/>
    <mergeCell ref="G290:H290"/>
    <mergeCell ref="B297:C297"/>
    <mergeCell ref="E297:F297"/>
    <mergeCell ref="G297:H297"/>
    <mergeCell ref="B298:C298"/>
    <mergeCell ref="E298:F298"/>
    <mergeCell ref="G298:H298"/>
    <mergeCell ref="B295:C295"/>
    <mergeCell ref="E295:F295"/>
    <mergeCell ref="G295:H295"/>
    <mergeCell ref="B296:C296"/>
    <mergeCell ref="E296:F296"/>
    <mergeCell ref="G296:H296"/>
    <mergeCell ref="B310:H310"/>
    <mergeCell ref="B312:H312"/>
    <mergeCell ref="B314:H314"/>
    <mergeCell ref="B316:H316"/>
    <mergeCell ref="B318:H318"/>
    <mergeCell ref="B319:H319"/>
    <mergeCell ref="B300:H300"/>
    <mergeCell ref="B302:H302"/>
    <mergeCell ref="B303:H303"/>
    <mergeCell ref="B304:H304"/>
    <mergeCell ref="B306:H306"/>
    <mergeCell ref="B308:H308"/>
    <mergeCell ref="C327:H327"/>
    <mergeCell ref="C328:H328"/>
    <mergeCell ref="C329:H329"/>
    <mergeCell ref="C330:H330"/>
    <mergeCell ref="C331:H331"/>
    <mergeCell ref="C332:H332"/>
    <mergeCell ref="B321:H321"/>
    <mergeCell ref="B322:F322"/>
    <mergeCell ref="C323:H323"/>
    <mergeCell ref="C324:H324"/>
    <mergeCell ref="C325:H325"/>
    <mergeCell ref="C326:H326"/>
    <mergeCell ref="C340:H340"/>
    <mergeCell ref="C341:H341"/>
    <mergeCell ref="C342:H342"/>
    <mergeCell ref="C343:H343"/>
    <mergeCell ref="C344:H344"/>
    <mergeCell ref="B346:F346"/>
    <mergeCell ref="B334:F334"/>
    <mergeCell ref="C335:H335"/>
    <mergeCell ref="C336:H336"/>
    <mergeCell ref="C337:H337"/>
    <mergeCell ref="C338:H338"/>
    <mergeCell ref="C339:H339"/>
    <mergeCell ref="C353:H353"/>
    <mergeCell ref="C354:H354"/>
    <mergeCell ref="C355:H355"/>
    <mergeCell ref="C356:H356"/>
    <mergeCell ref="B358:H358"/>
    <mergeCell ref="B359:H359"/>
    <mergeCell ref="C347:H347"/>
    <mergeCell ref="C348:H348"/>
    <mergeCell ref="C349:H349"/>
    <mergeCell ref="C350:H350"/>
    <mergeCell ref="C351:H351"/>
    <mergeCell ref="C352:H352"/>
    <mergeCell ref="B367:C367"/>
    <mergeCell ref="B368:C368"/>
    <mergeCell ref="B369:C369"/>
    <mergeCell ref="B370:C370"/>
    <mergeCell ref="B371:C371"/>
    <mergeCell ref="B372:C372"/>
    <mergeCell ref="C360:H360"/>
    <mergeCell ref="C361:H361"/>
    <mergeCell ref="B363:H363"/>
    <mergeCell ref="B365:H365"/>
    <mergeCell ref="B366:C366"/>
    <mergeCell ref="E366:F366"/>
    <mergeCell ref="G366:H366"/>
  </mergeCells>
  <conditionalFormatting sqref="A19">
    <cfRule type="expression" dxfId="75" priority="23" stopIfTrue="1">
      <formula>$M$18="Sole Bidder"</formula>
    </cfRule>
    <cfRule type="expression" dxfId="74" priority="24" stopIfTrue="1">
      <formula>$M$18=1</formula>
    </cfRule>
  </conditionalFormatting>
  <conditionalFormatting sqref="A203">
    <cfRule type="expression" dxfId="73" priority="19" stopIfTrue="1">
      <formula>$E$202="No"</formula>
    </cfRule>
  </conditionalFormatting>
  <conditionalFormatting sqref="A20:H21">
    <cfRule type="expression" dxfId="72" priority="33" stopIfTrue="1">
      <formula>$M$20=2</formula>
    </cfRule>
  </conditionalFormatting>
  <conditionalFormatting sqref="A22:H22">
    <cfRule type="expression" dxfId="71" priority="32" stopIfTrue="1">
      <formula>AND($M$20=2,$M$21="2 or more")</formula>
    </cfRule>
  </conditionalFormatting>
  <conditionalFormatting sqref="A25:H25 A33:H34 E199:F199 D199:D200 E201 E204:E208 E212:F212 D212:D213 E214:F214 E216:F216 E217:E222 E223:H223 E226 E227:H227 E228 E232 G232 D232:D233 E234:H234 E236:H241 E265:H265 E268 G268 D268:D269 E270:H270 E272:H277 E299:H299 D366">
    <cfRule type="expression" dxfId="70" priority="20" stopIfTrue="1">
      <formula>$M$18="Sole Bidder"</formula>
    </cfRule>
  </conditionalFormatting>
  <conditionalFormatting sqref="A35:H35">
    <cfRule type="expression" dxfId="69" priority="34" stopIfTrue="1">
      <formula>$M$20&lt;2</formula>
    </cfRule>
  </conditionalFormatting>
  <conditionalFormatting sqref="A230:H230 A243:C251 D243:H264 A258:C264">
    <cfRule type="expression" dxfId="68" priority="25" stopIfTrue="1">
      <formula>$M$194&lt;2</formula>
    </cfRule>
  </conditionalFormatting>
  <conditionalFormatting sqref="A266:H266 A279:C284 A291:H298">
    <cfRule type="expression" dxfId="67" priority="26" stopIfTrue="1">
      <formula>$M$194&lt;2</formula>
    </cfRule>
    <cfRule type="expression" dxfId="66" priority="27" stopIfTrue="1">
      <formula>$M$196=1</formula>
    </cfRule>
  </conditionalFormatting>
  <conditionalFormatting sqref="A300:H318 A319:B319 A320:H321 A345:H345 A357:H357 A358">
    <cfRule type="expression" dxfId="65" priority="21" stopIfTrue="1">
      <formula>$M$18="Sole Bidder"</formula>
    </cfRule>
  </conditionalFormatting>
  <conditionalFormatting sqref="A334:H344 E366:H366">
    <cfRule type="expression" dxfId="64" priority="28" stopIfTrue="1">
      <formula>$M$194&lt;2</formula>
    </cfRule>
  </conditionalFormatting>
  <conditionalFormatting sqref="A346:H356 G366:H366">
    <cfRule type="expression" dxfId="63" priority="30" stopIfTrue="1">
      <formula>$M$196=1</formula>
    </cfRule>
  </conditionalFormatting>
  <conditionalFormatting sqref="A346:H356">
    <cfRule type="expression" dxfId="62" priority="29" stopIfTrue="1">
      <formula>$M$194&lt;2</formula>
    </cfRule>
  </conditionalFormatting>
  <conditionalFormatting sqref="B18:F18 B19:H19">
    <cfRule type="expression" dxfId="61" priority="31" stopIfTrue="1">
      <formula>$M$20&lt;2</formula>
    </cfRule>
  </conditionalFormatting>
  <conditionalFormatting sqref="D368:D372">
    <cfRule type="expression" dxfId="60" priority="15" stopIfTrue="1">
      <formula>$M$194&lt;2</formula>
    </cfRule>
  </conditionalFormatting>
  <conditionalFormatting sqref="D216:F216 D272:H272 D203:F203 A216">
    <cfRule type="expression" dxfId="59" priority="22" stopIfTrue="1">
      <formula>$E$202="No"</formula>
    </cfRule>
  </conditionalFormatting>
  <conditionalFormatting sqref="D279:H290">
    <cfRule type="expression" dxfId="58" priority="16" stopIfTrue="1">
      <formula>$M$194&lt;2</formula>
    </cfRule>
    <cfRule type="expression" dxfId="57" priority="17" stopIfTrue="1">
      <formula>$M$196=1</formula>
    </cfRule>
  </conditionalFormatting>
  <conditionalFormatting sqref="E203:F203">
    <cfRule type="expression" dxfId="56" priority="18" stopIfTrue="1">
      <formula>$M$18="Sole Bidder"</formula>
    </cfRule>
  </conditionalFormatting>
  <conditionalFormatting sqref="F202">
    <cfRule type="expression" dxfId="55" priority="13" stopIfTrue="1">
      <formula>$M$18="Sole Bidder"</formula>
    </cfRule>
    <cfRule type="expression" dxfId="54" priority="14" stopIfTrue="1">
      <formula>$E$202="No"</formula>
    </cfRule>
  </conditionalFormatting>
  <conditionalFormatting sqref="F215">
    <cfRule type="expression" dxfId="53" priority="1" stopIfTrue="1">
      <formula>$M$18="Sole Bidder"</formula>
    </cfRule>
    <cfRule type="expression" dxfId="52" priority="2" stopIfTrue="1">
      <formula>$E$202="No"</formula>
    </cfRule>
  </conditionalFormatting>
  <dataValidations count="2">
    <dataValidation type="list" allowBlank="1" showInputMessage="1" showErrorMessage="1" sqref="I65708 WVQ983216 WLU983216 WBY983216 VSC983216 VIG983216 UYK983216 UOO983216 UES983216 TUW983216 TLA983216 TBE983216 SRI983216 SHM983216 RXQ983216 RNU983216 RDY983216 QUC983216 QKG983216 QAK983216 PQO983216 PGS983216 OWW983216 ONA983216 ODE983216 NTI983216 NJM983216 MZQ983216 MPU983216 MFY983216 LWC983216 LMG983216 LCK983216 KSO983216 KIS983216 JYW983216 JPA983216 JFE983216 IVI983216 ILM983216 IBQ983216 HRU983216 HHY983216 GYC983216 GOG983216 GEK983216 FUO983216 FKS983216 FAW983216 ERA983216 EHE983216 DXI983216 DNM983216 DDQ983216 CTU983216 CJY983216 CAC983216 BQG983216 BGK983216 AWO983216 AMS983216 ACW983216 TA983216 JE983216 I983216 WVQ917680 WLU917680 WBY917680 VSC917680 VIG917680 UYK917680 UOO917680 UES917680 TUW917680 TLA917680 TBE917680 SRI917680 SHM917680 RXQ917680 RNU917680 RDY917680 QUC917680 QKG917680 QAK917680 PQO917680 PGS917680 OWW917680 ONA917680 ODE917680 NTI917680 NJM917680 MZQ917680 MPU917680 MFY917680 LWC917680 LMG917680 LCK917680 KSO917680 KIS917680 JYW917680 JPA917680 JFE917680 IVI917680 ILM917680 IBQ917680 HRU917680 HHY917680 GYC917680 GOG917680 GEK917680 FUO917680 FKS917680 FAW917680 ERA917680 EHE917680 DXI917680 DNM917680 DDQ917680 CTU917680 CJY917680 CAC917680 BQG917680 BGK917680 AWO917680 AMS917680 ACW917680 TA917680 JE917680 I917680 WVQ852144 WLU852144 WBY852144 VSC852144 VIG852144 UYK852144 UOO852144 UES852144 TUW852144 TLA852144 TBE852144 SRI852144 SHM852144 RXQ852144 RNU852144 RDY852144 QUC852144 QKG852144 QAK852144 PQO852144 PGS852144 OWW852144 ONA852144 ODE852144 NTI852144 NJM852144 MZQ852144 MPU852144 MFY852144 LWC852144 LMG852144 LCK852144 KSO852144 KIS852144 JYW852144 JPA852144 JFE852144 IVI852144 ILM852144 IBQ852144 HRU852144 HHY852144 GYC852144 GOG852144 GEK852144 FUO852144 FKS852144 FAW852144 ERA852144 EHE852144 DXI852144 DNM852144 DDQ852144 CTU852144 CJY852144 CAC852144 BQG852144 BGK852144 AWO852144 AMS852144 ACW852144 TA852144 JE852144 I852144 WVQ786608 WLU786608 WBY786608 VSC786608 VIG786608 UYK786608 UOO786608 UES786608 TUW786608 TLA786608 TBE786608 SRI786608 SHM786608 RXQ786608 RNU786608 RDY786608 QUC786608 QKG786608 QAK786608 PQO786608 PGS786608 OWW786608 ONA786608 ODE786608 NTI786608 NJM786608 MZQ786608 MPU786608 MFY786608 LWC786608 LMG786608 LCK786608 KSO786608 KIS786608 JYW786608 JPA786608 JFE786608 IVI786608 ILM786608 IBQ786608 HRU786608 HHY786608 GYC786608 GOG786608 GEK786608 FUO786608 FKS786608 FAW786608 ERA786608 EHE786608 DXI786608 DNM786608 DDQ786608 CTU786608 CJY786608 CAC786608 BQG786608 BGK786608 AWO786608 AMS786608 ACW786608 TA786608 JE786608 I786608 WVQ721072 WLU721072 WBY721072 VSC721072 VIG721072 UYK721072 UOO721072 UES721072 TUW721072 TLA721072 TBE721072 SRI721072 SHM721072 RXQ721072 RNU721072 RDY721072 QUC721072 QKG721072 QAK721072 PQO721072 PGS721072 OWW721072 ONA721072 ODE721072 NTI721072 NJM721072 MZQ721072 MPU721072 MFY721072 LWC721072 LMG721072 LCK721072 KSO721072 KIS721072 JYW721072 JPA721072 JFE721072 IVI721072 ILM721072 IBQ721072 HRU721072 HHY721072 GYC721072 GOG721072 GEK721072 FUO721072 FKS721072 FAW721072 ERA721072 EHE721072 DXI721072 DNM721072 DDQ721072 CTU721072 CJY721072 CAC721072 BQG721072 BGK721072 AWO721072 AMS721072 ACW721072 TA721072 JE721072 I721072 WVQ655536 WLU655536 WBY655536 VSC655536 VIG655536 UYK655536 UOO655536 UES655536 TUW655536 TLA655536 TBE655536 SRI655536 SHM655536 RXQ655536 RNU655536 RDY655536 QUC655536 QKG655536 QAK655536 PQO655536 PGS655536 OWW655536 ONA655536 ODE655536 NTI655536 NJM655536 MZQ655536 MPU655536 MFY655536 LWC655536 LMG655536 LCK655536 KSO655536 KIS655536 JYW655536 JPA655536 JFE655536 IVI655536 ILM655536 IBQ655536 HRU655536 HHY655536 GYC655536 GOG655536 GEK655536 FUO655536 FKS655536 FAW655536 ERA655536 EHE655536 DXI655536 DNM655536 DDQ655536 CTU655536 CJY655536 CAC655536 BQG655536 BGK655536 AWO655536 AMS655536 ACW655536 TA655536 JE655536 I655536 WVQ590000 WLU590000 WBY590000 VSC590000 VIG590000 UYK590000 UOO590000 UES590000 TUW590000 TLA590000 TBE590000 SRI590000 SHM590000 RXQ590000 RNU590000 RDY590000 QUC590000 QKG590000 QAK590000 PQO590000 PGS590000 OWW590000 ONA590000 ODE590000 NTI590000 NJM590000 MZQ590000 MPU590000 MFY590000 LWC590000 LMG590000 LCK590000 KSO590000 KIS590000 JYW590000 JPA590000 JFE590000 IVI590000 ILM590000 IBQ590000 HRU590000 HHY590000 GYC590000 GOG590000 GEK590000 FUO590000 FKS590000 FAW590000 ERA590000 EHE590000 DXI590000 DNM590000 DDQ590000 CTU590000 CJY590000 CAC590000 BQG590000 BGK590000 AWO590000 AMS590000 ACW590000 TA590000 JE590000 I590000 WVQ524464 WLU524464 WBY524464 VSC524464 VIG524464 UYK524464 UOO524464 UES524464 TUW524464 TLA524464 TBE524464 SRI524464 SHM524464 RXQ524464 RNU524464 RDY524464 QUC524464 QKG524464 QAK524464 PQO524464 PGS524464 OWW524464 ONA524464 ODE524464 NTI524464 NJM524464 MZQ524464 MPU524464 MFY524464 LWC524464 LMG524464 LCK524464 KSO524464 KIS524464 JYW524464 JPA524464 JFE524464 IVI524464 ILM524464 IBQ524464 HRU524464 HHY524464 GYC524464 GOG524464 GEK524464 FUO524464 FKS524464 FAW524464 ERA524464 EHE524464 DXI524464 DNM524464 DDQ524464 CTU524464 CJY524464 CAC524464 BQG524464 BGK524464 AWO524464 AMS524464 ACW524464 TA524464 JE524464 I524464 WVQ458928 WLU458928 WBY458928 VSC458928 VIG458928 UYK458928 UOO458928 UES458928 TUW458928 TLA458928 TBE458928 SRI458928 SHM458928 RXQ458928 RNU458928 RDY458928 QUC458928 QKG458928 QAK458928 PQO458928 PGS458928 OWW458928 ONA458928 ODE458928 NTI458928 NJM458928 MZQ458928 MPU458928 MFY458928 LWC458928 LMG458928 LCK458928 KSO458928 KIS458928 JYW458928 JPA458928 JFE458928 IVI458928 ILM458928 IBQ458928 HRU458928 HHY458928 GYC458928 GOG458928 GEK458928 FUO458928 FKS458928 FAW458928 ERA458928 EHE458928 DXI458928 DNM458928 DDQ458928 CTU458928 CJY458928 CAC458928 BQG458928 BGK458928 AWO458928 AMS458928 ACW458928 TA458928 JE458928 I458928 WVQ393392 WLU393392 WBY393392 VSC393392 VIG393392 UYK393392 UOO393392 UES393392 TUW393392 TLA393392 TBE393392 SRI393392 SHM393392 RXQ393392 RNU393392 RDY393392 QUC393392 QKG393392 QAK393392 PQO393392 PGS393392 OWW393392 ONA393392 ODE393392 NTI393392 NJM393392 MZQ393392 MPU393392 MFY393392 LWC393392 LMG393392 LCK393392 KSO393392 KIS393392 JYW393392 JPA393392 JFE393392 IVI393392 ILM393392 IBQ393392 HRU393392 HHY393392 GYC393392 GOG393392 GEK393392 FUO393392 FKS393392 FAW393392 ERA393392 EHE393392 DXI393392 DNM393392 DDQ393392 CTU393392 CJY393392 CAC393392 BQG393392 BGK393392 AWO393392 AMS393392 ACW393392 TA393392 JE393392 I393392 WVQ327856 WLU327856 WBY327856 VSC327856 VIG327856 UYK327856 UOO327856 UES327856 TUW327856 TLA327856 TBE327856 SRI327856 SHM327856 RXQ327856 RNU327856 RDY327856 QUC327856 QKG327856 QAK327856 PQO327856 PGS327856 OWW327856 ONA327856 ODE327856 NTI327856 NJM327856 MZQ327856 MPU327856 MFY327856 LWC327856 LMG327856 LCK327856 KSO327856 KIS327856 JYW327856 JPA327856 JFE327856 IVI327856 ILM327856 IBQ327856 HRU327856 HHY327856 GYC327856 GOG327856 GEK327856 FUO327856 FKS327856 FAW327856 ERA327856 EHE327856 DXI327856 DNM327856 DDQ327856 CTU327856 CJY327856 CAC327856 BQG327856 BGK327856 AWO327856 AMS327856 ACW327856 TA327856 JE327856 I327856 WVQ262320 WLU262320 WBY262320 VSC262320 VIG262320 UYK262320 UOO262320 UES262320 TUW262320 TLA262320 TBE262320 SRI262320 SHM262320 RXQ262320 RNU262320 RDY262320 QUC262320 QKG262320 QAK262320 PQO262320 PGS262320 OWW262320 ONA262320 ODE262320 NTI262320 NJM262320 MZQ262320 MPU262320 MFY262320 LWC262320 LMG262320 LCK262320 KSO262320 KIS262320 JYW262320 JPA262320 JFE262320 IVI262320 ILM262320 IBQ262320 HRU262320 HHY262320 GYC262320 GOG262320 GEK262320 FUO262320 FKS262320 FAW262320 ERA262320 EHE262320 DXI262320 DNM262320 DDQ262320 CTU262320 CJY262320 CAC262320 BQG262320 BGK262320 AWO262320 AMS262320 ACW262320 TA262320 JE262320 I262320 WVQ196784 WLU196784 WBY196784 VSC196784 VIG196784 UYK196784 UOO196784 UES196784 TUW196784 TLA196784 TBE196784 SRI196784 SHM196784 RXQ196784 RNU196784 RDY196784 QUC196784 QKG196784 QAK196784 PQO196784 PGS196784 OWW196784 ONA196784 ODE196784 NTI196784 NJM196784 MZQ196784 MPU196784 MFY196784 LWC196784 LMG196784 LCK196784 KSO196784 KIS196784 JYW196784 JPA196784 JFE196784 IVI196784 ILM196784 IBQ196784 HRU196784 HHY196784 GYC196784 GOG196784 GEK196784 FUO196784 FKS196784 FAW196784 ERA196784 EHE196784 DXI196784 DNM196784 DDQ196784 CTU196784 CJY196784 CAC196784 BQG196784 BGK196784 AWO196784 AMS196784 ACW196784 TA196784 JE196784 I196784 WVQ131248 WLU131248 WBY131248 VSC131248 VIG131248 UYK131248 UOO131248 UES131248 TUW131248 TLA131248 TBE131248 SRI131248 SHM131248 RXQ131248 RNU131248 RDY131248 QUC131248 QKG131248 QAK131248 PQO131248 PGS131248 OWW131248 ONA131248 ODE131248 NTI131248 NJM131248 MZQ131248 MPU131248 MFY131248 LWC131248 LMG131248 LCK131248 KSO131248 KIS131248 JYW131248 JPA131248 JFE131248 IVI131248 ILM131248 IBQ131248 HRU131248 HHY131248 GYC131248 GOG131248 GEK131248 FUO131248 FKS131248 FAW131248 ERA131248 EHE131248 DXI131248 DNM131248 DDQ131248 CTU131248 CJY131248 CAC131248 BQG131248 BGK131248 AWO131248 AMS131248 ACW131248 TA131248 JE131248 I131248 WVQ65712 WLU65712 WBY65712 VSC65712 VIG65712 UYK65712 UOO65712 UES65712 TUW65712 TLA65712 TBE65712 SRI65712 SHM65712 RXQ65712 RNU65712 RDY65712 QUC65712 QKG65712 QAK65712 PQO65712 PGS65712 OWW65712 ONA65712 ODE65712 NTI65712 NJM65712 MZQ65712 MPU65712 MFY65712 LWC65712 LMG65712 LCK65712 KSO65712 KIS65712 JYW65712 JPA65712 JFE65712 IVI65712 ILM65712 IBQ65712 HRU65712 HHY65712 GYC65712 GOG65712 GEK65712 FUO65712 FKS65712 FAW65712 ERA65712 EHE65712 DXI65712 DNM65712 DDQ65712 CTU65712 CJY65712 CAC65712 BQG65712 BGK65712 AWO65712 AMS65712 ACW65712 TA65712 JE65712 I65712 WVQ983214 WLU983214 WBY983214 VSC983214 VIG983214 UYK983214 UOO983214 UES983214 TUW983214 TLA983214 TBE983214 SRI983214 SHM983214 RXQ983214 RNU983214 RDY983214 QUC983214 QKG983214 QAK983214 PQO983214 PGS983214 OWW983214 ONA983214 ODE983214 NTI983214 NJM983214 MZQ983214 MPU983214 MFY983214 LWC983214 LMG983214 LCK983214 KSO983214 KIS983214 JYW983214 JPA983214 JFE983214 IVI983214 ILM983214 IBQ983214 HRU983214 HHY983214 GYC983214 GOG983214 GEK983214 FUO983214 FKS983214 FAW983214 ERA983214 EHE983214 DXI983214 DNM983214 DDQ983214 CTU983214 CJY983214 CAC983214 BQG983214 BGK983214 AWO983214 AMS983214 ACW983214 TA983214 JE983214 I983214 WVQ917678 WLU917678 WBY917678 VSC917678 VIG917678 UYK917678 UOO917678 UES917678 TUW917678 TLA917678 TBE917678 SRI917678 SHM917678 RXQ917678 RNU917678 RDY917678 QUC917678 QKG917678 QAK917678 PQO917678 PGS917678 OWW917678 ONA917678 ODE917678 NTI917678 NJM917678 MZQ917678 MPU917678 MFY917678 LWC917678 LMG917678 LCK917678 KSO917678 KIS917678 JYW917678 JPA917678 JFE917678 IVI917678 ILM917678 IBQ917678 HRU917678 HHY917678 GYC917678 GOG917678 GEK917678 FUO917678 FKS917678 FAW917678 ERA917678 EHE917678 DXI917678 DNM917678 DDQ917678 CTU917678 CJY917678 CAC917678 BQG917678 BGK917678 AWO917678 AMS917678 ACW917678 TA917678 JE917678 I917678 WVQ852142 WLU852142 WBY852142 VSC852142 VIG852142 UYK852142 UOO852142 UES852142 TUW852142 TLA852142 TBE852142 SRI852142 SHM852142 RXQ852142 RNU852142 RDY852142 QUC852142 QKG852142 QAK852142 PQO852142 PGS852142 OWW852142 ONA852142 ODE852142 NTI852142 NJM852142 MZQ852142 MPU852142 MFY852142 LWC852142 LMG852142 LCK852142 KSO852142 KIS852142 JYW852142 JPA852142 JFE852142 IVI852142 ILM852142 IBQ852142 HRU852142 HHY852142 GYC852142 GOG852142 GEK852142 FUO852142 FKS852142 FAW852142 ERA852142 EHE852142 DXI852142 DNM852142 DDQ852142 CTU852142 CJY852142 CAC852142 BQG852142 BGK852142 AWO852142 AMS852142 ACW852142 TA852142 JE852142 I852142 WVQ786606 WLU786606 WBY786606 VSC786606 VIG786606 UYK786606 UOO786606 UES786606 TUW786606 TLA786606 TBE786606 SRI786606 SHM786606 RXQ786606 RNU786606 RDY786606 QUC786606 QKG786606 QAK786606 PQO786606 PGS786606 OWW786606 ONA786606 ODE786606 NTI786606 NJM786606 MZQ786606 MPU786606 MFY786606 LWC786606 LMG786606 LCK786606 KSO786606 KIS786606 JYW786606 JPA786606 JFE786606 IVI786606 ILM786606 IBQ786606 HRU786606 HHY786606 GYC786606 GOG786606 GEK786606 FUO786606 FKS786606 FAW786606 ERA786606 EHE786606 DXI786606 DNM786606 DDQ786606 CTU786606 CJY786606 CAC786606 BQG786606 BGK786606 AWO786606 AMS786606 ACW786606 TA786606 JE786606 I786606 WVQ721070 WLU721070 WBY721070 VSC721070 VIG721070 UYK721070 UOO721070 UES721070 TUW721070 TLA721070 TBE721070 SRI721070 SHM721070 RXQ721070 RNU721070 RDY721070 QUC721070 QKG721070 QAK721070 PQO721070 PGS721070 OWW721070 ONA721070 ODE721070 NTI721070 NJM721070 MZQ721070 MPU721070 MFY721070 LWC721070 LMG721070 LCK721070 KSO721070 KIS721070 JYW721070 JPA721070 JFE721070 IVI721070 ILM721070 IBQ721070 HRU721070 HHY721070 GYC721070 GOG721070 GEK721070 FUO721070 FKS721070 FAW721070 ERA721070 EHE721070 DXI721070 DNM721070 DDQ721070 CTU721070 CJY721070 CAC721070 BQG721070 BGK721070 AWO721070 AMS721070 ACW721070 TA721070 JE721070 I721070 WVQ655534 WLU655534 WBY655534 VSC655534 VIG655534 UYK655534 UOO655534 UES655534 TUW655534 TLA655534 TBE655534 SRI655534 SHM655534 RXQ655534 RNU655534 RDY655534 QUC655534 QKG655534 QAK655534 PQO655534 PGS655534 OWW655534 ONA655534 ODE655534 NTI655534 NJM655534 MZQ655534 MPU655534 MFY655534 LWC655534 LMG655534 LCK655534 KSO655534 KIS655534 JYW655534 JPA655534 JFE655534 IVI655534 ILM655534 IBQ655534 HRU655534 HHY655534 GYC655534 GOG655534 GEK655534 FUO655534 FKS655534 FAW655534 ERA655534 EHE655534 DXI655534 DNM655534 DDQ655534 CTU655534 CJY655534 CAC655534 BQG655534 BGK655534 AWO655534 AMS655534 ACW655534 TA655534 JE655534 I655534 WVQ589998 WLU589998 WBY589998 VSC589998 VIG589998 UYK589998 UOO589998 UES589998 TUW589998 TLA589998 TBE589998 SRI589998 SHM589998 RXQ589998 RNU589998 RDY589998 QUC589998 QKG589998 QAK589998 PQO589998 PGS589998 OWW589998 ONA589998 ODE589998 NTI589998 NJM589998 MZQ589998 MPU589998 MFY589998 LWC589998 LMG589998 LCK589998 KSO589998 KIS589998 JYW589998 JPA589998 JFE589998 IVI589998 ILM589998 IBQ589998 HRU589998 HHY589998 GYC589998 GOG589998 GEK589998 FUO589998 FKS589998 FAW589998 ERA589998 EHE589998 DXI589998 DNM589998 DDQ589998 CTU589998 CJY589998 CAC589998 BQG589998 BGK589998 AWO589998 AMS589998 ACW589998 TA589998 JE589998 I589998 WVQ524462 WLU524462 WBY524462 VSC524462 VIG524462 UYK524462 UOO524462 UES524462 TUW524462 TLA524462 TBE524462 SRI524462 SHM524462 RXQ524462 RNU524462 RDY524462 QUC524462 QKG524462 QAK524462 PQO524462 PGS524462 OWW524462 ONA524462 ODE524462 NTI524462 NJM524462 MZQ524462 MPU524462 MFY524462 LWC524462 LMG524462 LCK524462 KSO524462 KIS524462 JYW524462 JPA524462 JFE524462 IVI524462 ILM524462 IBQ524462 HRU524462 HHY524462 GYC524462 GOG524462 GEK524462 FUO524462 FKS524462 FAW524462 ERA524462 EHE524462 DXI524462 DNM524462 DDQ524462 CTU524462 CJY524462 CAC524462 BQG524462 BGK524462 AWO524462 AMS524462 ACW524462 TA524462 JE524462 I524462 WVQ458926 WLU458926 WBY458926 VSC458926 VIG458926 UYK458926 UOO458926 UES458926 TUW458926 TLA458926 TBE458926 SRI458926 SHM458926 RXQ458926 RNU458926 RDY458926 QUC458926 QKG458926 QAK458926 PQO458926 PGS458926 OWW458926 ONA458926 ODE458926 NTI458926 NJM458926 MZQ458926 MPU458926 MFY458926 LWC458926 LMG458926 LCK458926 KSO458926 KIS458926 JYW458926 JPA458926 JFE458926 IVI458926 ILM458926 IBQ458926 HRU458926 HHY458926 GYC458926 GOG458926 GEK458926 FUO458926 FKS458926 FAW458926 ERA458926 EHE458926 DXI458926 DNM458926 DDQ458926 CTU458926 CJY458926 CAC458926 BQG458926 BGK458926 AWO458926 AMS458926 ACW458926 TA458926 JE458926 I458926 WVQ393390 WLU393390 WBY393390 VSC393390 VIG393390 UYK393390 UOO393390 UES393390 TUW393390 TLA393390 TBE393390 SRI393390 SHM393390 RXQ393390 RNU393390 RDY393390 QUC393390 QKG393390 QAK393390 PQO393390 PGS393390 OWW393390 ONA393390 ODE393390 NTI393390 NJM393390 MZQ393390 MPU393390 MFY393390 LWC393390 LMG393390 LCK393390 KSO393390 KIS393390 JYW393390 JPA393390 JFE393390 IVI393390 ILM393390 IBQ393390 HRU393390 HHY393390 GYC393390 GOG393390 GEK393390 FUO393390 FKS393390 FAW393390 ERA393390 EHE393390 DXI393390 DNM393390 DDQ393390 CTU393390 CJY393390 CAC393390 BQG393390 BGK393390 AWO393390 AMS393390 ACW393390 TA393390 JE393390 I393390 WVQ327854 WLU327854 WBY327854 VSC327854 VIG327854 UYK327854 UOO327854 UES327854 TUW327854 TLA327854 TBE327854 SRI327854 SHM327854 RXQ327854 RNU327854 RDY327854 QUC327854 QKG327854 QAK327854 PQO327854 PGS327854 OWW327854 ONA327854 ODE327854 NTI327854 NJM327854 MZQ327854 MPU327854 MFY327854 LWC327854 LMG327854 LCK327854 KSO327854 KIS327854 JYW327854 JPA327854 JFE327854 IVI327854 ILM327854 IBQ327854 HRU327854 HHY327854 GYC327854 GOG327854 GEK327854 FUO327854 FKS327854 FAW327854 ERA327854 EHE327854 DXI327854 DNM327854 DDQ327854 CTU327854 CJY327854 CAC327854 BQG327854 BGK327854 AWO327854 AMS327854 ACW327854 TA327854 JE327854 I327854 WVQ262318 WLU262318 WBY262318 VSC262318 VIG262318 UYK262318 UOO262318 UES262318 TUW262318 TLA262318 TBE262318 SRI262318 SHM262318 RXQ262318 RNU262318 RDY262318 QUC262318 QKG262318 QAK262318 PQO262318 PGS262318 OWW262318 ONA262318 ODE262318 NTI262318 NJM262318 MZQ262318 MPU262318 MFY262318 LWC262318 LMG262318 LCK262318 KSO262318 KIS262318 JYW262318 JPA262318 JFE262318 IVI262318 ILM262318 IBQ262318 HRU262318 HHY262318 GYC262318 GOG262318 GEK262318 FUO262318 FKS262318 FAW262318 ERA262318 EHE262318 DXI262318 DNM262318 DDQ262318 CTU262318 CJY262318 CAC262318 BQG262318 BGK262318 AWO262318 AMS262318 ACW262318 TA262318 JE262318 I262318 WVQ196782 WLU196782 WBY196782 VSC196782 VIG196782 UYK196782 UOO196782 UES196782 TUW196782 TLA196782 TBE196782 SRI196782 SHM196782 RXQ196782 RNU196782 RDY196782 QUC196782 QKG196782 QAK196782 PQO196782 PGS196782 OWW196782 ONA196782 ODE196782 NTI196782 NJM196782 MZQ196782 MPU196782 MFY196782 LWC196782 LMG196782 LCK196782 KSO196782 KIS196782 JYW196782 JPA196782 JFE196782 IVI196782 ILM196782 IBQ196782 HRU196782 HHY196782 GYC196782 GOG196782 GEK196782 FUO196782 FKS196782 FAW196782 ERA196782 EHE196782 DXI196782 DNM196782 DDQ196782 CTU196782 CJY196782 CAC196782 BQG196782 BGK196782 AWO196782 AMS196782 ACW196782 TA196782 JE196782 I196782 WVQ131246 WLU131246 WBY131246 VSC131246 VIG131246 UYK131246 UOO131246 UES131246 TUW131246 TLA131246 TBE131246 SRI131246 SHM131246 RXQ131246 RNU131246 RDY131246 QUC131246 QKG131246 QAK131246 PQO131246 PGS131246 OWW131246 ONA131246 ODE131246 NTI131246 NJM131246 MZQ131246 MPU131246 MFY131246 LWC131246 LMG131246 LCK131246 KSO131246 KIS131246 JYW131246 JPA131246 JFE131246 IVI131246 ILM131246 IBQ131246 HRU131246 HHY131246 GYC131246 GOG131246 GEK131246 FUO131246 FKS131246 FAW131246 ERA131246 EHE131246 DXI131246 DNM131246 DDQ131246 CTU131246 CJY131246 CAC131246 BQG131246 BGK131246 AWO131246 AMS131246 ACW131246 TA131246 JE131246 I131246 WVQ65710 WLU65710 WBY65710 VSC65710 VIG65710 UYK65710 UOO65710 UES65710 TUW65710 TLA65710 TBE65710 SRI65710 SHM65710 RXQ65710 RNU65710 RDY65710 QUC65710 QKG65710 QAK65710 PQO65710 PGS65710 OWW65710 ONA65710 ODE65710 NTI65710 NJM65710 MZQ65710 MPU65710 MFY65710 LWC65710 LMG65710 LCK65710 KSO65710 KIS65710 JYW65710 JPA65710 JFE65710 IVI65710 ILM65710 IBQ65710 HRU65710 HHY65710 GYC65710 GOG65710 GEK65710 FUO65710 FKS65710 FAW65710 ERA65710 EHE65710 DXI65710 DNM65710 DDQ65710 CTU65710 CJY65710 CAC65710 BQG65710 BGK65710 AWO65710 AMS65710 ACW65710 TA65710 JE65710 I65710 WVQ983212 WLU983212 WBY983212 VSC983212 VIG983212 UYK983212 UOO983212 UES983212 TUW983212 TLA983212 TBE983212 SRI983212 SHM983212 RXQ983212 RNU983212 RDY983212 QUC983212 QKG983212 QAK983212 PQO983212 PGS983212 OWW983212 ONA983212 ODE983212 NTI983212 NJM983212 MZQ983212 MPU983212 MFY983212 LWC983212 LMG983212 LCK983212 KSO983212 KIS983212 JYW983212 JPA983212 JFE983212 IVI983212 ILM983212 IBQ983212 HRU983212 HHY983212 GYC983212 GOG983212 GEK983212 FUO983212 FKS983212 FAW983212 ERA983212 EHE983212 DXI983212 DNM983212 DDQ983212 CTU983212 CJY983212 CAC983212 BQG983212 BGK983212 AWO983212 AMS983212 ACW983212 TA983212 JE983212 I983212 WVQ917676 WLU917676 WBY917676 VSC917676 VIG917676 UYK917676 UOO917676 UES917676 TUW917676 TLA917676 TBE917676 SRI917676 SHM917676 RXQ917676 RNU917676 RDY917676 QUC917676 QKG917676 QAK917676 PQO917676 PGS917676 OWW917676 ONA917676 ODE917676 NTI917676 NJM917676 MZQ917676 MPU917676 MFY917676 LWC917676 LMG917676 LCK917676 KSO917676 KIS917676 JYW917676 JPA917676 JFE917676 IVI917676 ILM917676 IBQ917676 HRU917676 HHY917676 GYC917676 GOG917676 GEK917676 FUO917676 FKS917676 FAW917676 ERA917676 EHE917676 DXI917676 DNM917676 DDQ917676 CTU917676 CJY917676 CAC917676 BQG917676 BGK917676 AWO917676 AMS917676 ACW917676 TA917676 JE917676 I917676 WVQ852140 WLU852140 WBY852140 VSC852140 VIG852140 UYK852140 UOO852140 UES852140 TUW852140 TLA852140 TBE852140 SRI852140 SHM852140 RXQ852140 RNU852140 RDY852140 QUC852140 QKG852140 QAK852140 PQO852140 PGS852140 OWW852140 ONA852140 ODE852140 NTI852140 NJM852140 MZQ852140 MPU852140 MFY852140 LWC852140 LMG852140 LCK852140 KSO852140 KIS852140 JYW852140 JPA852140 JFE852140 IVI852140 ILM852140 IBQ852140 HRU852140 HHY852140 GYC852140 GOG852140 GEK852140 FUO852140 FKS852140 FAW852140 ERA852140 EHE852140 DXI852140 DNM852140 DDQ852140 CTU852140 CJY852140 CAC852140 BQG852140 BGK852140 AWO852140 AMS852140 ACW852140 TA852140 JE852140 I852140 WVQ786604 WLU786604 WBY786604 VSC786604 VIG786604 UYK786604 UOO786604 UES786604 TUW786604 TLA786604 TBE786604 SRI786604 SHM786604 RXQ786604 RNU786604 RDY786604 QUC786604 QKG786604 QAK786604 PQO786604 PGS786604 OWW786604 ONA786604 ODE786604 NTI786604 NJM786604 MZQ786604 MPU786604 MFY786604 LWC786604 LMG786604 LCK786604 KSO786604 KIS786604 JYW786604 JPA786604 JFE786604 IVI786604 ILM786604 IBQ786604 HRU786604 HHY786604 GYC786604 GOG786604 GEK786604 FUO786604 FKS786604 FAW786604 ERA786604 EHE786604 DXI786604 DNM786604 DDQ786604 CTU786604 CJY786604 CAC786604 BQG786604 BGK786604 AWO786604 AMS786604 ACW786604 TA786604 JE786604 I786604 WVQ721068 WLU721068 WBY721068 VSC721068 VIG721068 UYK721068 UOO721068 UES721068 TUW721068 TLA721068 TBE721068 SRI721068 SHM721068 RXQ721068 RNU721068 RDY721068 QUC721068 QKG721068 QAK721068 PQO721068 PGS721068 OWW721068 ONA721068 ODE721068 NTI721068 NJM721068 MZQ721068 MPU721068 MFY721068 LWC721068 LMG721068 LCK721068 KSO721068 KIS721068 JYW721068 JPA721068 JFE721068 IVI721068 ILM721068 IBQ721068 HRU721068 HHY721068 GYC721068 GOG721068 GEK721068 FUO721068 FKS721068 FAW721068 ERA721068 EHE721068 DXI721068 DNM721068 DDQ721068 CTU721068 CJY721068 CAC721068 BQG721068 BGK721068 AWO721068 AMS721068 ACW721068 TA721068 JE721068 I721068 WVQ655532 WLU655532 WBY655532 VSC655532 VIG655532 UYK655532 UOO655532 UES655532 TUW655532 TLA655532 TBE655532 SRI655532 SHM655532 RXQ655532 RNU655532 RDY655532 QUC655532 QKG655532 QAK655532 PQO655532 PGS655532 OWW655532 ONA655532 ODE655532 NTI655532 NJM655532 MZQ655532 MPU655532 MFY655532 LWC655532 LMG655532 LCK655532 KSO655532 KIS655532 JYW655532 JPA655532 JFE655532 IVI655532 ILM655532 IBQ655532 HRU655532 HHY655532 GYC655532 GOG655532 GEK655532 FUO655532 FKS655532 FAW655532 ERA655532 EHE655532 DXI655532 DNM655532 DDQ655532 CTU655532 CJY655532 CAC655532 BQG655532 BGK655532 AWO655532 AMS655532 ACW655532 TA655532 JE655532 I655532 WVQ589996 WLU589996 WBY589996 VSC589996 VIG589996 UYK589996 UOO589996 UES589996 TUW589996 TLA589996 TBE589996 SRI589996 SHM589996 RXQ589996 RNU589996 RDY589996 QUC589996 QKG589996 QAK589996 PQO589996 PGS589996 OWW589996 ONA589996 ODE589996 NTI589996 NJM589996 MZQ589996 MPU589996 MFY589996 LWC589996 LMG589996 LCK589996 KSO589996 KIS589996 JYW589996 JPA589996 JFE589996 IVI589996 ILM589996 IBQ589996 HRU589996 HHY589996 GYC589996 GOG589996 GEK589996 FUO589996 FKS589996 FAW589996 ERA589996 EHE589996 DXI589996 DNM589996 DDQ589996 CTU589996 CJY589996 CAC589996 BQG589996 BGK589996 AWO589996 AMS589996 ACW589996 TA589996 JE589996 I589996 WVQ524460 WLU524460 WBY524460 VSC524460 VIG524460 UYK524460 UOO524460 UES524460 TUW524460 TLA524460 TBE524460 SRI524460 SHM524460 RXQ524460 RNU524460 RDY524460 QUC524460 QKG524460 QAK524460 PQO524460 PGS524460 OWW524460 ONA524460 ODE524460 NTI524460 NJM524460 MZQ524460 MPU524460 MFY524460 LWC524460 LMG524460 LCK524460 KSO524460 KIS524460 JYW524460 JPA524460 JFE524460 IVI524460 ILM524460 IBQ524460 HRU524460 HHY524460 GYC524460 GOG524460 GEK524460 FUO524460 FKS524460 FAW524460 ERA524460 EHE524460 DXI524460 DNM524460 DDQ524460 CTU524460 CJY524460 CAC524460 BQG524460 BGK524460 AWO524460 AMS524460 ACW524460 TA524460 JE524460 I524460 WVQ458924 WLU458924 WBY458924 VSC458924 VIG458924 UYK458924 UOO458924 UES458924 TUW458924 TLA458924 TBE458924 SRI458924 SHM458924 RXQ458924 RNU458924 RDY458924 QUC458924 QKG458924 QAK458924 PQO458924 PGS458924 OWW458924 ONA458924 ODE458924 NTI458924 NJM458924 MZQ458924 MPU458924 MFY458924 LWC458924 LMG458924 LCK458924 KSO458924 KIS458924 JYW458924 JPA458924 JFE458924 IVI458924 ILM458924 IBQ458924 HRU458924 HHY458924 GYC458924 GOG458924 GEK458924 FUO458924 FKS458924 FAW458924 ERA458924 EHE458924 DXI458924 DNM458924 DDQ458924 CTU458924 CJY458924 CAC458924 BQG458924 BGK458924 AWO458924 AMS458924 ACW458924 TA458924 JE458924 I458924 WVQ393388 WLU393388 WBY393388 VSC393388 VIG393388 UYK393388 UOO393388 UES393388 TUW393388 TLA393388 TBE393388 SRI393388 SHM393388 RXQ393388 RNU393388 RDY393388 QUC393388 QKG393388 QAK393388 PQO393388 PGS393388 OWW393388 ONA393388 ODE393388 NTI393388 NJM393388 MZQ393388 MPU393388 MFY393388 LWC393388 LMG393388 LCK393388 KSO393388 KIS393388 JYW393388 JPA393388 JFE393388 IVI393388 ILM393388 IBQ393388 HRU393388 HHY393388 GYC393388 GOG393388 GEK393388 FUO393388 FKS393388 FAW393388 ERA393388 EHE393388 DXI393388 DNM393388 DDQ393388 CTU393388 CJY393388 CAC393388 BQG393388 BGK393388 AWO393388 AMS393388 ACW393388 TA393388 JE393388 I393388 WVQ327852 WLU327852 WBY327852 VSC327852 VIG327852 UYK327852 UOO327852 UES327852 TUW327852 TLA327852 TBE327852 SRI327852 SHM327852 RXQ327852 RNU327852 RDY327852 QUC327852 QKG327852 QAK327852 PQO327852 PGS327852 OWW327852 ONA327852 ODE327852 NTI327852 NJM327852 MZQ327852 MPU327852 MFY327852 LWC327852 LMG327852 LCK327852 KSO327852 KIS327852 JYW327852 JPA327852 JFE327852 IVI327852 ILM327852 IBQ327852 HRU327852 HHY327852 GYC327852 GOG327852 GEK327852 FUO327852 FKS327852 FAW327852 ERA327852 EHE327852 DXI327852 DNM327852 DDQ327852 CTU327852 CJY327852 CAC327852 BQG327852 BGK327852 AWO327852 AMS327852 ACW327852 TA327852 JE327852 I327852 WVQ262316 WLU262316 WBY262316 VSC262316 VIG262316 UYK262316 UOO262316 UES262316 TUW262316 TLA262316 TBE262316 SRI262316 SHM262316 RXQ262316 RNU262316 RDY262316 QUC262316 QKG262316 QAK262316 PQO262316 PGS262316 OWW262316 ONA262316 ODE262316 NTI262316 NJM262316 MZQ262316 MPU262316 MFY262316 LWC262316 LMG262316 LCK262316 KSO262316 KIS262316 JYW262316 JPA262316 JFE262316 IVI262316 ILM262316 IBQ262316 HRU262316 HHY262316 GYC262316 GOG262316 GEK262316 FUO262316 FKS262316 FAW262316 ERA262316 EHE262316 DXI262316 DNM262316 DDQ262316 CTU262316 CJY262316 CAC262316 BQG262316 BGK262316 AWO262316 AMS262316 ACW262316 TA262316 JE262316 I262316 WVQ196780 WLU196780 WBY196780 VSC196780 VIG196780 UYK196780 UOO196780 UES196780 TUW196780 TLA196780 TBE196780 SRI196780 SHM196780 RXQ196780 RNU196780 RDY196780 QUC196780 QKG196780 QAK196780 PQO196780 PGS196780 OWW196780 ONA196780 ODE196780 NTI196780 NJM196780 MZQ196780 MPU196780 MFY196780 LWC196780 LMG196780 LCK196780 KSO196780 KIS196780 JYW196780 JPA196780 JFE196780 IVI196780 ILM196780 IBQ196780 HRU196780 HHY196780 GYC196780 GOG196780 GEK196780 FUO196780 FKS196780 FAW196780 ERA196780 EHE196780 DXI196780 DNM196780 DDQ196780 CTU196780 CJY196780 CAC196780 BQG196780 BGK196780 AWO196780 AMS196780 ACW196780 TA196780 JE196780 I196780 WVQ131244 WLU131244 WBY131244 VSC131244 VIG131244 UYK131244 UOO131244 UES131244 TUW131244 TLA131244 TBE131244 SRI131244 SHM131244 RXQ131244 RNU131244 RDY131244 QUC131244 QKG131244 QAK131244 PQO131244 PGS131244 OWW131244 ONA131244 ODE131244 NTI131244 NJM131244 MZQ131244 MPU131244 MFY131244 LWC131244 LMG131244 LCK131244 KSO131244 KIS131244 JYW131244 JPA131244 JFE131244 IVI131244 ILM131244 IBQ131244 HRU131244 HHY131244 GYC131244 GOG131244 GEK131244 FUO131244 FKS131244 FAW131244 ERA131244 EHE131244 DXI131244 DNM131244 DDQ131244 CTU131244 CJY131244 CAC131244 BQG131244 BGK131244 AWO131244 AMS131244 ACW131244 TA131244 JE131244 I131244 WVQ65708 WLU65708 WBY65708 VSC65708 VIG65708 UYK65708 UOO65708 UES65708 TUW65708 TLA65708 TBE65708 SRI65708 SHM65708 RXQ65708 RNU65708 RDY65708 QUC65708 QKG65708 QAK65708 PQO65708 PGS65708 OWW65708 ONA65708 ODE65708 NTI65708 NJM65708 MZQ65708 MPU65708 MFY65708 LWC65708 LMG65708 LCK65708 KSO65708 KIS65708 JYW65708 JPA65708 JFE65708 IVI65708 ILM65708 IBQ65708 HRU65708 HHY65708 GYC65708 GOG65708 GEK65708 FUO65708 FKS65708 FAW65708 ERA65708 EHE65708 DXI65708 DNM65708 DDQ65708 CTU65708 CJY65708 CAC65708 BQG65708 BGK65708 AWO65708 AMS65708 ACW65708 TA65708 JE65708" xr:uid="{00000000-0002-0000-0600-000000000000}">
      <formula1>#REF!</formula1>
    </dataValidation>
    <dataValidation type="list" allowBlank="1" showInputMessage="1" showErrorMessage="1" sqref="I175 I173 I177" xr:uid="{5D4B1008-3F59-4371-A803-DA363F52933E}">
      <formula1>"YES,NO"</formula1>
    </dataValidation>
  </dataValidations>
  <printOptions horizontalCentered="1"/>
  <pageMargins left="0.42" right="0.28999999999999998" top="0.4" bottom="0.31" header="0.32" footer="0.24"/>
  <pageSetup paperSize="9" scale="63" fitToHeight="0" orientation="portrait" r:id="rId23"/>
  <headerFooter alignWithMargins="0"/>
  <rowBreaks count="1" manualBreakCount="1">
    <brk id="198" max="9" man="1"/>
  </rowBreaks>
  <drawing r:id="rId24"/>
  <legacyDrawing r:id="rId25"/>
  <mc:AlternateContent xmlns:mc="http://schemas.openxmlformats.org/markup-compatibility/2006">
    <mc:Choice Requires="x14">
      <controls>
        <mc:AlternateContent xmlns:mc="http://schemas.openxmlformats.org/markup-compatibility/2006">
          <mc:Choice Requires="x14">
            <control shapeId="141345" r:id="rId26" name="Check Box 33">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6" r:id="rId27" name="Check Box 34">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7" r:id="rId28" name="Check Box 35">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8" r:id="rId29" name="Check Box 36">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9" r:id="rId30" name="Check Box 37">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50" r:id="rId31" name="Check Box 38">
              <controlPr defaultSize="0" autoFill="0" autoLine="0" autoPict="0">
                <anchor moveWithCells="1" sizeWithCells="1">
                  <from>
                    <xdr:col>5</xdr:col>
                    <xdr:colOff>47625</xdr:colOff>
                    <xdr:row>87</xdr:row>
                    <xdr:rowOff>0</xdr:rowOff>
                  </from>
                  <to>
                    <xdr:col>5</xdr:col>
                    <xdr:colOff>47625</xdr:colOff>
                    <xdr:row>87</xdr:row>
                    <xdr:rowOff>0</xdr:rowOff>
                  </to>
                </anchor>
              </controlPr>
            </control>
          </mc:Choice>
        </mc:AlternateContent>
        <mc:AlternateContent xmlns:mc="http://schemas.openxmlformats.org/markup-compatibility/2006">
          <mc:Choice Requires="x14">
            <control shapeId="141351" r:id="rId32" name="Check Box 39">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2" r:id="rId33" name="Check Box 40">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3" r:id="rId34" name="Check Box 41">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4" r:id="rId35" name="Check Box 42">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5" r:id="rId36" name="Check Box 43">
              <controlPr defaultSize="0" autoFill="0" autoLine="0" autoPict="0">
                <anchor moveWithCells="1" sizeWithCells="1">
                  <from>
                    <xdr:col>8</xdr:col>
                    <xdr:colOff>1543050</xdr:colOff>
                    <xdr:row>87</xdr:row>
                    <xdr:rowOff>0</xdr:rowOff>
                  </from>
                  <to>
                    <xdr:col>9</xdr:col>
                    <xdr:colOff>0</xdr:colOff>
                    <xdr:row>87</xdr:row>
                    <xdr:rowOff>0</xdr:rowOff>
                  </to>
                </anchor>
              </controlPr>
            </control>
          </mc:Choice>
        </mc:AlternateContent>
        <mc:AlternateContent xmlns:mc="http://schemas.openxmlformats.org/markup-compatibility/2006">
          <mc:Choice Requires="x14">
            <control shapeId="141356" r:id="rId37" name="Check Box 44">
              <controlPr defaultSize="0" autoFill="0" autoLine="0" autoPict="0">
                <anchor moveWithCells="1" sizeWithCells="1">
                  <from>
                    <xdr:col>7</xdr:col>
                    <xdr:colOff>47625</xdr:colOff>
                    <xdr:row>87</xdr:row>
                    <xdr:rowOff>0</xdr:rowOff>
                  </from>
                  <to>
                    <xdr:col>7</xdr:col>
                    <xdr:colOff>47625</xdr:colOff>
                    <xdr:row>87</xdr:row>
                    <xdr:rowOff>0</xdr:rowOff>
                  </to>
                </anchor>
              </controlPr>
            </control>
          </mc:Choice>
        </mc:AlternateContent>
        <mc:AlternateContent xmlns:mc="http://schemas.openxmlformats.org/markup-compatibility/2006">
          <mc:Choice Requires="x14">
            <control shapeId="141357" r:id="rId38" name="Check Box 45">
              <controlPr defaultSize="0" autoFill="0" autoLine="0" autoPict="0">
                <anchor moveWithCells="1" sizeWithCells="1">
                  <from>
                    <xdr:col>5</xdr:col>
                    <xdr:colOff>66675</xdr:colOff>
                    <xdr:row>93</xdr:row>
                    <xdr:rowOff>38100</xdr:rowOff>
                  </from>
                  <to>
                    <xdr:col>5</xdr:col>
                    <xdr:colOff>571500</xdr:colOff>
                    <xdr:row>93</xdr:row>
                    <xdr:rowOff>266700</xdr:rowOff>
                  </to>
                </anchor>
              </controlPr>
            </control>
          </mc:Choice>
        </mc:AlternateContent>
        <mc:AlternateContent xmlns:mc="http://schemas.openxmlformats.org/markup-compatibility/2006">
          <mc:Choice Requires="x14">
            <control shapeId="141358" r:id="rId39" name="Check Box 46">
              <controlPr defaultSize="0" autoFill="0" autoLine="0" autoPict="0">
                <anchor moveWithCells="1" sizeWithCells="1">
                  <from>
                    <xdr:col>5</xdr:col>
                    <xdr:colOff>752475</xdr:colOff>
                    <xdr:row>93</xdr:row>
                    <xdr:rowOff>38100</xdr:rowOff>
                  </from>
                  <to>
                    <xdr:col>5</xdr:col>
                    <xdr:colOff>1447800</xdr:colOff>
                    <xdr:row>93</xdr:row>
                    <xdr:rowOff>266700</xdr:rowOff>
                  </to>
                </anchor>
              </controlPr>
            </control>
          </mc:Choice>
        </mc:AlternateContent>
        <mc:AlternateContent xmlns:mc="http://schemas.openxmlformats.org/markup-compatibility/2006">
          <mc:Choice Requires="x14">
            <control shapeId="141359" r:id="rId40" name="Check Box 47">
              <controlPr defaultSize="0" autoFill="0" autoLine="0" autoPict="0">
                <anchor moveWithCells="1" sizeWithCells="1">
                  <from>
                    <xdr:col>5</xdr:col>
                    <xdr:colOff>57150</xdr:colOff>
                    <xdr:row>93</xdr:row>
                    <xdr:rowOff>276225</xdr:rowOff>
                  </from>
                  <to>
                    <xdr:col>5</xdr:col>
                    <xdr:colOff>685800</xdr:colOff>
                    <xdr:row>94</xdr:row>
                    <xdr:rowOff>190500</xdr:rowOff>
                  </to>
                </anchor>
              </controlPr>
            </control>
          </mc:Choice>
        </mc:AlternateContent>
        <mc:AlternateContent xmlns:mc="http://schemas.openxmlformats.org/markup-compatibility/2006">
          <mc:Choice Requires="x14">
            <control shapeId="141360" r:id="rId41" name="Check Box 48">
              <controlPr defaultSize="0" autoFill="0" autoLine="0" autoPict="0">
                <anchor moveWithCells="1" sizeWithCells="1">
                  <from>
                    <xdr:col>5</xdr:col>
                    <xdr:colOff>762000</xdr:colOff>
                    <xdr:row>93</xdr:row>
                    <xdr:rowOff>285750</xdr:rowOff>
                  </from>
                  <to>
                    <xdr:col>6</xdr:col>
                    <xdr:colOff>0</xdr:colOff>
                    <xdr:row>94</xdr:row>
                    <xdr:rowOff>190500</xdr:rowOff>
                  </to>
                </anchor>
              </controlPr>
            </control>
          </mc:Choice>
        </mc:AlternateContent>
        <mc:AlternateContent xmlns:mc="http://schemas.openxmlformats.org/markup-compatibility/2006">
          <mc:Choice Requires="x14">
            <control shapeId="141361" r:id="rId42" name="Check Box 49">
              <controlPr defaultSize="0" autoFill="0" autoLine="0" autoPict="0">
                <anchor moveWithCells="1" sizeWithCells="1">
                  <from>
                    <xdr:col>6</xdr:col>
                    <xdr:colOff>133350</xdr:colOff>
                    <xdr:row>93</xdr:row>
                    <xdr:rowOff>95250</xdr:rowOff>
                  </from>
                  <to>
                    <xdr:col>6</xdr:col>
                    <xdr:colOff>619125</xdr:colOff>
                    <xdr:row>94</xdr:row>
                    <xdr:rowOff>219075</xdr:rowOff>
                  </to>
                </anchor>
              </controlPr>
            </control>
          </mc:Choice>
        </mc:AlternateContent>
        <mc:AlternateContent xmlns:mc="http://schemas.openxmlformats.org/markup-compatibility/2006">
          <mc:Choice Requires="x14">
            <control shapeId="141362" r:id="rId43" name="Check Box 50">
              <controlPr defaultSize="0" autoFill="0" autoLine="0" autoPict="0">
                <anchor moveWithCells="1" sizeWithCells="1">
                  <from>
                    <xdr:col>6</xdr:col>
                    <xdr:colOff>800100</xdr:colOff>
                    <xdr:row>93</xdr:row>
                    <xdr:rowOff>95250</xdr:rowOff>
                  </from>
                  <to>
                    <xdr:col>7</xdr:col>
                    <xdr:colOff>161925</xdr:colOff>
                    <xdr:row>94</xdr:row>
                    <xdr:rowOff>219075</xdr:rowOff>
                  </to>
                </anchor>
              </controlPr>
            </control>
          </mc:Choice>
        </mc:AlternateContent>
        <mc:AlternateContent xmlns:mc="http://schemas.openxmlformats.org/markup-compatibility/2006">
          <mc:Choice Requires="x14">
            <control shapeId="141363" r:id="rId44" name="Check Box 51">
              <controlPr defaultSize="0" autoFill="0" autoLine="0" autoPict="0">
                <anchor moveWithCells="1" sizeWithCells="1">
                  <from>
                    <xdr:col>6</xdr:col>
                    <xdr:colOff>123825</xdr:colOff>
                    <xdr:row>94</xdr:row>
                    <xdr:rowOff>247650</xdr:rowOff>
                  </from>
                  <to>
                    <xdr:col>6</xdr:col>
                    <xdr:colOff>733425</xdr:colOff>
                    <xdr:row>94</xdr:row>
                    <xdr:rowOff>695325</xdr:rowOff>
                  </to>
                </anchor>
              </controlPr>
            </control>
          </mc:Choice>
        </mc:AlternateContent>
        <mc:AlternateContent xmlns:mc="http://schemas.openxmlformats.org/markup-compatibility/2006">
          <mc:Choice Requires="x14">
            <control shapeId="141364" r:id="rId45" name="Check Box 52">
              <controlPr defaultSize="0" autoFill="0" autoLine="0" autoPict="0">
                <anchor moveWithCells="1" sizeWithCells="1">
                  <from>
                    <xdr:col>6</xdr:col>
                    <xdr:colOff>800100</xdr:colOff>
                    <xdr:row>94</xdr:row>
                    <xdr:rowOff>257175</xdr:rowOff>
                  </from>
                  <to>
                    <xdr:col>7</xdr:col>
                    <xdr:colOff>542925</xdr:colOff>
                    <xdr:row>94</xdr:row>
                    <xdr:rowOff>704850</xdr:rowOff>
                  </to>
                </anchor>
              </controlPr>
            </control>
          </mc:Choice>
        </mc:AlternateContent>
        <mc:AlternateContent xmlns:mc="http://schemas.openxmlformats.org/markup-compatibility/2006">
          <mc:Choice Requires="x14">
            <control shapeId="141369" r:id="rId46" name="Check Box 57">
              <controlPr defaultSize="0" autoFill="0" autoLine="0" autoPict="0">
                <anchor moveWithCells="1" sizeWithCells="1">
                  <from>
                    <xdr:col>5</xdr:col>
                    <xdr:colOff>19050</xdr:colOff>
                    <xdr:row>118</xdr:row>
                    <xdr:rowOff>76200</xdr:rowOff>
                  </from>
                  <to>
                    <xdr:col>5</xdr:col>
                    <xdr:colOff>714375</xdr:colOff>
                    <xdr:row>118</xdr:row>
                    <xdr:rowOff>523875</xdr:rowOff>
                  </to>
                </anchor>
              </controlPr>
            </control>
          </mc:Choice>
        </mc:AlternateContent>
        <mc:AlternateContent xmlns:mc="http://schemas.openxmlformats.org/markup-compatibility/2006">
          <mc:Choice Requires="x14">
            <control shapeId="141370" r:id="rId47" name="Check Box 58">
              <controlPr defaultSize="0" autoFill="0" autoLine="0" autoPict="0">
                <anchor moveWithCells="1" sizeWithCells="1">
                  <from>
                    <xdr:col>5</xdr:col>
                    <xdr:colOff>9525</xdr:colOff>
                    <xdr:row>118</xdr:row>
                    <xdr:rowOff>409575</xdr:rowOff>
                  </from>
                  <to>
                    <xdr:col>5</xdr:col>
                    <xdr:colOff>1019175</xdr:colOff>
                    <xdr:row>118</xdr:row>
                    <xdr:rowOff>847725</xdr:rowOff>
                  </to>
                </anchor>
              </controlPr>
            </control>
          </mc:Choice>
        </mc:AlternateContent>
        <mc:AlternateContent xmlns:mc="http://schemas.openxmlformats.org/markup-compatibility/2006">
          <mc:Choice Requires="x14">
            <control shapeId="141371" r:id="rId48" name="Check Box 59">
              <controlPr defaultSize="0" autoFill="0" autoLine="0" autoPict="0">
                <anchor moveWithCells="1" sizeWithCells="1">
                  <from>
                    <xdr:col>5</xdr:col>
                    <xdr:colOff>1085850</xdr:colOff>
                    <xdr:row>118</xdr:row>
                    <xdr:rowOff>409575</xdr:rowOff>
                  </from>
                  <to>
                    <xdr:col>6</xdr:col>
                    <xdr:colOff>0</xdr:colOff>
                    <xdr:row>119</xdr:row>
                    <xdr:rowOff>0</xdr:rowOff>
                  </to>
                </anchor>
              </controlPr>
            </control>
          </mc:Choice>
        </mc:AlternateContent>
        <mc:AlternateContent xmlns:mc="http://schemas.openxmlformats.org/markup-compatibility/2006">
          <mc:Choice Requires="x14">
            <control shapeId="141372" r:id="rId49" name="Check Box 60">
              <controlPr defaultSize="0" autoFill="0" autoLine="0" autoPict="0">
                <anchor moveWithCells="1" sizeWithCells="1">
                  <from>
                    <xdr:col>6</xdr:col>
                    <xdr:colOff>85725</xdr:colOff>
                    <xdr:row>118</xdr:row>
                    <xdr:rowOff>171450</xdr:rowOff>
                  </from>
                  <to>
                    <xdr:col>6</xdr:col>
                    <xdr:colOff>771525</xdr:colOff>
                    <xdr:row>118</xdr:row>
                    <xdr:rowOff>561975</xdr:rowOff>
                  </to>
                </anchor>
              </controlPr>
            </control>
          </mc:Choice>
        </mc:AlternateContent>
        <mc:AlternateContent xmlns:mc="http://schemas.openxmlformats.org/markup-compatibility/2006">
          <mc:Choice Requires="x14">
            <control shapeId="141373" r:id="rId50" name="Check Box 61">
              <controlPr defaultSize="0" autoFill="0" autoLine="0" autoPict="0">
                <anchor moveWithCells="1" sizeWithCells="1">
                  <from>
                    <xdr:col>6</xdr:col>
                    <xdr:colOff>76200</xdr:colOff>
                    <xdr:row>118</xdr:row>
                    <xdr:rowOff>457200</xdr:rowOff>
                  </from>
                  <to>
                    <xdr:col>6</xdr:col>
                    <xdr:colOff>1085850</xdr:colOff>
                    <xdr:row>118</xdr:row>
                    <xdr:rowOff>847725</xdr:rowOff>
                  </to>
                </anchor>
              </controlPr>
            </control>
          </mc:Choice>
        </mc:AlternateContent>
        <mc:AlternateContent xmlns:mc="http://schemas.openxmlformats.org/markup-compatibility/2006">
          <mc:Choice Requires="x14">
            <control shapeId="141374" r:id="rId51" name="Check Box 62">
              <controlPr defaultSize="0" autoFill="0" autoLine="0" autoPict="0">
                <anchor moveWithCells="1" sizeWithCells="1">
                  <from>
                    <xdr:col>6</xdr:col>
                    <xdr:colOff>1152525</xdr:colOff>
                    <xdr:row>118</xdr:row>
                    <xdr:rowOff>466725</xdr:rowOff>
                  </from>
                  <to>
                    <xdr:col>7</xdr:col>
                    <xdr:colOff>590550</xdr:colOff>
                    <xdr:row>119</xdr:row>
                    <xdr:rowOff>0</xdr:rowOff>
                  </to>
                </anchor>
              </controlPr>
            </control>
          </mc:Choice>
        </mc:AlternateContent>
        <mc:AlternateContent xmlns:mc="http://schemas.openxmlformats.org/markup-compatibility/2006">
          <mc:Choice Requires="x14">
            <control shapeId="141375" r:id="rId52" name="Check Box 63">
              <controlPr defaultSize="0" autoFill="0" autoLine="0" autoPict="0">
                <anchor moveWithCells="1" sizeWithCells="1">
                  <from>
                    <xdr:col>8</xdr:col>
                    <xdr:colOff>104775</xdr:colOff>
                    <xdr:row>118</xdr:row>
                    <xdr:rowOff>152400</xdr:rowOff>
                  </from>
                  <to>
                    <xdr:col>8</xdr:col>
                    <xdr:colOff>647700</xdr:colOff>
                    <xdr:row>118</xdr:row>
                    <xdr:rowOff>180975</xdr:rowOff>
                  </to>
                </anchor>
              </controlPr>
            </control>
          </mc:Choice>
        </mc:AlternateContent>
        <mc:AlternateContent xmlns:mc="http://schemas.openxmlformats.org/markup-compatibility/2006">
          <mc:Choice Requires="x14">
            <control shapeId="141376" r:id="rId53" name="Check Box 64">
              <controlPr defaultSize="0" autoFill="0" autoLine="0" autoPict="0">
                <anchor moveWithCells="1" sizeWithCells="1">
                  <from>
                    <xdr:col>8</xdr:col>
                    <xdr:colOff>95250</xdr:colOff>
                    <xdr:row>118</xdr:row>
                    <xdr:rowOff>171450</xdr:rowOff>
                  </from>
                  <to>
                    <xdr:col>8</xdr:col>
                    <xdr:colOff>895350</xdr:colOff>
                    <xdr:row>118</xdr:row>
                    <xdr:rowOff>200025</xdr:rowOff>
                  </to>
                </anchor>
              </controlPr>
            </control>
          </mc:Choice>
        </mc:AlternateContent>
        <mc:AlternateContent xmlns:mc="http://schemas.openxmlformats.org/markup-compatibility/2006">
          <mc:Choice Requires="x14">
            <control shapeId="141377" r:id="rId54" name="Check Box 65">
              <controlPr defaultSize="0" autoFill="0" autoLine="0" autoPict="0">
                <anchor moveWithCells="1" sizeWithCells="1">
                  <from>
                    <xdr:col>8</xdr:col>
                    <xdr:colOff>952500</xdr:colOff>
                    <xdr:row>118</xdr:row>
                    <xdr:rowOff>171450</xdr:rowOff>
                  </from>
                  <to>
                    <xdr:col>9</xdr:col>
                    <xdr:colOff>9525</xdr:colOff>
                    <xdr:row>118</xdr:row>
                    <xdr:rowOff>200025</xdr:rowOff>
                  </to>
                </anchor>
              </controlPr>
            </control>
          </mc:Choice>
        </mc:AlternateContent>
        <mc:AlternateContent xmlns:mc="http://schemas.openxmlformats.org/markup-compatibility/2006">
          <mc:Choice Requires="x14">
            <control shapeId="141378" r:id="rId55" name="Check Box 66">
              <controlPr defaultSize="0" autoFill="0" autoLine="0" autoPict="0">
                <anchor moveWithCells="1" sizeWithCells="1">
                  <from>
                    <xdr:col>4</xdr:col>
                    <xdr:colOff>942975</xdr:colOff>
                    <xdr:row>128</xdr:row>
                    <xdr:rowOff>66675</xdr:rowOff>
                  </from>
                  <to>
                    <xdr:col>5</xdr:col>
                    <xdr:colOff>1152525</xdr:colOff>
                    <xdr:row>128</xdr:row>
                    <xdr:rowOff>590550</xdr:rowOff>
                  </to>
                </anchor>
              </controlPr>
            </control>
          </mc:Choice>
        </mc:AlternateContent>
        <mc:AlternateContent xmlns:mc="http://schemas.openxmlformats.org/markup-compatibility/2006">
          <mc:Choice Requires="x14">
            <control shapeId="141379" r:id="rId56" name="Check Box 67">
              <controlPr defaultSize="0" autoFill="0" autoLine="0" autoPict="0">
                <anchor moveWithCells="1" sizeWithCells="1">
                  <from>
                    <xdr:col>4</xdr:col>
                    <xdr:colOff>933450</xdr:colOff>
                    <xdr:row>128</xdr:row>
                    <xdr:rowOff>447675</xdr:rowOff>
                  </from>
                  <to>
                    <xdr:col>5</xdr:col>
                    <xdr:colOff>1009650</xdr:colOff>
                    <xdr:row>129</xdr:row>
                    <xdr:rowOff>285750</xdr:rowOff>
                  </to>
                </anchor>
              </controlPr>
            </control>
          </mc:Choice>
        </mc:AlternateContent>
        <mc:AlternateContent xmlns:mc="http://schemas.openxmlformats.org/markup-compatibility/2006">
          <mc:Choice Requires="x14">
            <control shapeId="141380" r:id="rId57" name="Check Box 68">
              <controlPr defaultSize="0" autoFill="0" autoLine="0" autoPict="0">
                <anchor moveWithCells="1" sizeWithCells="1">
                  <from>
                    <xdr:col>5</xdr:col>
                    <xdr:colOff>1076325</xdr:colOff>
                    <xdr:row>128</xdr:row>
                    <xdr:rowOff>457200</xdr:rowOff>
                  </from>
                  <to>
                    <xdr:col>6</xdr:col>
                    <xdr:colOff>0</xdr:colOff>
                    <xdr:row>129</xdr:row>
                    <xdr:rowOff>304800</xdr:rowOff>
                  </to>
                </anchor>
              </controlPr>
            </control>
          </mc:Choice>
        </mc:AlternateContent>
        <mc:AlternateContent xmlns:mc="http://schemas.openxmlformats.org/markup-compatibility/2006">
          <mc:Choice Requires="x14">
            <control shapeId="141381" r:id="rId58" name="Check Box 69">
              <controlPr defaultSize="0" autoFill="0" autoLine="0" autoPict="0">
                <anchor moveWithCells="1" sizeWithCells="1">
                  <from>
                    <xdr:col>6</xdr:col>
                    <xdr:colOff>133350</xdr:colOff>
                    <xdr:row>128</xdr:row>
                    <xdr:rowOff>28575</xdr:rowOff>
                  </from>
                  <to>
                    <xdr:col>6</xdr:col>
                    <xdr:colOff>828675</xdr:colOff>
                    <xdr:row>128</xdr:row>
                    <xdr:rowOff>400050</xdr:rowOff>
                  </to>
                </anchor>
              </controlPr>
            </control>
          </mc:Choice>
        </mc:AlternateContent>
        <mc:AlternateContent xmlns:mc="http://schemas.openxmlformats.org/markup-compatibility/2006">
          <mc:Choice Requires="x14">
            <control shapeId="141382" r:id="rId59" name="Check Box 70">
              <controlPr defaultSize="0" autoFill="0" autoLine="0" autoPict="0">
                <anchor moveWithCells="1" sizeWithCells="1">
                  <from>
                    <xdr:col>6</xdr:col>
                    <xdr:colOff>123825</xdr:colOff>
                    <xdr:row>128</xdr:row>
                    <xdr:rowOff>295275</xdr:rowOff>
                  </from>
                  <to>
                    <xdr:col>6</xdr:col>
                    <xdr:colOff>1143000</xdr:colOff>
                    <xdr:row>128</xdr:row>
                    <xdr:rowOff>666750</xdr:rowOff>
                  </to>
                </anchor>
              </controlPr>
            </control>
          </mc:Choice>
        </mc:AlternateContent>
        <mc:AlternateContent xmlns:mc="http://schemas.openxmlformats.org/markup-compatibility/2006">
          <mc:Choice Requires="x14">
            <control shapeId="141383" r:id="rId60" name="Check Box 71">
              <controlPr defaultSize="0" autoFill="0" autoLine="0" autoPict="0">
                <anchor moveWithCells="1" sizeWithCells="1">
                  <from>
                    <xdr:col>6</xdr:col>
                    <xdr:colOff>1209675</xdr:colOff>
                    <xdr:row>128</xdr:row>
                    <xdr:rowOff>304800</xdr:rowOff>
                  </from>
                  <to>
                    <xdr:col>7</xdr:col>
                    <xdr:colOff>657225</xdr:colOff>
                    <xdr:row>129</xdr:row>
                    <xdr:rowOff>0</xdr:rowOff>
                  </to>
                </anchor>
              </controlPr>
            </control>
          </mc:Choice>
        </mc:AlternateContent>
        <mc:AlternateContent xmlns:mc="http://schemas.openxmlformats.org/markup-compatibility/2006">
          <mc:Choice Requires="x14">
            <control shapeId="141384" r:id="rId61" name="Check Box 72">
              <controlPr defaultSize="0" autoFill="0" autoLine="0" autoPict="0">
                <anchor moveWithCells="1" sizeWithCells="1">
                  <from>
                    <xdr:col>8</xdr:col>
                    <xdr:colOff>114300</xdr:colOff>
                    <xdr:row>128</xdr:row>
                    <xdr:rowOff>28575</xdr:rowOff>
                  </from>
                  <to>
                    <xdr:col>8</xdr:col>
                    <xdr:colOff>1057275</xdr:colOff>
                    <xdr:row>128</xdr:row>
                    <xdr:rowOff>400050</xdr:rowOff>
                  </to>
                </anchor>
              </controlPr>
            </control>
          </mc:Choice>
        </mc:AlternateContent>
        <mc:AlternateContent xmlns:mc="http://schemas.openxmlformats.org/markup-compatibility/2006">
          <mc:Choice Requires="x14">
            <control shapeId="141385" r:id="rId62" name="Check Box 73">
              <controlPr defaultSize="0" autoFill="0" autoLine="0" autoPict="0">
                <anchor moveWithCells="1" sizeWithCells="1">
                  <from>
                    <xdr:col>8</xdr:col>
                    <xdr:colOff>114300</xdr:colOff>
                    <xdr:row>128</xdr:row>
                    <xdr:rowOff>295275</xdr:rowOff>
                  </from>
                  <to>
                    <xdr:col>8</xdr:col>
                    <xdr:colOff>742950</xdr:colOff>
                    <xdr:row>128</xdr:row>
                    <xdr:rowOff>666750</xdr:rowOff>
                  </to>
                </anchor>
              </controlPr>
            </control>
          </mc:Choice>
        </mc:AlternateContent>
        <mc:AlternateContent xmlns:mc="http://schemas.openxmlformats.org/markup-compatibility/2006">
          <mc:Choice Requires="x14">
            <control shapeId="141386" r:id="rId63" name="Check Box 74">
              <controlPr defaultSize="0" autoFill="0" autoLine="0" autoPict="0">
                <anchor moveWithCells="1" sizeWithCells="1">
                  <from>
                    <xdr:col>8</xdr:col>
                    <xdr:colOff>790575</xdr:colOff>
                    <xdr:row>128</xdr:row>
                    <xdr:rowOff>304800</xdr:rowOff>
                  </from>
                  <to>
                    <xdr:col>8</xdr:col>
                    <xdr:colOff>1266825</xdr:colOff>
                    <xdr:row>129</xdr:row>
                    <xdr:rowOff>0</xdr:rowOff>
                  </to>
                </anchor>
              </controlPr>
            </control>
          </mc:Choice>
        </mc:AlternateContent>
        <mc:AlternateContent xmlns:mc="http://schemas.openxmlformats.org/markup-compatibility/2006">
          <mc:Choice Requires="x14">
            <control shapeId="141387" r:id="rId64" name="Check Box 75">
              <controlPr defaultSize="0" autoFill="0" autoLine="0" autoPict="0">
                <anchor moveWithCells="1" sizeWithCells="1">
                  <from>
                    <xdr:col>5</xdr:col>
                    <xdr:colOff>9525</xdr:colOff>
                    <xdr:row>160</xdr:row>
                    <xdr:rowOff>104775</xdr:rowOff>
                  </from>
                  <to>
                    <xdr:col>5</xdr:col>
                    <xdr:colOff>552450</xdr:colOff>
                    <xdr:row>160</xdr:row>
                    <xdr:rowOff>447675</xdr:rowOff>
                  </to>
                </anchor>
              </controlPr>
            </control>
          </mc:Choice>
        </mc:AlternateContent>
        <mc:AlternateContent xmlns:mc="http://schemas.openxmlformats.org/markup-compatibility/2006">
          <mc:Choice Requires="x14">
            <control shapeId="141388" r:id="rId65" name="Check Box 76">
              <controlPr defaultSize="0" autoFill="0" autoLine="0" autoPict="0">
                <anchor moveWithCells="1" sizeWithCells="1">
                  <from>
                    <xdr:col>5</xdr:col>
                    <xdr:colOff>0</xdr:colOff>
                    <xdr:row>160</xdr:row>
                    <xdr:rowOff>352425</xdr:rowOff>
                  </from>
                  <to>
                    <xdr:col>5</xdr:col>
                    <xdr:colOff>790575</xdr:colOff>
                    <xdr:row>161</xdr:row>
                    <xdr:rowOff>76200</xdr:rowOff>
                  </to>
                </anchor>
              </controlPr>
            </control>
          </mc:Choice>
        </mc:AlternateContent>
        <mc:AlternateContent xmlns:mc="http://schemas.openxmlformats.org/markup-compatibility/2006">
          <mc:Choice Requires="x14">
            <control shapeId="141389" r:id="rId66" name="Check Box 77">
              <controlPr defaultSize="0" autoFill="0" autoLine="0" autoPict="0">
                <anchor moveWithCells="1" sizeWithCells="1">
                  <from>
                    <xdr:col>5</xdr:col>
                    <xdr:colOff>847725</xdr:colOff>
                    <xdr:row>160</xdr:row>
                    <xdr:rowOff>361950</xdr:rowOff>
                  </from>
                  <to>
                    <xdr:col>5</xdr:col>
                    <xdr:colOff>1438275</xdr:colOff>
                    <xdr:row>161</xdr:row>
                    <xdr:rowOff>85725</xdr:rowOff>
                  </to>
                </anchor>
              </controlPr>
            </control>
          </mc:Choice>
        </mc:AlternateContent>
        <mc:AlternateContent xmlns:mc="http://schemas.openxmlformats.org/markup-compatibility/2006">
          <mc:Choice Requires="x14">
            <control shapeId="141390" r:id="rId67" name="Check Box 78">
              <controlPr defaultSize="0" autoFill="0" autoLine="0" autoPict="0">
                <anchor moveWithCells="1" sizeWithCells="1">
                  <from>
                    <xdr:col>6</xdr:col>
                    <xdr:colOff>104775</xdr:colOff>
                    <xdr:row>160</xdr:row>
                    <xdr:rowOff>57150</xdr:rowOff>
                  </from>
                  <to>
                    <xdr:col>6</xdr:col>
                    <xdr:colOff>800100</xdr:colOff>
                    <xdr:row>160</xdr:row>
                    <xdr:rowOff>400050</xdr:rowOff>
                  </to>
                </anchor>
              </controlPr>
            </control>
          </mc:Choice>
        </mc:AlternateContent>
        <mc:AlternateContent xmlns:mc="http://schemas.openxmlformats.org/markup-compatibility/2006">
          <mc:Choice Requires="x14">
            <control shapeId="141391" r:id="rId68" name="Check Box 79">
              <controlPr defaultSize="0" autoFill="0" autoLine="0" autoPict="0">
                <anchor moveWithCells="1" sizeWithCells="1">
                  <from>
                    <xdr:col>6</xdr:col>
                    <xdr:colOff>95250</xdr:colOff>
                    <xdr:row>160</xdr:row>
                    <xdr:rowOff>304800</xdr:rowOff>
                  </from>
                  <to>
                    <xdr:col>6</xdr:col>
                    <xdr:colOff>1114425</xdr:colOff>
                    <xdr:row>161</xdr:row>
                    <xdr:rowOff>28575</xdr:rowOff>
                  </to>
                </anchor>
              </controlPr>
            </control>
          </mc:Choice>
        </mc:AlternateContent>
        <mc:AlternateContent xmlns:mc="http://schemas.openxmlformats.org/markup-compatibility/2006">
          <mc:Choice Requires="x14">
            <control shapeId="141392" r:id="rId69" name="Check Box 80">
              <controlPr defaultSize="0" autoFill="0" autoLine="0" autoPict="0">
                <anchor moveWithCells="1" sizeWithCells="1">
                  <from>
                    <xdr:col>6</xdr:col>
                    <xdr:colOff>1181100</xdr:colOff>
                    <xdr:row>160</xdr:row>
                    <xdr:rowOff>314325</xdr:rowOff>
                  </from>
                  <to>
                    <xdr:col>7</xdr:col>
                    <xdr:colOff>628650</xdr:colOff>
                    <xdr:row>161</xdr:row>
                    <xdr:rowOff>38100</xdr:rowOff>
                  </to>
                </anchor>
              </controlPr>
            </control>
          </mc:Choice>
        </mc:AlternateContent>
        <mc:AlternateContent xmlns:mc="http://schemas.openxmlformats.org/markup-compatibility/2006">
          <mc:Choice Requires="x14">
            <control shapeId="141393" r:id="rId70" name="Check Box 81">
              <controlPr defaultSize="0" autoFill="0" autoLine="0" autoPict="0">
                <anchor moveWithCells="1" sizeWithCells="1">
                  <from>
                    <xdr:col>8</xdr:col>
                    <xdr:colOff>123825</xdr:colOff>
                    <xdr:row>160</xdr:row>
                    <xdr:rowOff>104775</xdr:rowOff>
                  </from>
                  <to>
                    <xdr:col>8</xdr:col>
                    <xdr:colOff>657225</xdr:colOff>
                    <xdr:row>160</xdr:row>
                    <xdr:rowOff>447675</xdr:rowOff>
                  </to>
                </anchor>
              </controlPr>
            </control>
          </mc:Choice>
        </mc:AlternateContent>
        <mc:AlternateContent xmlns:mc="http://schemas.openxmlformats.org/markup-compatibility/2006">
          <mc:Choice Requires="x14">
            <control shapeId="141394" r:id="rId71" name="Check Box 82">
              <controlPr defaultSize="0" autoFill="0" autoLine="0" autoPict="0">
                <anchor moveWithCells="1" sizeWithCells="1">
                  <from>
                    <xdr:col>8</xdr:col>
                    <xdr:colOff>114300</xdr:colOff>
                    <xdr:row>160</xdr:row>
                    <xdr:rowOff>352425</xdr:rowOff>
                  </from>
                  <to>
                    <xdr:col>8</xdr:col>
                    <xdr:colOff>904875</xdr:colOff>
                    <xdr:row>161</xdr:row>
                    <xdr:rowOff>76200</xdr:rowOff>
                  </to>
                </anchor>
              </controlPr>
            </control>
          </mc:Choice>
        </mc:AlternateContent>
        <mc:AlternateContent xmlns:mc="http://schemas.openxmlformats.org/markup-compatibility/2006">
          <mc:Choice Requires="x14">
            <control shapeId="141395" r:id="rId72" name="Check Box 83">
              <controlPr defaultSize="0" autoFill="0" autoLine="0" autoPict="0">
                <anchor moveWithCells="1" sizeWithCells="1">
                  <from>
                    <xdr:col>8</xdr:col>
                    <xdr:colOff>952500</xdr:colOff>
                    <xdr:row>160</xdr:row>
                    <xdr:rowOff>361950</xdr:rowOff>
                  </from>
                  <to>
                    <xdr:col>9</xdr:col>
                    <xdr:colOff>0</xdr:colOff>
                    <xdr:row>161</xdr:row>
                    <xdr:rowOff>85725</xdr:rowOff>
                  </to>
                </anchor>
              </controlPr>
            </control>
          </mc:Choice>
        </mc:AlternateContent>
        <mc:AlternateContent xmlns:mc="http://schemas.openxmlformats.org/markup-compatibility/2006">
          <mc:Choice Requires="x14">
            <control shapeId="141396" r:id="rId73" name="Check Box 84">
              <controlPr defaultSize="0" autoFill="0" autoLine="0" autoPict="0">
                <anchor moveWithCells="1" sizeWithCells="1">
                  <from>
                    <xdr:col>4</xdr:col>
                    <xdr:colOff>952500</xdr:colOff>
                    <xdr:row>169</xdr:row>
                    <xdr:rowOff>114300</xdr:rowOff>
                  </from>
                  <to>
                    <xdr:col>5</xdr:col>
                    <xdr:colOff>1009650</xdr:colOff>
                    <xdr:row>169</xdr:row>
                    <xdr:rowOff>457200</xdr:rowOff>
                  </to>
                </anchor>
              </controlPr>
            </control>
          </mc:Choice>
        </mc:AlternateContent>
        <mc:AlternateContent xmlns:mc="http://schemas.openxmlformats.org/markup-compatibility/2006">
          <mc:Choice Requires="x14">
            <control shapeId="141397" r:id="rId74" name="Check Box 85">
              <controlPr defaultSize="0" autoFill="0" autoLine="0" autoPict="0">
                <anchor moveWithCells="1" sizeWithCells="1">
                  <from>
                    <xdr:col>4</xdr:col>
                    <xdr:colOff>942975</xdr:colOff>
                    <xdr:row>169</xdr:row>
                    <xdr:rowOff>371475</xdr:rowOff>
                  </from>
                  <to>
                    <xdr:col>5</xdr:col>
                    <xdr:colOff>1009650</xdr:colOff>
                    <xdr:row>170</xdr:row>
                    <xdr:rowOff>104775</xdr:rowOff>
                  </to>
                </anchor>
              </controlPr>
            </control>
          </mc:Choice>
        </mc:AlternateContent>
        <mc:AlternateContent xmlns:mc="http://schemas.openxmlformats.org/markup-compatibility/2006">
          <mc:Choice Requires="x14">
            <control shapeId="141398" r:id="rId75" name="Check Box 86">
              <controlPr defaultSize="0" autoFill="0" autoLine="0" autoPict="0">
                <anchor moveWithCells="1" sizeWithCells="1">
                  <from>
                    <xdr:col>5</xdr:col>
                    <xdr:colOff>1076325</xdr:colOff>
                    <xdr:row>169</xdr:row>
                    <xdr:rowOff>371475</xdr:rowOff>
                  </from>
                  <to>
                    <xdr:col>6</xdr:col>
                    <xdr:colOff>0</xdr:colOff>
                    <xdr:row>170</xdr:row>
                    <xdr:rowOff>114300</xdr:rowOff>
                  </to>
                </anchor>
              </controlPr>
            </control>
          </mc:Choice>
        </mc:AlternateContent>
        <mc:AlternateContent xmlns:mc="http://schemas.openxmlformats.org/markup-compatibility/2006">
          <mc:Choice Requires="x14">
            <control shapeId="141399" r:id="rId76" name="Check Box 87">
              <controlPr defaultSize="0" autoFill="0" autoLine="0" autoPict="0">
                <anchor moveWithCells="1" sizeWithCells="1">
                  <from>
                    <xdr:col>6</xdr:col>
                    <xdr:colOff>180975</xdr:colOff>
                    <xdr:row>169</xdr:row>
                    <xdr:rowOff>142875</xdr:rowOff>
                  </from>
                  <to>
                    <xdr:col>6</xdr:col>
                    <xdr:colOff>876300</xdr:colOff>
                    <xdr:row>169</xdr:row>
                    <xdr:rowOff>485775</xdr:rowOff>
                  </to>
                </anchor>
              </controlPr>
            </control>
          </mc:Choice>
        </mc:AlternateContent>
        <mc:AlternateContent xmlns:mc="http://schemas.openxmlformats.org/markup-compatibility/2006">
          <mc:Choice Requires="x14">
            <control shapeId="141400" r:id="rId77" name="Check Box 88">
              <controlPr defaultSize="0" autoFill="0" autoLine="0" autoPict="0">
                <anchor moveWithCells="1" sizeWithCells="1">
                  <from>
                    <xdr:col>6</xdr:col>
                    <xdr:colOff>171450</xdr:colOff>
                    <xdr:row>169</xdr:row>
                    <xdr:rowOff>400050</xdr:rowOff>
                  </from>
                  <to>
                    <xdr:col>6</xdr:col>
                    <xdr:colOff>1190625</xdr:colOff>
                    <xdr:row>170</xdr:row>
                    <xdr:rowOff>133350</xdr:rowOff>
                  </to>
                </anchor>
              </controlPr>
            </control>
          </mc:Choice>
        </mc:AlternateContent>
        <mc:AlternateContent xmlns:mc="http://schemas.openxmlformats.org/markup-compatibility/2006">
          <mc:Choice Requires="x14">
            <control shapeId="141401" r:id="rId78" name="Check Box 89">
              <controlPr defaultSize="0" autoFill="0" autoLine="0" autoPict="0">
                <anchor moveWithCells="1" sizeWithCells="1">
                  <from>
                    <xdr:col>6</xdr:col>
                    <xdr:colOff>1257300</xdr:colOff>
                    <xdr:row>169</xdr:row>
                    <xdr:rowOff>400050</xdr:rowOff>
                  </from>
                  <to>
                    <xdr:col>7</xdr:col>
                    <xdr:colOff>704850</xdr:colOff>
                    <xdr:row>170</xdr:row>
                    <xdr:rowOff>142875</xdr:rowOff>
                  </to>
                </anchor>
              </controlPr>
            </control>
          </mc:Choice>
        </mc:AlternateContent>
        <mc:AlternateContent xmlns:mc="http://schemas.openxmlformats.org/markup-compatibility/2006">
          <mc:Choice Requires="x14">
            <control shapeId="141402" r:id="rId79" name="Check Box 90">
              <controlPr defaultSize="0" autoFill="0" autoLine="0" autoPict="0">
                <anchor moveWithCells="1" sizeWithCells="1">
                  <from>
                    <xdr:col>8</xdr:col>
                    <xdr:colOff>161925</xdr:colOff>
                    <xdr:row>169</xdr:row>
                    <xdr:rowOff>123825</xdr:rowOff>
                  </from>
                  <to>
                    <xdr:col>8</xdr:col>
                    <xdr:colOff>990600</xdr:colOff>
                    <xdr:row>169</xdr:row>
                    <xdr:rowOff>466725</xdr:rowOff>
                  </to>
                </anchor>
              </controlPr>
            </control>
          </mc:Choice>
        </mc:AlternateContent>
        <mc:AlternateContent xmlns:mc="http://schemas.openxmlformats.org/markup-compatibility/2006">
          <mc:Choice Requires="x14">
            <control shapeId="141403" r:id="rId80" name="Check Box 91">
              <controlPr defaultSize="0" autoFill="0" autoLine="0" autoPict="0">
                <anchor moveWithCells="1" sizeWithCells="1">
                  <from>
                    <xdr:col>8</xdr:col>
                    <xdr:colOff>152400</xdr:colOff>
                    <xdr:row>169</xdr:row>
                    <xdr:rowOff>381000</xdr:rowOff>
                  </from>
                  <to>
                    <xdr:col>8</xdr:col>
                    <xdr:colOff>914400</xdr:colOff>
                    <xdr:row>170</xdr:row>
                    <xdr:rowOff>114300</xdr:rowOff>
                  </to>
                </anchor>
              </controlPr>
            </control>
          </mc:Choice>
        </mc:AlternateContent>
        <mc:AlternateContent xmlns:mc="http://schemas.openxmlformats.org/markup-compatibility/2006">
          <mc:Choice Requires="x14">
            <control shapeId="141404" r:id="rId81" name="Check Box 92">
              <controlPr defaultSize="0" autoFill="0" autoLine="0" autoPict="0">
                <anchor moveWithCells="1" sizeWithCells="1">
                  <from>
                    <xdr:col>8</xdr:col>
                    <xdr:colOff>971550</xdr:colOff>
                    <xdr:row>169</xdr:row>
                    <xdr:rowOff>381000</xdr:rowOff>
                  </from>
                  <to>
                    <xdr:col>9</xdr:col>
                    <xdr:colOff>0</xdr:colOff>
                    <xdr:row>170</xdr:row>
                    <xdr:rowOff>123825</xdr:rowOff>
                  </to>
                </anchor>
              </controlPr>
            </control>
          </mc:Choice>
        </mc:AlternateContent>
        <mc:AlternateContent xmlns:mc="http://schemas.openxmlformats.org/markup-compatibility/2006">
          <mc:Choice Requires="x14">
            <control shapeId="141405" r:id="rId82" name="Check Box 93">
              <controlPr defaultSize="0" autoFill="0" autoLine="0" autoPict="0">
                <anchor moveWithCells="1" sizeWithCells="1">
                  <from>
                    <xdr:col>8</xdr:col>
                    <xdr:colOff>66675</xdr:colOff>
                    <xdr:row>93</xdr:row>
                    <xdr:rowOff>9525</xdr:rowOff>
                  </from>
                  <to>
                    <xdr:col>8</xdr:col>
                    <xdr:colOff>552450</xdr:colOff>
                    <xdr:row>94</xdr:row>
                    <xdr:rowOff>133350</xdr:rowOff>
                  </to>
                </anchor>
              </controlPr>
            </control>
          </mc:Choice>
        </mc:AlternateContent>
        <mc:AlternateContent xmlns:mc="http://schemas.openxmlformats.org/markup-compatibility/2006">
          <mc:Choice Requires="x14">
            <control shapeId="141406" r:id="rId83" name="Check Box 94">
              <controlPr defaultSize="0" autoFill="0" autoLine="0" autoPict="0">
                <anchor moveWithCells="1" sizeWithCells="1">
                  <from>
                    <xdr:col>8</xdr:col>
                    <xdr:colOff>733425</xdr:colOff>
                    <xdr:row>93</xdr:row>
                    <xdr:rowOff>9525</xdr:rowOff>
                  </from>
                  <to>
                    <xdr:col>8</xdr:col>
                    <xdr:colOff>1400175</xdr:colOff>
                    <xdr:row>94</xdr:row>
                    <xdr:rowOff>133350</xdr:rowOff>
                  </to>
                </anchor>
              </controlPr>
            </control>
          </mc:Choice>
        </mc:AlternateContent>
        <mc:AlternateContent xmlns:mc="http://schemas.openxmlformats.org/markup-compatibility/2006">
          <mc:Choice Requires="x14">
            <control shapeId="141407" r:id="rId84" name="Check Box 95">
              <controlPr defaultSize="0" autoFill="0" autoLine="0" autoPict="0">
                <anchor moveWithCells="1" sizeWithCells="1">
                  <from>
                    <xdr:col>8</xdr:col>
                    <xdr:colOff>57150</xdr:colOff>
                    <xdr:row>94</xdr:row>
                    <xdr:rowOff>152400</xdr:rowOff>
                  </from>
                  <to>
                    <xdr:col>8</xdr:col>
                    <xdr:colOff>666750</xdr:colOff>
                    <xdr:row>94</xdr:row>
                    <xdr:rowOff>600075</xdr:rowOff>
                  </to>
                </anchor>
              </controlPr>
            </control>
          </mc:Choice>
        </mc:AlternateContent>
        <mc:AlternateContent xmlns:mc="http://schemas.openxmlformats.org/markup-compatibility/2006">
          <mc:Choice Requires="x14">
            <control shapeId="141408" r:id="rId85" name="Check Box 96">
              <controlPr defaultSize="0" autoFill="0" autoLine="0" autoPict="0">
                <anchor moveWithCells="1" sizeWithCells="1">
                  <from>
                    <xdr:col>8</xdr:col>
                    <xdr:colOff>733425</xdr:colOff>
                    <xdr:row>94</xdr:row>
                    <xdr:rowOff>161925</xdr:rowOff>
                  </from>
                  <to>
                    <xdr:col>24</xdr:col>
                    <xdr:colOff>247650</xdr:colOff>
                    <xdr:row>94</xdr:row>
                    <xdr:rowOff>619125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G368:G372 JC368:JC372 SY368:SY372 ACU368:ACU372 AMQ368:AMQ372 AWM368:AWM372 BGI368:BGI372 BQE368:BQE372 CAA368:CAA372 CJW368:CJW372 CTS368:CTS372 DDO368:DDO372 DNK368:DNK372 DXG368:DXG372 EHC368:EHC372 EQY368:EQY372 FAU368:FAU372 FKQ368:FKQ372 FUM368:FUM372 GEI368:GEI372 GOE368:GOE372 GYA368:GYA372 HHW368:HHW372 HRS368:HRS372 IBO368:IBO372 ILK368:ILK372 IVG368:IVG372 JFC368:JFC372 JOY368:JOY372 JYU368:JYU372 KIQ368:KIQ372 KSM368:KSM372 LCI368:LCI372 LME368:LME372 LWA368:LWA372 MFW368:MFW372 MPS368:MPS372 MZO368:MZO372 NJK368:NJK372 NTG368:NTG372 ODC368:ODC372 OMY368:OMY372 OWU368:OWU372 PGQ368:PGQ372 PQM368:PQM372 QAI368:QAI372 QKE368:QKE372 QUA368:QUA372 RDW368:RDW372 RNS368:RNS372 RXO368:RXO372 SHK368:SHK372 SRG368:SRG372 TBC368:TBC372 TKY368:TKY372 TUU368:TUU372 UEQ368:UEQ372 UOM368:UOM372 UYI368:UYI372 VIE368:VIE372 VSA368:VSA372 WBW368:WBW372 WLS368:WLS372 WVO368:WVO372 G65904:G65908 JC65904:JC65908 SY65904:SY65908 ACU65904:ACU65908 AMQ65904:AMQ65908 AWM65904:AWM65908 BGI65904:BGI65908 BQE65904:BQE65908 CAA65904:CAA65908 CJW65904:CJW65908 CTS65904:CTS65908 DDO65904:DDO65908 DNK65904:DNK65908 DXG65904:DXG65908 EHC65904:EHC65908 EQY65904:EQY65908 FAU65904:FAU65908 FKQ65904:FKQ65908 FUM65904:FUM65908 GEI65904:GEI65908 GOE65904:GOE65908 GYA65904:GYA65908 HHW65904:HHW65908 HRS65904:HRS65908 IBO65904:IBO65908 ILK65904:ILK65908 IVG65904:IVG65908 JFC65904:JFC65908 JOY65904:JOY65908 JYU65904:JYU65908 KIQ65904:KIQ65908 KSM65904:KSM65908 LCI65904:LCI65908 LME65904:LME65908 LWA65904:LWA65908 MFW65904:MFW65908 MPS65904:MPS65908 MZO65904:MZO65908 NJK65904:NJK65908 NTG65904:NTG65908 ODC65904:ODC65908 OMY65904:OMY65908 OWU65904:OWU65908 PGQ65904:PGQ65908 PQM65904:PQM65908 QAI65904:QAI65908 QKE65904:QKE65908 QUA65904:QUA65908 RDW65904:RDW65908 RNS65904:RNS65908 RXO65904:RXO65908 SHK65904:SHK65908 SRG65904:SRG65908 TBC65904:TBC65908 TKY65904:TKY65908 TUU65904:TUU65908 UEQ65904:UEQ65908 UOM65904:UOM65908 UYI65904:UYI65908 VIE65904:VIE65908 VSA65904:VSA65908 WBW65904:WBW65908 WLS65904:WLS65908 WVO65904:WVO65908 G131440:G131444 JC131440:JC131444 SY131440:SY131444 ACU131440:ACU131444 AMQ131440:AMQ131444 AWM131440:AWM131444 BGI131440:BGI131444 BQE131440:BQE131444 CAA131440:CAA131444 CJW131440:CJW131444 CTS131440:CTS131444 DDO131440:DDO131444 DNK131440:DNK131444 DXG131440:DXG131444 EHC131440:EHC131444 EQY131440:EQY131444 FAU131440:FAU131444 FKQ131440:FKQ131444 FUM131440:FUM131444 GEI131440:GEI131444 GOE131440:GOE131444 GYA131440:GYA131444 HHW131440:HHW131444 HRS131440:HRS131444 IBO131440:IBO131444 ILK131440:ILK131444 IVG131440:IVG131444 JFC131440:JFC131444 JOY131440:JOY131444 JYU131440:JYU131444 KIQ131440:KIQ131444 KSM131440:KSM131444 LCI131440:LCI131444 LME131440:LME131444 LWA131440:LWA131444 MFW131440:MFW131444 MPS131440:MPS131444 MZO131440:MZO131444 NJK131440:NJK131444 NTG131440:NTG131444 ODC131440:ODC131444 OMY131440:OMY131444 OWU131440:OWU131444 PGQ131440:PGQ131444 PQM131440:PQM131444 QAI131440:QAI131444 QKE131440:QKE131444 QUA131440:QUA131444 RDW131440:RDW131444 RNS131440:RNS131444 RXO131440:RXO131444 SHK131440:SHK131444 SRG131440:SRG131444 TBC131440:TBC131444 TKY131440:TKY131444 TUU131440:TUU131444 UEQ131440:UEQ131444 UOM131440:UOM131444 UYI131440:UYI131444 VIE131440:VIE131444 VSA131440:VSA131444 WBW131440:WBW131444 WLS131440:WLS131444 WVO131440:WVO131444 G196976:G196980 JC196976:JC196980 SY196976:SY196980 ACU196976:ACU196980 AMQ196976:AMQ196980 AWM196976:AWM196980 BGI196976:BGI196980 BQE196976:BQE196980 CAA196976:CAA196980 CJW196976:CJW196980 CTS196976:CTS196980 DDO196976:DDO196980 DNK196976:DNK196980 DXG196976:DXG196980 EHC196976:EHC196980 EQY196976:EQY196980 FAU196976:FAU196980 FKQ196976:FKQ196980 FUM196976:FUM196980 GEI196976:GEI196980 GOE196976:GOE196980 GYA196976:GYA196980 HHW196976:HHW196980 HRS196976:HRS196980 IBO196976:IBO196980 ILK196976:ILK196980 IVG196976:IVG196980 JFC196976:JFC196980 JOY196976:JOY196980 JYU196976:JYU196980 KIQ196976:KIQ196980 KSM196976:KSM196980 LCI196976:LCI196980 LME196976:LME196980 LWA196976:LWA196980 MFW196976:MFW196980 MPS196976:MPS196980 MZO196976:MZO196980 NJK196976:NJK196980 NTG196976:NTG196980 ODC196976:ODC196980 OMY196976:OMY196980 OWU196976:OWU196980 PGQ196976:PGQ196980 PQM196976:PQM196980 QAI196976:QAI196980 QKE196976:QKE196980 QUA196976:QUA196980 RDW196976:RDW196980 RNS196976:RNS196980 RXO196976:RXO196980 SHK196976:SHK196980 SRG196976:SRG196980 TBC196976:TBC196980 TKY196976:TKY196980 TUU196976:TUU196980 UEQ196976:UEQ196980 UOM196976:UOM196980 UYI196976:UYI196980 VIE196976:VIE196980 VSA196976:VSA196980 WBW196976:WBW196980 WLS196976:WLS196980 WVO196976:WVO196980 G262512:G262516 JC262512:JC262516 SY262512:SY262516 ACU262512:ACU262516 AMQ262512:AMQ262516 AWM262512:AWM262516 BGI262512:BGI262516 BQE262512:BQE262516 CAA262512:CAA262516 CJW262512:CJW262516 CTS262512:CTS262516 DDO262512:DDO262516 DNK262512:DNK262516 DXG262512:DXG262516 EHC262512:EHC262516 EQY262512:EQY262516 FAU262512:FAU262516 FKQ262512:FKQ262516 FUM262512:FUM262516 GEI262512:GEI262516 GOE262512:GOE262516 GYA262512:GYA262516 HHW262512:HHW262516 HRS262512:HRS262516 IBO262512:IBO262516 ILK262512:ILK262516 IVG262512:IVG262516 JFC262512:JFC262516 JOY262512:JOY262516 JYU262512:JYU262516 KIQ262512:KIQ262516 KSM262512:KSM262516 LCI262512:LCI262516 LME262512:LME262516 LWA262512:LWA262516 MFW262512:MFW262516 MPS262512:MPS262516 MZO262512:MZO262516 NJK262512:NJK262516 NTG262512:NTG262516 ODC262512:ODC262516 OMY262512:OMY262516 OWU262512:OWU262516 PGQ262512:PGQ262516 PQM262512:PQM262516 QAI262512:QAI262516 QKE262512:QKE262516 QUA262512:QUA262516 RDW262512:RDW262516 RNS262512:RNS262516 RXO262512:RXO262516 SHK262512:SHK262516 SRG262512:SRG262516 TBC262512:TBC262516 TKY262512:TKY262516 TUU262512:TUU262516 UEQ262512:UEQ262516 UOM262512:UOM262516 UYI262512:UYI262516 VIE262512:VIE262516 VSA262512:VSA262516 WBW262512:WBW262516 WLS262512:WLS262516 WVO262512:WVO262516 G328048:G328052 JC328048:JC328052 SY328048:SY328052 ACU328048:ACU328052 AMQ328048:AMQ328052 AWM328048:AWM328052 BGI328048:BGI328052 BQE328048:BQE328052 CAA328048:CAA328052 CJW328048:CJW328052 CTS328048:CTS328052 DDO328048:DDO328052 DNK328048:DNK328052 DXG328048:DXG328052 EHC328048:EHC328052 EQY328048:EQY328052 FAU328048:FAU328052 FKQ328048:FKQ328052 FUM328048:FUM328052 GEI328048:GEI328052 GOE328048:GOE328052 GYA328048:GYA328052 HHW328048:HHW328052 HRS328048:HRS328052 IBO328048:IBO328052 ILK328048:ILK328052 IVG328048:IVG328052 JFC328048:JFC328052 JOY328048:JOY328052 JYU328048:JYU328052 KIQ328048:KIQ328052 KSM328048:KSM328052 LCI328048:LCI328052 LME328048:LME328052 LWA328048:LWA328052 MFW328048:MFW328052 MPS328048:MPS328052 MZO328048:MZO328052 NJK328048:NJK328052 NTG328048:NTG328052 ODC328048:ODC328052 OMY328048:OMY328052 OWU328048:OWU328052 PGQ328048:PGQ328052 PQM328048:PQM328052 QAI328048:QAI328052 QKE328048:QKE328052 QUA328048:QUA328052 RDW328048:RDW328052 RNS328048:RNS328052 RXO328048:RXO328052 SHK328048:SHK328052 SRG328048:SRG328052 TBC328048:TBC328052 TKY328048:TKY328052 TUU328048:TUU328052 UEQ328048:UEQ328052 UOM328048:UOM328052 UYI328048:UYI328052 VIE328048:VIE328052 VSA328048:VSA328052 WBW328048:WBW328052 WLS328048:WLS328052 WVO328048:WVO328052 G393584:G393588 JC393584:JC393588 SY393584:SY393588 ACU393584:ACU393588 AMQ393584:AMQ393588 AWM393584:AWM393588 BGI393584:BGI393588 BQE393584:BQE393588 CAA393584:CAA393588 CJW393584:CJW393588 CTS393584:CTS393588 DDO393584:DDO393588 DNK393584:DNK393588 DXG393584:DXG393588 EHC393584:EHC393588 EQY393584:EQY393588 FAU393584:FAU393588 FKQ393584:FKQ393588 FUM393584:FUM393588 GEI393584:GEI393588 GOE393584:GOE393588 GYA393584:GYA393588 HHW393584:HHW393588 HRS393584:HRS393588 IBO393584:IBO393588 ILK393584:ILK393588 IVG393584:IVG393588 JFC393584:JFC393588 JOY393584:JOY393588 JYU393584:JYU393588 KIQ393584:KIQ393588 KSM393584:KSM393588 LCI393584:LCI393588 LME393584:LME393588 LWA393584:LWA393588 MFW393584:MFW393588 MPS393584:MPS393588 MZO393584:MZO393588 NJK393584:NJK393588 NTG393584:NTG393588 ODC393584:ODC393588 OMY393584:OMY393588 OWU393584:OWU393588 PGQ393584:PGQ393588 PQM393584:PQM393588 QAI393584:QAI393588 QKE393584:QKE393588 QUA393584:QUA393588 RDW393584:RDW393588 RNS393584:RNS393588 RXO393584:RXO393588 SHK393584:SHK393588 SRG393584:SRG393588 TBC393584:TBC393588 TKY393584:TKY393588 TUU393584:TUU393588 UEQ393584:UEQ393588 UOM393584:UOM393588 UYI393584:UYI393588 VIE393584:VIE393588 VSA393584:VSA393588 WBW393584:WBW393588 WLS393584:WLS393588 WVO393584:WVO393588 G459120:G459124 JC459120:JC459124 SY459120:SY459124 ACU459120:ACU459124 AMQ459120:AMQ459124 AWM459120:AWM459124 BGI459120:BGI459124 BQE459120:BQE459124 CAA459120:CAA459124 CJW459120:CJW459124 CTS459120:CTS459124 DDO459120:DDO459124 DNK459120:DNK459124 DXG459120:DXG459124 EHC459120:EHC459124 EQY459120:EQY459124 FAU459120:FAU459124 FKQ459120:FKQ459124 FUM459120:FUM459124 GEI459120:GEI459124 GOE459120:GOE459124 GYA459120:GYA459124 HHW459120:HHW459124 HRS459120:HRS459124 IBO459120:IBO459124 ILK459120:ILK459124 IVG459120:IVG459124 JFC459120:JFC459124 JOY459120:JOY459124 JYU459120:JYU459124 KIQ459120:KIQ459124 KSM459120:KSM459124 LCI459120:LCI459124 LME459120:LME459124 LWA459120:LWA459124 MFW459120:MFW459124 MPS459120:MPS459124 MZO459120:MZO459124 NJK459120:NJK459124 NTG459120:NTG459124 ODC459120:ODC459124 OMY459120:OMY459124 OWU459120:OWU459124 PGQ459120:PGQ459124 PQM459120:PQM459124 QAI459120:QAI459124 QKE459120:QKE459124 QUA459120:QUA459124 RDW459120:RDW459124 RNS459120:RNS459124 RXO459120:RXO459124 SHK459120:SHK459124 SRG459120:SRG459124 TBC459120:TBC459124 TKY459120:TKY459124 TUU459120:TUU459124 UEQ459120:UEQ459124 UOM459120:UOM459124 UYI459120:UYI459124 VIE459120:VIE459124 VSA459120:VSA459124 WBW459120:WBW459124 WLS459120:WLS459124 WVO459120:WVO459124 G524656:G524660 JC524656:JC524660 SY524656:SY524660 ACU524656:ACU524660 AMQ524656:AMQ524660 AWM524656:AWM524660 BGI524656:BGI524660 BQE524656:BQE524660 CAA524656:CAA524660 CJW524656:CJW524660 CTS524656:CTS524660 DDO524656:DDO524660 DNK524656:DNK524660 DXG524656:DXG524660 EHC524656:EHC524660 EQY524656:EQY524660 FAU524656:FAU524660 FKQ524656:FKQ524660 FUM524656:FUM524660 GEI524656:GEI524660 GOE524656:GOE524660 GYA524656:GYA524660 HHW524656:HHW524660 HRS524656:HRS524660 IBO524656:IBO524660 ILK524656:ILK524660 IVG524656:IVG524660 JFC524656:JFC524660 JOY524656:JOY524660 JYU524656:JYU524660 KIQ524656:KIQ524660 KSM524656:KSM524660 LCI524656:LCI524660 LME524656:LME524660 LWA524656:LWA524660 MFW524656:MFW524660 MPS524656:MPS524660 MZO524656:MZO524660 NJK524656:NJK524660 NTG524656:NTG524660 ODC524656:ODC524660 OMY524656:OMY524660 OWU524656:OWU524660 PGQ524656:PGQ524660 PQM524656:PQM524660 QAI524656:QAI524660 QKE524656:QKE524660 QUA524656:QUA524660 RDW524656:RDW524660 RNS524656:RNS524660 RXO524656:RXO524660 SHK524656:SHK524660 SRG524656:SRG524660 TBC524656:TBC524660 TKY524656:TKY524660 TUU524656:TUU524660 UEQ524656:UEQ524660 UOM524656:UOM524660 UYI524656:UYI524660 VIE524656:VIE524660 VSA524656:VSA524660 WBW524656:WBW524660 WLS524656:WLS524660 WVO524656:WVO524660 G590192:G590196 JC590192:JC590196 SY590192:SY590196 ACU590192:ACU590196 AMQ590192:AMQ590196 AWM590192:AWM590196 BGI590192:BGI590196 BQE590192:BQE590196 CAA590192:CAA590196 CJW590192:CJW590196 CTS590192:CTS590196 DDO590192:DDO590196 DNK590192:DNK590196 DXG590192:DXG590196 EHC590192:EHC590196 EQY590192:EQY590196 FAU590192:FAU590196 FKQ590192:FKQ590196 FUM590192:FUM590196 GEI590192:GEI590196 GOE590192:GOE590196 GYA590192:GYA590196 HHW590192:HHW590196 HRS590192:HRS590196 IBO590192:IBO590196 ILK590192:ILK590196 IVG590192:IVG590196 JFC590192:JFC590196 JOY590192:JOY590196 JYU590192:JYU590196 KIQ590192:KIQ590196 KSM590192:KSM590196 LCI590192:LCI590196 LME590192:LME590196 LWA590192:LWA590196 MFW590192:MFW590196 MPS590192:MPS590196 MZO590192:MZO590196 NJK590192:NJK590196 NTG590192:NTG590196 ODC590192:ODC590196 OMY590192:OMY590196 OWU590192:OWU590196 PGQ590192:PGQ590196 PQM590192:PQM590196 QAI590192:QAI590196 QKE590192:QKE590196 QUA590192:QUA590196 RDW590192:RDW590196 RNS590192:RNS590196 RXO590192:RXO590196 SHK590192:SHK590196 SRG590192:SRG590196 TBC590192:TBC590196 TKY590192:TKY590196 TUU590192:TUU590196 UEQ590192:UEQ590196 UOM590192:UOM590196 UYI590192:UYI590196 VIE590192:VIE590196 VSA590192:VSA590196 WBW590192:WBW590196 WLS590192:WLS590196 WVO590192:WVO590196 G655728:G655732 JC655728:JC655732 SY655728:SY655732 ACU655728:ACU655732 AMQ655728:AMQ655732 AWM655728:AWM655732 BGI655728:BGI655732 BQE655728:BQE655732 CAA655728:CAA655732 CJW655728:CJW655732 CTS655728:CTS655732 DDO655728:DDO655732 DNK655728:DNK655732 DXG655728:DXG655732 EHC655728:EHC655732 EQY655728:EQY655732 FAU655728:FAU655732 FKQ655728:FKQ655732 FUM655728:FUM655732 GEI655728:GEI655732 GOE655728:GOE655732 GYA655728:GYA655732 HHW655728:HHW655732 HRS655728:HRS655732 IBO655728:IBO655732 ILK655728:ILK655732 IVG655728:IVG655732 JFC655728:JFC655732 JOY655728:JOY655732 JYU655728:JYU655732 KIQ655728:KIQ655732 KSM655728:KSM655732 LCI655728:LCI655732 LME655728:LME655732 LWA655728:LWA655732 MFW655728:MFW655732 MPS655728:MPS655732 MZO655728:MZO655732 NJK655728:NJK655732 NTG655728:NTG655732 ODC655728:ODC655732 OMY655728:OMY655732 OWU655728:OWU655732 PGQ655728:PGQ655732 PQM655728:PQM655732 QAI655728:QAI655732 QKE655728:QKE655732 QUA655728:QUA655732 RDW655728:RDW655732 RNS655728:RNS655732 RXO655728:RXO655732 SHK655728:SHK655732 SRG655728:SRG655732 TBC655728:TBC655732 TKY655728:TKY655732 TUU655728:TUU655732 UEQ655728:UEQ655732 UOM655728:UOM655732 UYI655728:UYI655732 VIE655728:VIE655732 VSA655728:VSA655732 WBW655728:WBW655732 WLS655728:WLS655732 WVO655728:WVO655732 G721264:G721268 JC721264:JC721268 SY721264:SY721268 ACU721264:ACU721268 AMQ721264:AMQ721268 AWM721264:AWM721268 BGI721264:BGI721268 BQE721264:BQE721268 CAA721264:CAA721268 CJW721264:CJW721268 CTS721264:CTS721268 DDO721264:DDO721268 DNK721264:DNK721268 DXG721264:DXG721268 EHC721264:EHC721268 EQY721264:EQY721268 FAU721264:FAU721268 FKQ721264:FKQ721268 FUM721264:FUM721268 GEI721264:GEI721268 GOE721264:GOE721268 GYA721264:GYA721268 HHW721264:HHW721268 HRS721264:HRS721268 IBO721264:IBO721268 ILK721264:ILK721268 IVG721264:IVG721268 JFC721264:JFC721268 JOY721264:JOY721268 JYU721264:JYU721268 KIQ721264:KIQ721268 KSM721264:KSM721268 LCI721264:LCI721268 LME721264:LME721268 LWA721264:LWA721268 MFW721264:MFW721268 MPS721264:MPS721268 MZO721264:MZO721268 NJK721264:NJK721268 NTG721264:NTG721268 ODC721264:ODC721268 OMY721264:OMY721268 OWU721264:OWU721268 PGQ721264:PGQ721268 PQM721264:PQM721268 QAI721264:QAI721268 QKE721264:QKE721268 QUA721264:QUA721268 RDW721264:RDW721268 RNS721264:RNS721268 RXO721264:RXO721268 SHK721264:SHK721268 SRG721264:SRG721268 TBC721264:TBC721268 TKY721264:TKY721268 TUU721264:TUU721268 UEQ721264:UEQ721268 UOM721264:UOM721268 UYI721264:UYI721268 VIE721264:VIE721268 VSA721264:VSA721268 WBW721264:WBW721268 WLS721264:WLS721268 WVO721264:WVO721268 G786800:G786804 JC786800:JC786804 SY786800:SY786804 ACU786800:ACU786804 AMQ786800:AMQ786804 AWM786800:AWM786804 BGI786800:BGI786804 BQE786800:BQE786804 CAA786800:CAA786804 CJW786800:CJW786804 CTS786800:CTS786804 DDO786800:DDO786804 DNK786800:DNK786804 DXG786800:DXG786804 EHC786800:EHC786804 EQY786800:EQY786804 FAU786800:FAU786804 FKQ786800:FKQ786804 FUM786800:FUM786804 GEI786800:GEI786804 GOE786800:GOE786804 GYA786800:GYA786804 HHW786800:HHW786804 HRS786800:HRS786804 IBO786800:IBO786804 ILK786800:ILK786804 IVG786800:IVG786804 JFC786800:JFC786804 JOY786800:JOY786804 JYU786800:JYU786804 KIQ786800:KIQ786804 KSM786800:KSM786804 LCI786800:LCI786804 LME786800:LME786804 LWA786800:LWA786804 MFW786800:MFW786804 MPS786800:MPS786804 MZO786800:MZO786804 NJK786800:NJK786804 NTG786800:NTG786804 ODC786800:ODC786804 OMY786800:OMY786804 OWU786800:OWU786804 PGQ786800:PGQ786804 PQM786800:PQM786804 QAI786800:QAI786804 QKE786800:QKE786804 QUA786800:QUA786804 RDW786800:RDW786804 RNS786800:RNS786804 RXO786800:RXO786804 SHK786800:SHK786804 SRG786800:SRG786804 TBC786800:TBC786804 TKY786800:TKY786804 TUU786800:TUU786804 UEQ786800:UEQ786804 UOM786800:UOM786804 UYI786800:UYI786804 VIE786800:VIE786804 VSA786800:VSA786804 WBW786800:WBW786804 WLS786800:WLS786804 WVO786800:WVO786804 G852336:G852340 JC852336:JC852340 SY852336:SY852340 ACU852336:ACU852340 AMQ852336:AMQ852340 AWM852336:AWM852340 BGI852336:BGI852340 BQE852336:BQE852340 CAA852336:CAA852340 CJW852336:CJW852340 CTS852336:CTS852340 DDO852336:DDO852340 DNK852336:DNK852340 DXG852336:DXG852340 EHC852336:EHC852340 EQY852336:EQY852340 FAU852336:FAU852340 FKQ852336:FKQ852340 FUM852336:FUM852340 GEI852336:GEI852340 GOE852336:GOE852340 GYA852336:GYA852340 HHW852336:HHW852340 HRS852336:HRS852340 IBO852336:IBO852340 ILK852336:ILK852340 IVG852336:IVG852340 JFC852336:JFC852340 JOY852336:JOY852340 JYU852336:JYU852340 KIQ852336:KIQ852340 KSM852336:KSM852340 LCI852336:LCI852340 LME852336:LME852340 LWA852336:LWA852340 MFW852336:MFW852340 MPS852336:MPS852340 MZO852336:MZO852340 NJK852336:NJK852340 NTG852336:NTG852340 ODC852336:ODC852340 OMY852336:OMY852340 OWU852336:OWU852340 PGQ852336:PGQ852340 PQM852336:PQM852340 QAI852336:QAI852340 QKE852336:QKE852340 QUA852336:QUA852340 RDW852336:RDW852340 RNS852336:RNS852340 RXO852336:RXO852340 SHK852336:SHK852340 SRG852336:SRG852340 TBC852336:TBC852340 TKY852336:TKY852340 TUU852336:TUU852340 UEQ852336:UEQ852340 UOM852336:UOM852340 UYI852336:UYI852340 VIE852336:VIE852340 VSA852336:VSA852340 WBW852336:WBW852340 WLS852336:WLS852340 WVO852336:WVO852340 G917872:G917876 JC917872:JC917876 SY917872:SY917876 ACU917872:ACU917876 AMQ917872:AMQ917876 AWM917872:AWM917876 BGI917872:BGI917876 BQE917872:BQE917876 CAA917872:CAA917876 CJW917872:CJW917876 CTS917872:CTS917876 DDO917872:DDO917876 DNK917872:DNK917876 DXG917872:DXG917876 EHC917872:EHC917876 EQY917872:EQY917876 FAU917872:FAU917876 FKQ917872:FKQ917876 FUM917872:FUM917876 GEI917872:GEI917876 GOE917872:GOE917876 GYA917872:GYA917876 HHW917872:HHW917876 HRS917872:HRS917876 IBO917872:IBO917876 ILK917872:ILK917876 IVG917872:IVG917876 JFC917872:JFC917876 JOY917872:JOY917876 JYU917872:JYU917876 KIQ917872:KIQ917876 KSM917872:KSM917876 LCI917872:LCI917876 LME917872:LME917876 LWA917872:LWA917876 MFW917872:MFW917876 MPS917872:MPS917876 MZO917872:MZO917876 NJK917872:NJK917876 NTG917872:NTG917876 ODC917872:ODC917876 OMY917872:OMY917876 OWU917872:OWU917876 PGQ917872:PGQ917876 PQM917872:PQM917876 QAI917872:QAI917876 QKE917872:QKE917876 QUA917872:QUA917876 RDW917872:RDW917876 RNS917872:RNS917876 RXO917872:RXO917876 SHK917872:SHK917876 SRG917872:SRG917876 TBC917872:TBC917876 TKY917872:TKY917876 TUU917872:TUU917876 UEQ917872:UEQ917876 UOM917872:UOM917876 UYI917872:UYI917876 VIE917872:VIE917876 VSA917872:VSA917876 WBW917872:WBW917876 WLS917872:WLS917876 WVO917872:WVO917876 G983408:G983412 JC983408:JC983412 SY983408:SY983412 ACU983408:ACU983412 AMQ983408:AMQ983412 AWM983408:AWM983412 BGI983408:BGI983412 BQE983408:BQE983412 CAA983408:CAA983412 CJW983408:CJW983412 CTS983408:CTS983412 DDO983408:DDO983412 DNK983408:DNK983412 DXG983408:DXG983412 EHC983408:EHC983412 EQY983408:EQY983412 FAU983408:FAU983412 FKQ983408:FKQ983412 FUM983408:FUM983412 GEI983408:GEI983412 GOE983408:GOE983412 GYA983408:GYA983412 HHW983408:HHW983412 HRS983408:HRS983412 IBO983408:IBO983412 ILK983408:ILK983412 IVG983408:IVG983412 JFC983408:JFC983412 JOY983408:JOY983412 JYU983408:JYU983412 KIQ983408:KIQ983412 KSM983408:KSM983412 LCI983408:LCI983412 LME983408:LME983412 LWA983408:LWA983412 MFW983408:MFW983412 MPS983408:MPS983412 MZO983408:MZO983412 NJK983408:NJK983412 NTG983408:NTG983412 ODC983408:ODC983412 OMY983408:OMY983412 OWU983408:OWU983412 PGQ983408:PGQ983412 PQM983408:PQM983412 QAI983408:QAI983412 QKE983408:QKE983412 QUA983408:QUA983412 RDW983408:RDW983412 RNS983408:RNS983412 RXO983408:RXO983412 SHK983408:SHK983412 SRG983408:SRG983412 TBC983408:TBC983412 TKY983408:TKY983412 TUU983408:TUU983412 UEQ983408:UEQ983412 UOM983408:UOM983412 UYI983408:UYI983412 VIE983408:VIE983412 VSA983408:VSA983412 WBW983408:WBW983412 WLS983408:WLS983412 WVO983408:WVO983412 E271 JA271 SW271 ACS271 AMO271 AWK271 BGG271 BQC271 BZY271 CJU271 CTQ271 DDM271 DNI271 DXE271 EHA271 EQW271 FAS271 FKO271 FUK271 GEG271 GOC271 GXY271 HHU271 HRQ271 IBM271 ILI271 IVE271 JFA271 JOW271 JYS271 KIO271 KSK271 LCG271 LMC271 LVY271 MFU271 MPQ271 MZM271 NJI271 NTE271 ODA271 OMW271 OWS271 PGO271 PQK271 QAG271 QKC271 QTY271 RDU271 RNQ271 RXM271 SHI271 SRE271 TBA271 TKW271 TUS271 UEO271 UOK271 UYG271 VIC271 VRY271 WBU271 WLQ271 WVM271 E65807 JA65807 SW65807 ACS65807 AMO65807 AWK65807 BGG65807 BQC65807 BZY65807 CJU65807 CTQ65807 DDM65807 DNI65807 DXE65807 EHA65807 EQW65807 FAS65807 FKO65807 FUK65807 GEG65807 GOC65807 GXY65807 HHU65807 HRQ65807 IBM65807 ILI65807 IVE65807 JFA65807 JOW65807 JYS65807 KIO65807 KSK65807 LCG65807 LMC65807 LVY65807 MFU65807 MPQ65807 MZM65807 NJI65807 NTE65807 ODA65807 OMW65807 OWS65807 PGO65807 PQK65807 QAG65807 QKC65807 QTY65807 RDU65807 RNQ65807 RXM65807 SHI65807 SRE65807 TBA65807 TKW65807 TUS65807 UEO65807 UOK65807 UYG65807 VIC65807 VRY65807 WBU65807 WLQ65807 WVM65807 E131343 JA131343 SW131343 ACS131343 AMO131343 AWK131343 BGG131343 BQC131343 BZY131343 CJU131343 CTQ131343 DDM131343 DNI131343 DXE131343 EHA131343 EQW131343 FAS131343 FKO131343 FUK131343 GEG131343 GOC131343 GXY131343 HHU131343 HRQ131343 IBM131343 ILI131343 IVE131343 JFA131343 JOW131343 JYS131343 KIO131343 KSK131343 LCG131343 LMC131343 LVY131343 MFU131343 MPQ131343 MZM131343 NJI131343 NTE131343 ODA131343 OMW131343 OWS131343 PGO131343 PQK131343 QAG131343 QKC131343 QTY131343 RDU131343 RNQ131343 RXM131343 SHI131343 SRE131343 TBA131343 TKW131343 TUS131343 UEO131343 UOK131343 UYG131343 VIC131343 VRY131343 WBU131343 WLQ131343 WVM131343 E196879 JA196879 SW196879 ACS196879 AMO196879 AWK196879 BGG196879 BQC196879 BZY196879 CJU196879 CTQ196879 DDM196879 DNI196879 DXE196879 EHA196879 EQW196879 FAS196879 FKO196879 FUK196879 GEG196879 GOC196879 GXY196879 HHU196879 HRQ196879 IBM196879 ILI196879 IVE196879 JFA196879 JOW196879 JYS196879 KIO196879 KSK196879 LCG196879 LMC196879 LVY196879 MFU196879 MPQ196879 MZM196879 NJI196879 NTE196879 ODA196879 OMW196879 OWS196879 PGO196879 PQK196879 QAG196879 QKC196879 QTY196879 RDU196879 RNQ196879 RXM196879 SHI196879 SRE196879 TBA196879 TKW196879 TUS196879 UEO196879 UOK196879 UYG196879 VIC196879 VRY196879 WBU196879 WLQ196879 WVM196879 E262415 JA262415 SW262415 ACS262415 AMO262415 AWK262415 BGG262415 BQC262415 BZY262415 CJU262415 CTQ262415 DDM262415 DNI262415 DXE262415 EHA262415 EQW262415 FAS262415 FKO262415 FUK262415 GEG262415 GOC262415 GXY262415 HHU262415 HRQ262415 IBM262415 ILI262415 IVE262415 JFA262415 JOW262415 JYS262415 KIO262415 KSK262415 LCG262415 LMC262415 LVY262415 MFU262415 MPQ262415 MZM262415 NJI262415 NTE262415 ODA262415 OMW262415 OWS262415 PGO262415 PQK262415 QAG262415 QKC262415 QTY262415 RDU262415 RNQ262415 RXM262415 SHI262415 SRE262415 TBA262415 TKW262415 TUS262415 UEO262415 UOK262415 UYG262415 VIC262415 VRY262415 WBU262415 WLQ262415 WVM262415 E327951 JA327951 SW327951 ACS327951 AMO327951 AWK327951 BGG327951 BQC327951 BZY327951 CJU327951 CTQ327951 DDM327951 DNI327951 DXE327951 EHA327951 EQW327951 FAS327951 FKO327951 FUK327951 GEG327951 GOC327951 GXY327951 HHU327951 HRQ327951 IBM327951 ILI327951 IVE327951 JFA327951 JOW327951 JYS327951 KIO327951 KSK327951 LCG327951 LMC327951 LVY327951 MFU327951 MPQ327951 MZM327951 NJI327951 NTE327951 ODA327951 OMW327951 OWS327951 PGO327951 PQK327951 QAG327951 QKC327951 QTY327951 RDU327951 RNQ327951 RXM327951 SHI327951 SRE327951 TBA327951 TKW327951 TUS327951 UEO327951 UOK327951 UYG327951 VIC327951 VRY327951 WBU327951 WLQ327951 WVM327951 E393487 JA393487 SW393487 ACS393487 AMO393487 AWK393487 BGG393487 BQC393487 BZY393487 CJU393487 CTQ393487 DDM393487 DNI393487 DXE393487 EHA393487 EQW393487 FAS393487 FKO393487 FUK393487 GEG393487 GOC393487 GXY393487 HHU393487 HRQ393487 IBM393487 ILI393487 IVE393487 JFA393487 JOW393487 JYS393487 KIO393487 KSK393487 LCG393487 LMC393487 LVY393487 MFU393487 MPQ393487 MZM393487 NJI393487 NTE393487 ODA393487 OMW393487 OWS393487 PGO393487 PQK393487 QAG393487 QKC393487 QTY393487 RDU393487 RNQ393487 RXM393487 SHI393487 SRE393487 TBA393487 TKW393487 TUS393487 UEO393487 UOK393487 UYG393487 VIC393487 VRY393487 WBU393487 WLQ393487 WVM393487 E459023 JA459023 SW459023 ACS459023 AMO459023 AWK459023 BGG459023 BQC459023 BZY459023 CJU459023 CTQ459023 DDM459023 DNI459023 DXE459023 EHA459023 EQW459023 FAS459023 FKO459023 FUK459023 GEG459023 GOC459023 GXY459023 HHU459023 HRQ459023 IBM459023 ILI459023 IVE459023 JFA459023 JOW459023 JYS459023 KIO459023 KSK459023 LCG459023 LMC459023 LVY459023 MFU459023 MPQ459023 MZM459023 NJI459023 NTE459023 ODA459023 OMW459023 OWS459023 PGO459023 PQK459023 QAG459023 QKC459023 QTY459023 RDU459023 RNQ459023 RXM459023 SHI459023 SRE459023 TBA459023 TKW459023 TUS459023 UEO459023 UOK459023 UYG459023 VIC459023 VRY459023 WBU459023 WLQ459023 WVM459023 E524559 JA524559 SW524559 ACS524559 AMO524559 AWK524559 BGG524559 BQC524559 BZY524559 CJU524559 CTQ524559 DDM524559 DNI524559 DXE524559 EHA524559 EQW524559 FAS524559 FKO524559 FUK524559 GEG524559 GOC524559 GXY524559 HHU524559 HRQ524559 IBM524559 ILI524559 IVE524559 JFA524559 JOW524559 JYS524559 KIO524559 KSK524559 LCG524559 LMC524559 LVY524559 MFU524559 MPQ524559 MZM524559 NJI524559 NTE524559 ODA524559 OMW524559 OWS524559 PGO524559 PQK524559 QAG524559 QKC524559 QTY524559 RDU524559 RNQ524559 RXM524559 SHI524559 SRE524559 TBA524559 TKW524559 TUS524559 UEO524559 UOK524559 UYG524559 VIC524559 VRY524559 WBU524559 WLQ524559 WVM524559 E590095 JA590095 SW590095 ACS590095 AMO590095 AWK590095 BGG590095 BQC590095 BZY590095 CJU590095 CTQ590095 DDM590095 DNI590095 DXE590095 EHA590095 EQW590095 FAS590095 FKO590095 FUK590095 GEG590095 GOC590095 GXY590095 HHU590095 HRQ590095 IBM590095 ILI590095 IVE590095 JFA590095 JOW590095 JYS590095 KIO590095 KSK590095 LCG590095 LMC590095 LVY590095 MFU590095 MPQ590095 MZM590095 NJI590095 NTE590095 ODA590095 OMW590095 OWS590095 PGO590095 PQK590095 QAG590095 QKC590095 QTY590095 RDU590095 RNQ590095 RXM590095 SHI590095 SRE590095 TBA590095 TKW590095 TUS590095 UEO590095 UOK590095 UYG590095 VIC590095 VRY590095 WBU590095 WLQ590095 WVM590095 E655631 JA655631 SW655631 ACS655631 AMO655631 AWK655631 BGG655631 BQC655631 BZY655631 CJU655631 CTQ655631 DDM655631 DNI655631 DXE655631 EHA655631 EQW655631 FAS655631 FKO655631 FUK655631 GEG655631 GOC655631 GXY655631 HHU655631 HRQ655631 IBM655631 ILI655631 IVE655631 JFA655631 JOW655631 JYS655631 KIO655631 KSK655631 LCG655631 LMC655631 LVY655631 MFU655631 MPQ655631 MZM655631 NJI655631 NTE655631 ODA655631 OMW655631 OWS655631 PGO655631 PQK655631 QAG655631 QKC655631 QTY655631 RDU655631 RNQ655631 RXM655631 SHI655631 SRE655631 TBA655631 TKW655631 TUS655631 UEO655631 UOK655631 UYG655631 VIC655631 VRY655631 WBU655631 WLQ655631 WVM655631 E721167 JA721167 SW721167 ACS721167 AMO721167 AWK721167 BGG721167 BQC721167 BZY721167 CJU721167 CTQ721167 DDM721167 DNI721167 DXE721167 EHA721167 EQW721167 FAS721167 FKO721167 FUK721167 GEG721167 GOC721167 GXY721167 HHU721167 HRQ721167 IBM721167 ILI721167 IVE721167 JFA721167 JOW721167 JYS721167 KIO721167 KSK721167 LCG721167 LMC721167 LVY721167 MFU721167 MPQ721167 MZM721167 NJI721167 NTE721167 ODA721167 OMW721167 OWS721167 PGO721167 PQK721167 QAG721167 QKC721167 QTY721167 RDU721167 RNQ721167 RXM721167 SHI721167 SRE721167 TBA721167 TKW721167 TUS721167 UEO721167 UOK721167 UYG721167 VIC721167 VRY721167 WBU721167 WLQ721167 WVM721167 E786703 JA786703 SW786703 ACS786703 AMO786703 AWK786703 BGG786703 BQC786703 BZY786703 CJU786703 CTQ786703 DDM786703 DNI786703 DXE786703 EHA786703 EQW786703 FAS786703 FKO786703 FUK786703 GEG786703 GOC786703 GXY786703 HHU786703 HRQ786703 IBM786703 ILI786703 IVE786703 JFA786703 JOW786703 JYS786703 KIO786703 KSK786703 LCG786703 LMC786703 LVY786703 MFU786703 MPQ786703 MZM786703 NJI786703 NTE786703 ODA786703 OMW786703 OWS786703 PGO786703 PQK786703 QAG786703 QKC786703 QTY786703 RDU786703 RNQ786703 RXM786703 SHI786703 SRE786703 TBA786703 TKW786703 TUS786703 UEO786703 UOK786703 UYG786703 VIC786703 VRY786703 WBU786703 WLQ786703 WVM786703 E852239 JA852239 SW852239 ACS852239 AMO852239 AWK852239 BGG852239 BQC852239 BZY852239 CJU852239 CTQ852239 DDM852239 DNI852239 DXE852239 EHA852239 EQW852239 FAS852239 FKO852239 FUK852239 GEG852239 GOC852239 GXY852239 HHU852239 HRQ852239 IBM852239 ILI852239 IVE852239 JFA852239 JOW852239 JYS852239 KIO852239 KSK852239 LCG852239 LMC852239 LVY852239 MFU852239 MPQ852239 MZM852239 NJI852239 NTE852239 ODA852239 OMW852239 OWS852239 PGO852239 PQK852239 QAG852239 QKC852239 QTY852239 RDU852239 RNQ852239 RXM852239 SHI852239 SRE852239 TBA852239 TKW852239 TUS852239 UEO852239 UOK852239 UYG852239 VIC852239 VRY852239 WBU852239 WLQ852239 WVM852239 E917775 JA917775 SW917775 ACS917775 AMO917775 AWK917775 BGG917775 BQC917775 BZY917775 CJU917775 CTQ917775 DDM917775 DNI917775 DXE917775 EHA917775 EQW917775 FAS917775 FKO917775 FUK917775 GEG917775 GOC917775 GXY917775 HHU917775 HRQ917775 IBM917775 ILI917775 IVE917775 JFA917775 JOW917775 JYS917775 KIO917775 KSK917775 LCG917775 LMC917775 LVY917775 MFU917775 MPQ917775 MZM917775 NJI917775 NTE917775 ODA917775 OMW917775 OWS917775 PGO917775 PQK917775 QAG917775 QKC917775 QTY917775 RDU917775 RNQ917775 RXM917775 SHI917775 SRE917775 TBA917775 TKW917775 TUS917775 UEO917775 UOK917775 UYG917775 VIC917775 VRY917775 WBU917775 WLQ917775 WVM917775 E983311 JA983311 SW983311 ACS983311 AMO983311 AWK983311 BGG983311 BQC983311 BZY983311 CJU983311 CTQ983311 DDM983311 DNI983311 DXE983311 EHA983311 EQW983311 FAS983311 FKO983311 FUK983311 GEG983311 GOC983311 GXY983311 HHU983311 HRQ983311 IBM983311 ILI983311 IVE983311 JFA983311 JOW983311 JYS983311 KIO983311 KSK983311 LCG983311 LMC983311 LVY983311 MFU983311 MPQ983311 MZM983311 NJI983311 NTE983311 ODA983311 OMW983311 OWS983311 PGO983311 PQK983311 QAG983311 QKC983311 QTY983311 RDU983311 RNQ983311 RXM983311 SHI983311 SRE983311 TBA983311 TKW983311 TUS983311 UEO983311 UOK983311 UYG983311 VIC983311 VRY983311 WBU983311 WLQ983311 WVM983311 E235 JA235 SW235 ACS235 AMO235 AWK235 BGG235 BQC235 BZY235 CJU235 CTQ235 DDM235 DNI235 DXE235 EHA235 EQW235 FAS235 FKO235 FUK235 GEG235 GOC235 GXY235 HHU235 HRQ235 IBM235 ILI235 IVE235 JFA235 JOW235 JYS235 KIO235 KSK235 LCG235 LMC235 LVY235 MFU235 MPQ235 MZM235 NJI235 NTE235 ODA235 OMW235 OWS235 PGO235 PQK235 QAG235 QKC235 QTY235 RDU235 RNQ235 RXM235 SHI235 SRE235 TBA235 TKW235 TUS235 UEO235 UOK235 UYG235 VIC235 VRY235 WBU235 WLQ235 WVM235 E65771 JA65771 SW65771 ACS65771 AMO65771 AWK65771 BGG65771 BQC65771 BZY65771 CJU65771 CTQ65771 DDM65771 DNI65771 DXE65771 EHA65771 EQW65771 FAS65771 FKO65771 FUK65771 GEG65771 GOC65771 GXY65771 HHU65771 HRQ65771 IBM65771 ILI65771 IVE65771 JFA65771 JOW65771 JYS65771 KIO65771 KSK65771 LCG65771 LMC65771 LVY65771 MFU65771 MPQ65771 MZM65771 NJI65771 NTE65771 ODA65771 OMW65771 OWS65771 PGO65771 PQK65771 QAG65771 QKC65771 QTY65771 RDU65771 RNQ65771 RXM65771 SHI65771 SRE65771 TBA65771 TKW65771 TUS65771 UEO65771 UOK65771 UYG65771 VIC65771 VRY65771 WBU65771 WLQ65771 WVM65771 E131307 JA131307 SW131307 ACS131307 AMO131307 AWK131307 BGG131307 BQC131307 BZY131307 CJU131307 CTQ131307 DDM131307 DNI131307 DXE131307 EHA131307 EQW131307 FAS131307 FKO131307 FUK131307 GEG131307 GOC131307 GXY131307 HHU131307 HRQ131307 IBM131307 ILI131307 IVE131307 JFA131307 JOW131307 JYS131307 KIO131307 KSK131307 LCG131307 LMC131307 LVY131307 MFU131307 MPQ131307 MZM131307 NJI131307 NTE131307 ODA131307 OMW131307 OWS131307 PGO131307 PQK131307 QAG131307 QKC131307 QTY131307 RDU131307 RNQ131307 RXM131307 SHI131307 SRE131307 TBA131307 TKW131307 TUS131307 UEO131307 UOK131307 UYG131307 VIC131307 VRY131307 WBU131307 WLQ131307 WVM131307 E196843 JA196843 SW196843 ACS196843 AMO196843 AWK196843 BGG196843 BQC196843 BZY196843 CJU196843 CTQ196843 DDM196843 DNI196843 DXE196843 EHA196843 EQW196843 FAS196843 FKO196843 FUK196843 GEG196843 GOC196843 GXY196843 HHU196843 HRQ196843 IBM196843 ILI196843 IVE196843 JFA196843 JOW196843 JYS196843 KIO196843 KSK196843 LCG196843 LMC196843 LVY196843 MFU196843 MPQ196843 MZM196843 NJI196843 NTE196843 ODA196843 OMW196843 OWS196843 PGO196843 PQK196843 QAG196843 QKC196843 QTY196843 RDU196843 RNQ196843 RXM196843 SHI196843 SRE196843 TBA196843 TKW196843 TUS196843 UEO196843 UOK196843 UYG196843 VIC196843 VRY196843 WBU196843 WLQ196843 WVM196843 E262379 JA262379 SW262379 ACS262379 AMO262379 AWK262379 BGG262379 BQC262379 BZY262379 CJU262379 CTQ262379 DDM262379 DNI262379 DXE262379 EHA262379 EQW262379 FAS262379 FKO262379 FUK262379 GEG262379 GOC262379 GXY262379 HHU262379 HRQ262379 IBM262379 ILI262379 IVE262379 JFA262379 JOW262379 JYS262379 KIO262379 KSK262379 LCG262379 LMC262379 LVY262379 MFU262379 MPQ262379 MZM262379 NJI262379 NTE262379 ODA262379 OMW262379 OWS262379 PGO262379 PQK262379 QAG262379 QKC262379 QTY262379 RDU262379 RNQ262379 RXM262379 SHI262379 SRE262379 TBA262379 TKW262379 TUS262379 UEO262379 UOK262379 UYG262379 VIC262379 VRY262379 WBU262379 WLQ262379 WVM262379 E327915 JA327915 SW327915 ACS327915 AMO327915 AWK327915 BGG327915 BQC327915 BZY327915 CJU327915 CTQ327915 DDM327915 DNI327915 DXE327915 EHA327915 EQW327915 FAS327915 FKO327915 FUK327915 GEG327915 GOC327915 GXY327915 HHU327915 HRQ327915 IBM327915 ILI327915 IVE327915 JFA327915 JOW327915 JYS327915 KIO327915 KSK327915 LCG327915 LMC327915 LVY327915 MFU327915 MPQ327915 MZM327915 NJI327915 NTE327915 ODA327915 OMW327915 OWS327915 PGO327915 PQK327915 QAG327915 QKC327915 QTY327915 RDU327915 RNQ327915 RXM327915 SHI327915 SRE327915 TBA327915 TKW327915 TUS327915 UEO327915 UOK327915 UYG327915 VIC327915 VRY327915 WBU327915 WLQ327915 WVM327915 E393451 JA393451 SW393451 ACS393451 AMO393451 AWK393451 BGG393451 BQC393451 BZY393451 CJU393451 CTQ393451 DDM393451 DNI393451 DXE393451 EHA393451 EQW393451 FAS393451 FKO393451 FUK393451 GEG393451 GOC393451 GXY393451 HHU393451 HRQ393451 IBM393451 ILI393451 IVE393451 JFA393451 JOW393451 JYS393451 KIO393451 KSK393451 LCG393451 LMC393451 LVY393451 MFU393451 MPQ393451 MZM393451 NJI393451 NTE393451 ODA393451 OMW393451 OWS393451 PGO393451 PQK393451 QAG393451 QKC393451 QTY393451 RDU393451 RNQ393451 RXM393451 SHI393451 SRE393451 TBA393451 TKW393451 TUS393451 UEO393451 UOK393451 UYG393451 VIC393451 VRY393451 WBU393451 WLQ393451 WVM393451 E458987 JA458987 SW458987 ACS458987 AMO458987 AWK458987 BGG458987 BQC458987 BZY458987 CJU458987 CTQ458987 DDM458987 DNI458987 DXE458987 EHA458987 EQW458987 FAS458987 FKO458987 FUK458987 GEG458987 GOC458987 GXY458987 HHU458987 HRQ458987 IBM458987 ILI458987 IVE458987 JFA458987 JOW458987 JYS458987 KIO458987 KSK458987 LCG458987 LMC458987 LVY458987 MFU458987 MPQ458987 MZM458987 NJI458987 NTE458987 ODA458987 OMW458987 OWS458987 PGO458987 PQK458987 QAG458987 QKC458987 QTY458987 RDU458987 RNQ458987 RXM458987 SHI458987 SRE458987 TBA458987 TKW458987 TUS458987 UEO458987 UOK458987 UYG458987 VIC458987 VRY458987 WBU458987 WLQ458987 WVM458987 E524523 JA524523 SW524523 ACS524523 AMO524523 AWK524523 BGG524523 BQC524523 BZY524523 CJU524523 CTQ524523 DDM524523 DNI524523 DXE524523 EHA524523 EQW524523 FAS524523 FKO524523 FUK524523 GEG524523 GOC524523 GXY524523 HHU524523 HRQ524523 IBM524523 ILI524523 IVE524523 JFA524523 JOW524523 JYS524523 KIO524523 KSK524523 LCG524523 LMC524523 LVY524523 MFU524523 MPQ524523 MZM524523 NJI524523 NTE524523 ODA524523 OMW524523 OWS524523 PGO524523 PQK524523 QAG524523 QKC524523 QTY524523 RDU524523 RNQ524523 RXM524523 SHI524523 SRE524523 TBA524523 TKW524523 TUS524523 UEO524523 UOK524523 UYG524523 VIC524523 VRY524523 WBU524523 WLQ524523 WVM524523 E590059 JA590059 SW590059 ACS590059 AMO590059 AWK590059 BGG590059 BQC590059 BZY590059 CJU590059 CTQ590059 DDM590059 DNI590059 DXE590059 EHA590059 EQW590059 FAS590059 FKO590059 FUK590059 GEG590059 GOC590059 GXY590059 HHU590059 HRQ590059 IBM590059 ILI590059 IVE590059 JFA590059 JOW590059 JYS590059 KIO590059 KSK590059 LCG590059 LMC590059 LVY590059 MFU590059 MPQ590059 MZM590059 NJI590059 NTE590059 ODA590059 OMW590059 OWS590059 PGO590059 PQK590059 QAG590059 QKC590059 QTY590059 RDU590059 RNQ590059 RXM590059 SHI590059 SRE590059 TBA590059 TKW590059 TUS590059 UEO590059 UOK590059 UYG590059 VIC590059 VRY590059 WBU590059 WLQ590059 WVM590059 E655595 JA655595 SW655595 ACS655595 AMO655595 AWK655595 BGG655595 BQC655595 BZY655595 CJU655595 CTQ655595 DDM655595 DNI655595 DXE655595 EHA655595 EQW655595 FAS655595 FKO655595 FUK655595 GEG655595 GOC655595 GXY655595 HHU655595 HRQ655595 IBM655595 ILI655595 IVE655595 JFA655595 JOW655595 JYS655595 KIO655595 KSK655595 LCG655595 LMC655595 LVY655595 MFU655595 MPQ655595 MZM655595 NJI655595 NTE655595 ODA655595 OMW655595 OWS655595 PGO655595 PQK655595 QAG655595 QKC655595 QTY655595 RDU655595 RNQ655595 RXM655595 SHI655595 SRE655595 TBA655595 TKW655595 TUS655595 UEO655595 UOK655595 UYG655595 VIC655595 VRY655595 WBU655595 WLQ655595 WVM655595 E721131 JA721131 SW721131 ACS721131 AMO721131 AWK721131 BGG721131 BQC721131 BZY721131 CJU721131 CTQ721131 DDM721131 DNI721131 DXE721131 EHA721131 EQW721131 FAS721131 FKO721131 FUK721131 GEG721131 GOC721131 GXY721131 HHU721131 HRQ721131 IBM721131 ILI721131 IVE721131 JFA721131 JOW721131 JYS721131 KIO721131 KSK721131 LCG721131 LMC721131 LVY721131 MFU721131 MPQ721131 MZM721131 NJI721131 NTE721131 ODA721131 OMW721131 OWS721131 PGO721131 PQK721131 QAG721131 QKC721131 QTY721131 RDU721131 RNQ721131 RXM721131 SHI721131 SRE721131 TBA721131 TKW721131 TUS721131 UEO721131 UOK721131 UYG721131 VIC721131 VRY721131 WBU721131 WLQ721131 WVM721131 E786667 JA786667 SW786667 ACS786667 AMO786667 AWK786667 BGG786667 BQC786667 BZY786667 CJU786667 CTQ786667 DDM786667 DNI786667 DXE786667 EHA786667 EQW786667 FAS786667 FKO786667 FUK786667 GEG786667 GOC786667 GXY786667 HHU786667 HRQ786667 IBM786667 ILI786667 IVE786667 JFA786667 JOW786667 JYS786667 KIO786667 KSK786667 LCG786667 LMC786667 LVY786667 MFU786667 MPQ786667 MZM786667 NJI786667 NTE786667 ODA786667 OMW786667 OWS786667 PGO786667 PQK786667 QAG786667 QKC786667 QTY786667 RDU786667 RNQ786667 RXM786667 SHI786667 SRE786667 TBA786667 TKW786667 TUS786667 UEO786667 UOK786667 UYG786667 VIC786667 VRY786667 WBU786667 WLQ786667 WVM786667 E852203 JA852203 SW852203 ACS852203 AMO852203 AWK852203 BGG852203 BQC852203 BZY852203 CJU852203 CTQ852203 DDM852203 DNI852203 DXE852203 EHA852203 EQW852203 FAS852203 FKO852203 FUK852203 GEG852203 GOC852203 GXY852203 HHU852203 HRQ852203 IBM852203 ILI852203 IVE852203 JFA852203 JOW852203 JYS852203 KIO852203 KSK852203 LCG852203 LMC852203 LVY852203 MFU852203 MPQ852203 MZM852203 NJI852203 NTE852203 ODA852203 OMW852203 OWS852203 PGO852203 PQK852203 QAG852203 QKC852203 QTY852203 RDU852203 RNQ852203 RXM852203 SHI852203 SRE852203 TBA852203 TKW852203 TUS852203 UEO852203 UOK852203 UYG852203 VIC852203 VRY852203 WBU852203 WLQ852203 WVM852203 E917739 JA917739 SW917739 ACS917739 AMO917739 AWK917739 BGG917739 BQC917739 BZY917739 CJU917739 CTQ917739 DDM917739 DNI917739 DXE917739 EHA917739 EQW917739 FAS917739 FKO917739 FUK917739 GEG917739 GOC917739 GXY917739 HHU917739 HRQ917739 IBM917739 ILI917739 IVE917739 JFA917739 JOW917739 JYS917739 KIO917739 KSK917739 LCG917739 LMC917739 LVY917739 MFU917739 MPQ917739 MZM917739 NJI917739 NTE917739 ODA917739 OMW917739 OWS917739 PGO917739 PQK917739 QAG917739 QKC917739 QTY917739 RDU917739 RNQ917739 RXM917739 SHI917739 SRE917739 TBA917739 TKW917739 TUS917739 UEO917739 UOK917739 UYG917739 VIC917739 VRY917739 WBU917739 WLQ917739 WVM917739 E983275 JA983275 SW983275 ACS983275 AMO983275 AWK983275 BGG983275 BQC983275 BZY983275 CJU983275 CTQ983275 DDM983275 DNI983275 DXE983275 EHA983275 EQW983275 FAS983275 FKO983275 FUK983275 GEG983275 GOC983275 GXY983275 HHU983275 HRQ983275 IBM983275 ILI983275 IVE983275 JFA983275 JOW983275 JYS983275 KIO983275 KSK983275 LCG983275 LMC983275 LVY983275 MFU983275 MPQ983275 MZM983275 NJI983275 NTE983275 ODA983275 OMW983275 OWS983275 PGO983275 PQK983275 QAG983275 QKC983275 QTY983275 RDU983275 RNQ983275 RXM983275 SHI983275 SRE983275 TBA983275 TKW983275 TUS983275 UEO983275 UOK983275 UYG983275 VIC983275 VRY983275 WBU983275 WLQ983275 WVM983275 E284 JA284 SW284 ACS284 AMO284 AWK284 BGG284 BQC284 BZY284 CJU284 CTQ284 DDM284 DNI284 DXE284 EHA284 EQW284 FAS284 FKO284 FUK284 GEG284 GOC284 GXY284 HHU284 HRQ284 IBM284 ILI284 IVE284 JFA284 JOW284 JYS284 KIO284 KSK284 LCG284 LMC284 LVY284 MFU284 MPQ284 MZM284 NJI284 NTE284 ODA284 OMW284 OWS284 PGO284 PQK284 QAG284 QKC284 QTY284 RDU284 RNQ284 RXM284 SHI284 SRE284 TBA284 TKW284 TUS284 UEO284 UOK284 UYG284 VIC284 VRY284 WBU284 WLQ284 WVM284 E65820 JA65820 SW65820 ACS65820 AMO65820 AWK65820 BGG65820 BQC65820 BZY65820 CJU65820 CTQ65820 DDM65820 DNI65820 DXE65820 EHA65820 EQW65820 FAS65820 FKO65820 FUK65820 GEG65820 GOC65820 GXY65820 HHU65820 HRQ65820 IBM65820 ILI65820 IVE65820 JFA65820 JOW65820 JYS65820 KIO65820 KSK65820 LCG65820 LMC65820 LVY65820 MFU65820 MPQ65820 MZM65820 NJI65820 NTE65820 ODA65820 OMW65820 OWS65820 PGO65820 PQK65820 QAG65820 QKC65820 QTY65820 RDU65820 RNQ65820 RXM65820 SHI65820 SRE65820 TBA65820 TKW65820 TUS65820 UEO65820 UOK65820 UYG65820 VIC65820 VRY65820 WBU65820 WLQ65820 WVM65820 E131356 JA131356 SW131356 ACS131356 AMO131356 AWK131356 BGG131356 BQC131356 BZY131356 CJU131356 CTQ131356 DDM131356 DNI131356 DXE131356 EHA131356 EQW131356 FAS131356 FKO131356 FUK131356 GEG131356 GOC131356 GXY131356 HHU131356 HRQ131356 IBM131356 ILI131356 IVE131356 JFA131356 JOW131356 JYS131356 KIO131356 KSK131356 LCG131356 LMC131356 LVY131356 MFU131356 MPQ131356 MZM131356 NJI131356 NTE131356 ODA131356 OMW131356 OWS131356 PGO131356 PQK131356 QAG131356 QKC131356 QTY131356 RDU131356 RNQ131356 RXM131356 SHI131356 SRE131356 TBA131356 TKW131356 TUS131356 UEO131356 UOK131356 UYG131356 VIC131356 VRY131356 WBU131356 WLQ131356 WVM131356 E196892 JA196892 SW196892 ACS196892 AMO196892 AWK196892 BGG196892 BQC196892 BZY196892 CJU196892 CTQ196892 DDM196892 DNI196892 DXE196892 EHA196892 EQW196892 FAS196892 FKO196892 FUK196892 GEG196892 GOC196892 GXY196892 HHU196892 HRQ196892 IBM196892 ILI196892 IVE196892 JFA196892 JOW196892 JYS196892 KIO196892 KSK196892 LCG196892 LMC196892 LVY196892 MFU196892 MPQ196892 MZM196892 NJI196892 NTE196892 ODA196892 OMW196892 OWS196892 PGO196892 PQK196892 QAG196892 QKC196892 QTY196892 RDU196892 RNQ196892 RXM196892 SHI196892 SRE196892 TBA196892 TKW196892 TUS196892 UEO196892 UOK196892 UYG196892 VIC196892 VRY196892 WBU196892 WLQ196892 WVM196892 E262428 JA262428 SW262428 ACS262428 AMO262428 AWK262428 BGG262428 BQC262428 BZY262428 CJU262428 CTQ262428 DDM262428 DNI262428 DXE262428 EHA262428 EQW262428 FAS262428 FKO262428 FUK262428 GEG262428 GOC262428 GXY262428 HHU262428 HRQ262428 IBM262428 ILI262428 IVE262428 JFA262428 JOW262428 JYS262428 KIO262428 KSK262428 LCG262428 LMC262428 LVY262428 MFU262428 MPQ262428 MZM262428 NJI262428 NTE262428 ODA262428 OMW262428 OWS262428 PGO262428 PQK262428 QAG262428 QKC262428 QTY262428 RDU262428 RNQ262428 RXM262428 SHI262428 SRE262428 TBA262428 TKW262428 TUS262428 UEO262428 UOK262428 UYG262428 VIC262428 VRY262428 WBU262428 WLQ262428 WVM262428 E327964 JA327964 SW327964 ACS327964 AMO327964 AWK327964 BGG327964 BQC327964 BZY327964 CJU327964 CTQ327964 DDM327964 DNI327964 DXE327964 EHA327964 EQW327964 FAS327964 FKO327964 FUK327964 GEG327964 GOC327964 GXY327964 HHU327964 HRQ327964 IBM327964 ILI327964 IVE327964 JFA327964 JOW327964 JYS327964 KIO327964 KSK327964 LCG327964 LMC327964 LVY327964 MFU327964 MPQ327964 MZM327964 NJI327964 NTE327964 ODA327964 OMW327964 OWS327964 PGO327964 PQK327964 QAG327964 QKC327964 QTY327964 RDU327964 RNQ327964 RXM327964 SHI327964 SRE327964 TBA327964 TKW327964 TUS327964 UEO327964 UOK327964 UYG327964 VIC327964 VRY327964 WBU327964 WLQ327964 WVM327964 E393500 JA393500 SW393500 ACS393500 AMO393500 AWK393500 BGG393500 BQC393500 BZY393500 CJU393500 CTQ393500 DDM393500 DNI393500 DXE393500 EHA393500 EQW393500 FAS393500 FKO393500 FUK393500 GEG393500 GOC393500 GXY393500 HHU393500 HRQ393500 IBM393500 ILI393500 IVE393500 JFA393500 JOW393500 JYS393500 KIO393500 KSK393500 LCG393500 LMC393500 LVY393500 MFU393500 MPQ393500 MZM393500 NJI393500 NTE393500 ODA393500 OMW393500 OWS393500 PGO393500 PQK393500 QAG393500 QKC393500 QTY393500 RDU393500 RNQ393500 RXM393500 SHI393500 SRE393500 TBA393500 TKW393500 TUS393500 UEO393500 UOK393500 UYG393500 VIC393500 VRY393500 WBU393500 WLQ393500 WVM393500 E459036 JA459036 SW459036 ACS459036 AMO459036 AWK459036 BGG459036 BQC459036 BZY459036 CJU459036 CTQ459036 DDM459036 DNI459036 DXE459036 EHA459036 EQW459036 FAS459036 FKO459036 FUK459036 GEG459036 GOC459036 GXY459036 HHU459036 HRQ459036 IBM459036 ILI459036 IVE459036 JFA459036 JOW459036 JYS459036 KIO459036 KSK459036 LCG459036 LMC459036 LVY459036 MFU459036 MPQ459036 MZM459036 NJI459036 NTE459036 ODA459036 OMW459036 OWS459036 PGO459036 PQK459036 QAG459036 QKC459036 QTY459036 RDU459036 RNQ459036 RXM459036 SHI459036 SRE459036 TBA459036 TKW459036 TUS459036 UEO459036 UOK459036 UYG459036 VIC459036 VRY459036 WBU459036 WLQ459036 WVM459036 E524572 JA524572 SW524572 ACS524572 AMO524572 AWK524572 BGG524572 BQC524572 BZY524572 CJU524572 CTQ524572 DDM524572 DNI524572 DXE524572 EHA524572 EQW524572 FAS524572 FKO524572 FUK524572 GEG524572 GOC524572 GXY524572 HHU524572 HRQ524572 IBM524572 ILI524572 IVE524572 JFA524572 JOW524572 JYS524572 KIO524572 KSK524572 LCG524572 LMC524572 LVY524572 MFU524572 MPQ524572 MZM524572 NJI524572 NTE524572 ODA524572 OMW524572 OWS524572 PGO524572 PQK524572 QAG524572 QKC524572 QTY524572 RDU524572 RNQ524572 RXM524572 SHI524572 SRE524572 TBA524572 TKW524572 TUS524572 UEO524572 UOK524572 UYG524572 VIC524572 VRY524572 WBU524572 WLQ524572 WVM524572 E590108 JA590108 SW590108 ACS590108 AMO590108 AWK590108 BGG590108 BQC590108 BZY590108 CJU590108 CTQ590108 DDM590108 DNI590108 DXE590108 EHA590108 EQW590108 FAS590108 FKO590108 FUK590108 GEG590108 GOC590108 GXY590108 HHU590108 HRQ590108 IBM590108 ILI590108 IVE590108 JFA590108 JOW590108 JYS590108 KIO590108 KSK590108 LCG590108 LMC590108 LVY590108 MFU590108 MPQ590108 MZM590108 NJI590108 NTE590108 ODA590108 OMW590108 OWS590108 PGO590108 PQK590108 QAG590108 QKC590108 QTY590108 RDU590108 RNQ590108 RXM590108 SHI590108 SRE590108 TBA590108 TKW590108 TUS590108 UEO590108 UOK590108 UYG590108 VIC590108 VRY590108 WBU590108 WLQ590108 WVM590108 E655644 JA655644 SW655644 ACS655644 AMO655644 AWK655644 BGG655644 BQC655644 BZY655644 CJU655644 CTQ655644 DDM655644 DNI655644 DXE655644 EHA655644 EQW655644 FAS655644 FKO655644 FUK655644 GEG655644 GOC655644 GXY655644 HHU655644 HRQ655644 IBM655644 ILI655644 IVE655644 JFA655644 JOW655644 JYS655644 KIO655644 KSK655644 LCG655644 LMC655644 LVY655644 MFU655644 MPQ655644 MZM655644 NJI655644 NTE655644 ODA655644 OMW655644 OWS655644 PGO655644 PQK655644 QAG655644 QKC655644 QTY655644 RDU655644 RNQ655644 RXM655644 SHI655644 SRE655644 TBA655644 TKW655644 TUS655644 UEO655644 UOK655644 UYG655644 VIC655644 VRY655644 WBU655644 WLQ655644 WVM655644 E721180 JA721180 SW721180 ACS721180 AMO721180 AWK721180 BGG721180 BQC721180 BZY721180 CJU721180 CTQ721180 DDM721180 DNI721180 DXE721180 EHA721180 EQW721180 FAS721180 FKO721180 FUK721180 GEG721180 GOC721180 GXY721180 HHU721180 HRQ721180 IBM721180 ILI721180 IVE721180 JFA721180 JOW721180 JYS721180 KIO721180 KSK721180 LCG721180 LMC721180 LVY721180 MFU721180 MPQ721180 MZM721180 NJI721180 NTE721180 ODA721180 OMW721180 OWS721180 PGO721180 PQK721180 QAG721180 QKC721180 QTY721180 RDU721180 RNQ721180 RXM721180 SHI721180 SRE721180 TBA721180 TKW721180 TUS721180 UEO721180 UOK721180 UYG721180 VIC721180 VRY721180 WBU721180 WLQ721180 WVM721180 E786716 JA786716 SW786716 ACS786716 AMO786716 AWK786716 BGG786716 BQC786716 BZY786716 CJU786716 CTQ786716 DDM786716 DNI786716 DXE786716 EHA786716 EQW786716 FAS786716 FKO786716 FUK786716 GEG786716 GOC786716 GXY786716 HHU786716 HRQ786716 IBM786716 ILI786716 IVE786716 JFA786716 JOW786716 JYS786716 KIO786716 KSK786716 LCG786716 LMC786716 LVY786716 MFU786716 MPQ786716 MZM786716 NJI786716 NTE786716 ODA786716 OMW786716 OWS786716 PGO786716 PQK786716 QAG786716 QKC786716 QTY786716 RDU786716 RNQ786716 RXM786716 SHI786716 SRE786716 TBA786716 TKW786716 TUS786716 UEO786716 UOK786716 UYG786716 VIC786716 VRY786716 WBU786716 WLQ786716 WVM786716 E852252 JA852252 SW852252 ACS852252 AMO852252 AWK852252 BGG852252 BQC852252 BZY852252 CJU852252 CTQ852252 DDM852252 DNI852252 DXE852252 EHA852252 EQW852252 FAS852252 FKO852252 FUK852252 GEG852252 GOC852252 GXY852252 HHU852252 HRQ852252 IBM852252 ILI852252 IVE852252 JFA852252 JOW852252 JYS852252 KIO852252 KSK852252 LCG852252 LMC852252 LVY852252 MFU852252 MPQ852252 MZM852252 NJI852252 NTE852252 ODA852252 OMW852252 OWS852252 PGO852252 PQK852252 QAG852252 QKC852252 QTY852252 RDU852252 RNQ852252 RXM852252 SHI852252 SRE852252 TBA852252 TKW852252 TUS852252 UEO852252 UOK852252 UYG852252 VIC852252 VRY852252 WBU852252 WLQ852252 WVM852252 E917788 JA917788 SW917788 ACS917788 AMO917788 AWK917788 BGG917788 BQC917788 BZY917788 CJU917788 CTQ917788 DDM917788 DNI917788 DXE917788 EHA917788 EQW917788 FAS917788 FKO917788 FUK917788 GEG917788 GOC917788 GXY917788 HHU917788 HRQ917788 IBM917788 ILI917788 IVE917788 JFA917788 JOW917788 JYS917788 KIO917788 KSK917788 LCG917788 LMC917788 LVY917788 MFU917788 MPQ917788 MZM917788 NJI917788 NTE917788 ODA917788 OMW917788 OWS917788 PGO917788 PQK917788 QAG917788 QKC917788 QTY917788 RDU917788 RNQ917788 RXM917788 SHI917788 SRE917788 TBA917788 TKW917788 TUS917788 UEO917788 UOK917788 UYG917788 VIC917788 VRY917788 WBU917788 WLQ917788 WVM917788 E983324 JA983324 SW983324 ACS983324 AMO983324 AWK983324 BGG983324 BQC983324 BZY983324 CJU983324 CTQ983324 DDM983324 DNI983324 DXE983324 EHA983324 EQW983324 FAS983324 FKO983324 FUK983324 GEG983324 GOC983324 GXY983324 HHU983324 HRQ983324 IBM983324 ILI983324 IVE983324 JFA983324 JOW983324 JYS983324 KIO983324 KSK983324 LCG983324 LMC983324 LVY983324 MFU983324 MPQ983324 MZM983324 NJI983324 NTE983324 ODA983324 OMW983324 OWS983324 PGO983324 PQK983324 QAG983324 QKC983324 QTY983324 RDU983324 RNQ983324 RXM983324 SHI983324 SRE983324 TBA983324 TKW983324 TUS983324 UEO983324 UOK983324 UYG983324 VIC983324 VRY983324 WBU983324 WLQ983324 WVM983324 E251 JA251 SW251 ACS251 AMO251 AWK251 BGG251 BQC251 BZY251 CJU251 CTQ251 DDM251 DNI251 DXE251 EHA251 EQW251 FAS251 FKO251 FUK251 GEG251 GOC251 GXY251 HHU251 HRQ251 IBM251 ILI251 IVE251 JFA251 JOW251 JYS251 KIO251 KSK251 LCG251 LMC251 LVY251 MFU251 MPQ251 MZM251 NJI251 NTE251 ODA251 OMW251 OWS251 PGO251 PQK251 QAG251 QKC251 QTY251 RDU251 RNQ251 RXM251 SHI251 SRE251 TBA251 TKW251 TUS251 UEO251 UOK251 UYG251 VIC251 VRY251 WBU251 WLQ251 WVM251 E65787 JA65787 SW65787 ACS65787 AMO65787 AWK65787 BGG65787 BQC65787 BZY65787 CJU65787 CTQ65787 DDM65787 DNI65787 DXE65787 EHA65787 EQW65787 FAS65787 FKO65787 FUK65787 GEG65787 GOC65787 GXY65787 HHU65787 HRQ65787 IBM65787 ILI65787 IVE65787 JFA65787 JOW65787 JYS65787 KIO65787 KSK65787 LCG65787 LMC65787 LVY65787 MFU65787 MPQ65787 MZM65787 NJI65787 NTE65787 ODA65787 OMW65787 OWS65787 PGO65787 PQK65787 QAG65787 QKC65787 QTY65787 RDU65787 RNQ65787 RXM65787 SHI65787 SRE65787 TBA65787 TKW65787 TUS65787 UEO65787 UOK65787 UYG65787 VIC65787 VRY65787 WBU65787 WLQ65787 WVM65787 E131323 JA131323 SW131323 ACS131323 AMO131323 AWK131323 BGG131323 BQC131323 BZY131323 CJU131323 CTQ131323 DDM131323 DNI131323 DXE131323 EHA131323 EQW131323 FAS131323 FKO131323 FUK131323 GEG131323 GOC131323 GXY131323 HHU131323 HRQ131323 IBM131323 ILI131323 IVE131323 JFA131323 JOW131323 JYS131323 KIO131323 KSK131323 LCG131323 LMC131323 LVY131323 MFU131323 MPQ131323 MZM131323 NJI131323 NTE131323 ODA131323 OMW131323 OWS131323 PGO131323 PQK131323 QAG131323 QKC131323 QTY131323 RDU131323 RNQ131323 RXM131323 SHI131323 SRE131323 TBA131323 TKW131323 TUS131323 UEO131323 UOK131323 UYG131323 VIC131323 VRY131323 WBU131323 WLQ131323 WVM131323 E196859 JA196859 SW196859 ACS196859 AMO196859 AWK196859 BGG196859 BQC196859 BZY196859 CJU196859 CTQ196859 DDM196859 DNI196859 DXE196859 EHA196859 EQW196859 FAS196859 FKO196859 FUK196859 GEG196859 GOC196859 GXY196859 HHU196859 HRQ196859 IBM196859 ILI196859 IVE196859 JFA196859 JOW196859 JYS196859 KIO196859 KSK196859 LCG196859 LMC196859 LVY196859 MFU196859 MPQ196859 MZM196859 NJI196859 NTE196859 ODA196859 OMW196859 OWS196859 PGO196859 PQK196859 QAG196859 QKC196859 QTY196859 RDU196859 RNQ196859 RXM196859 SHI196859 SRE196859 TBA196859 TKW196859 TUS196859 UEO196859 UOK196859 UYG196859 VIC196859 VRY196859 WBU196859 WLQ196859 WVM196859 E262395 JA262395 SW262395 ACS262395 AMO262395 AWK262395 BGG262395 BQC262395 BZY262395 CJU262395 CTQ262395 DDM262395 DNI262395 DXE262395 EHA262395 EQW262395 FAS262395 FKO262395 FUK262395 GEG262395 GOC262395 GXY262395 HHU262395 HRQ262395 IBM262395 ILI262395 IVE262395 JFA262395 JOW262395 JYS262395 KIO262395 KSK262395 LCG262395 LMC262395 LVY262395 MFU262395 MPQ262395 MZM262395 NJI262395 NTE262395 ODA262395 OMW262395 OWS262395 PGO262395 PQK262395 QAG262395 QKC262395 QTY262395 RDU262395 RNQ262395 RXM262395 SHI262395 SRE262395 TBA262395 TKW262395 TUS262395 UEO262395 UOK262395 UYG262395 VIC262395 VRY262395 WBU262395 WLQ262395 WVM262395 E327931 JA327931 SW327931 ACS327931 AMO327931 AWK327931 BGG327931 BQC327931 BZY327931 CJU327931 CTQ327931 DDM327931 DNI327931 DXE327931 EHA327931 EQW327931 FAS327931 FKO327931 FUK327931 GEG327931 GOC327931 GXY327931 HHU327931 HRQ327931 IBM327931 ILI327931 IVE327931 JFA327931 JOW327931 JYS327931 KIO327931 KSK327931 LCG327931 LMC327931 LVY327931 MFU327931 MPQ327931 MZM327931 NJI327931 NTE327931 ODA327931 OMW327931 OWS327931 PGO327931 PQK327931 QAG327931 QKC327931 QTY327931 RDU327931 RNQ327931 RXM327931 SHI327931 SRE327931 TBA327931 TKW327931 TUS327931 UEO327931 UOK327931 UYG327931 VIC327931 VRY327931 WBU327931 WLQ327931 WVM327931 E393467 JA393467 SW393467 ACS393467 AMO393467 AWK393467 BGG393467 BQC393467 BZY393467 CJU393467 CTQ393467 DDM393467 DNI393467 DXE393467 EHA393467 EQW393467 FAS393467 FKO393467 FUK393467 GEG393467 GOC393467 GXY393467 HHU393467 HRQ393467 IBM393467 ILI393467 IVE393467 JFA393467 JOW393467 JYS393467 KIO393467 KSK393467 LCG393467 LMC393467 LVY393467 MFU393467 MPQ393467 MZM393467 NJI393467 NTE393467 ODA393467 OMW393467 OWS393467 PGO393467 PQK393467 QAG393467 QKC393467 QTY393467 RDU393467 RNQ393467 RXM393467 SHI393467 SRE393467 TBA393467 TKW393467 TUS393467 UEO393467 UOK393467 UYG393467 VIC393467 VRY393467 WBU393467 WLQ393467 WVM393467 E459003 JA459003 SW459003 ACS459003 AMO459003 AWK459003 BGG459003 BQC459003 BZY459003 CJU459003 CTQ459003 DDM459003 DNI459003 DXE459003 EHA459003 EQW459003 FAS459003 FKO459003 FUK459003 GEG459003 GOC459003 GXY459003 HHU459003 HRQ459003 IBM459003 ILI459003 IVE459003 JFA459003 JOW459003 JYS459003 KIO459003 KSK459003 LCG459003 LMC459003 LVY459003 MFU459003 MPQ459003 MZM459003 NJI459003 NTE459003 ODA459003 OMW459003 OWS459003 PGO459003 PQK459003 QAG459003 QKC459003 QTY459003 RDU459003 RNQ459003 RXM459003 SHI459003 SRE459003 TBA459003 TKW459003 TUS459003 UEO459003 UOK459003 UYG459003 VIC459003 VRY459003 WBU459003 WLQ459003 WVM459003 E524539 JA524539 SW524539 ACS524539 AMO524539 AWK524539 BGG524539 BQC524539 BZY524539 CJU524539 CTQ524539 DDM524539 DNI524539 DXE524539 EHA524539 EQW524539 FAS524539 FKO524539 FUK524539 GEG524539 GOC524539 GXY524539 HHU524539 HRQ524539 IBM524539 ILI524539 IVE524539 JFA524539 JOW524539 JYS524539 KIO524539 KSK524539 LCG524539 LMC524539 LVY524539 MFU524539 MPQ524539 MZM524539 NJI524539 NTE524539 ODA524539 OMW524539 OWS524539 PGO524539 PQK524539 QAG524539 QKC524539 QTY524539 RDU524539 RNQ524539 RXM524539 SHI524539 SRE524539 TBA524539 TKW524539 TUS524539 UEO524539 UOK524539 UYG524539 VIC524539 VRY524539 WBU524539 WLQ524539 WVM524539 E590075 JA590075 SW590075 ACS590075 AMO590075 AWK590075 BGG590075 BQC590075 BZY590075 CJU590075 CTQ590075 DDM590075 DNI590075 DXE590075 EHA590075 EQW590075 FAS590075 FKO590075 FUK590075 GEG590075 GOC590075 GXY590075 HHU590075 HRQ590075 IBM590075 ILI590075 IVE590075 JFA590075 JOW590075 JYS590075 KIO590075 KSK590075 LCG590075 LMC590075 LVY590075 MFU590075 MPQ590075 MZM590075 NJI590075 NTE590075 ODA590075 OMW590075 OWS590075 PGO590075 PQK590075 QAG590075 QKC590075 QTY590075 RDU590075 RNQ590075 RXM590075 SHI590075 SRE590075 TBA590075 TKW590075 TUS590075 UEO590075 UOK590075 UYG590075 VIC590075 VRY590075 WBU590075 WLQ590075 WVM590075 E655611 JA655611 SW655611 ACS655611 AMO655611 AWK655611 BGG655611 BQC655611 BZY655611 CJU655611 CTQ655611 DDM655611 DNI655611 DXE655611 EHA655611 EQW655611 FAS655611 FKO655611 FUK655611 GEG655611 GOC655611 GXY655611 HHU655611 HRQ655611 IBM655611 ILI655611 IVE655611 JFA655611 JOW655611 JYS655611 KIO655611 KSK655611 LCG655611 LMC655611 LVY655611 MFU655611 MPQ655611 MZM655611 NJI655611 NTE655611 ODA655611 OMW655611 OWS655611 PGO655611 PQK655611 QAG655611 QKC655611 QTY655611 RDU655611 RNQ655611 RXM655611 SHI655611 SRE655611 TBA655611 TKW655611 TUS655611 UEO655611 UOK655611 UYG655611 VIC655611 VRY655611 WBU655611 WLQ655611 WVM655611 E721147 JA721147 SW721147 ACS721147 AMO721147 AWK721147 BGG721147 BQC721147 BZY721147 CJU721147 CTQ721147 DDM721147 DNI721147 DXE721147 EHA721147 EQW721147 FAS721147 FKO721147 FUK721147 GEG721147 GOC721147 GXY721147 HHU721147 HRQ721147 IBM721147 ILI721147 IVE721147 JFA721147 JOW721147 JYS721147 KIO721147 KSK721147 LCG721147 LMC721147 LVY721147 MFU721147 MPQ721147 MZM721147 NJI721147 NTE721147 ODA721147 OMW721147 OWS721147 PGO721147 PQK721147 QAG721147 QKC721147 QTY721147 RDU721147 RNQ721147 RXM721147 SHI721147 SRE721147 TBA721147 TKW721147 TUS721147 UEO721147 UOK721147 UYG721147 VIC721147 VRY721147 WBU721147 WLQ721147 WVM721147 E786683 JA786683 SW786683 ACS786683 AMO786683 AWK786683 BGG786683 BQC786683 BZY786683 CJU786683 CTQ786683 DDM786683 DNI786683 DXE786683 EHA786683 EQW786683 FAS786683 FKO786683 FUK786683 GEG786683 GOC786683 GXY786683 HHU786683 HRQ786683 IBM786683 ILI786683 IVE786683 JFA786683 JOW786683 JYS786683 KIO786683 KSK786683 LCG786683 LMC786683 LVY786683 MFU786683 MPQ786683 MZM786683 NJI786683 NTE786683 ODA786683 OMW786683 OWS786683 PGO786683 PQK786683 QAG786683 QKC786683 QTY786683 RDU786683 RNQ786683 RXM786683 SHI786683 SRE786683 TBA786683 TKW786683 TUS786683 UEO786683 UOK786683 UYG786683 VIC786683 VRY786683 WBU786683 WLQ786683 WVM786683 E852219 JA852219 SW852219 ACS852219 AMO852219 AWK852219 BGG852219 BQC852219 BZY852219 CJU852219 CTQ852219 DDM852219 DNI852219 DXE852219 EHA852219 EQW852219 FAS852219 FKO852219 FUK852219 GEG852219 GOC852219 GXY852219 HHU852219 HRQ852219 IBM852219 ILI852219 IVE852219 JFA852219 JOW852219 JYS852219 KIO852219 KSK852219 LCG852219 LMC852219 LVY852219 MFU852219 MPQ852219 MZM852219 NJI852219 NTE852219 ODA852219 OMW852219 OWS852219 PGO852219 PQK852219 QAG852219 QKC852219 QTY852219 RDU852219 RNQ852219 RXM852219 SHI852219 SRE852219 TBA852219 TKW852219 TUS852219 UEO852219 UOK852219 UYG852219 VIC852219 VRY852219 WBU852219 WLQ852219 WVM852219 E917755 JA917755 SW917755 ACS917755 AMO917755 AWK917755 BGG917755 BQC917755 BZY917755 CJU917755 CTQ917755 DDM917755 DNI917755 DXE917755 EHA917755 EQW917755 FAS917755 FKO917755 FUK917755 GEG917755 GOC917755 GXY917755 HHU917755 HRQ917755 IBM917755 ILI917755 IVE917755 JFA917755 JOW917755 JYS917755 KIO917755 KSK917755 LCG917755 LMC917755 LVY917755 MFU917755 MPQ917755 MZM917755 NJI917755 NTE917755 ODA917755 OMW917755 OWS917755 PGO917755 PQK917755 QAG917755 QKC917755 QTY917755 RDU917755 RNQ917755 RXM917755 SHI917755 SRE917755 TBA917755 TKW917755 TUS917755 UEO917755 UOK917755 UYG917755 VIC917755 VRY917755 WBU917755 WLQ917755 WVM917755 E983291 JA983291 SW983291 ACS983291 AMO983291 AWK983291 BGG983291 BQC983291 BZY983291 CJU983291 CTQ983291 DDM983291 DNI983291 DXE983291 EHA983291 EQW983291 FAS983291 FKO983291 FUK983291 GEG983291 GOC983291 GXY983291 HHU983291 HRQ983291 IBM983291 ILI983291 IVE983291 JFA983291 JOW983291 JYS983291 KIO983291 KSK983291 LCG983291 LMC983291 LVY983291 MFU983291 MPQ983291 MZM983291 NJI983291 NTE983291 ODA983291 OMW983291 OWS983291 PGO983291 PQK983291 QAG983291 QKC983291 QTY983291 RDU983291 RNQ983291 RXM983291 SHI983291 SRE983291 TBA983291 TKW983291 TUS983291 UEO983291 UOK983291 UYG983291 VIC983291 VRY983291 WBU983291 WLQ983291 WVM983291 E215 JA215 SW215 ACS215 AMO215 AWK215 BGG215 BQC215 BZY215 CJU215 CTQ215 DDM215 DNI215 DXE215 EHA215 EQW215 FAS215 FKO215 FUK215 GEG215 GOC215 GXY215 HHU215 HRQ215 IBM215 ILI215 IVE215 JFA215 JOW215 JYS215 KIO215 KSK215 LCG215 LMC215 LVY215 MFU215 MPQ215 MZM215 NJI215 NTE215 ODA215 OMW215 OWS215 PGO215 PQK215 QAG215 QKC215 QTY215 RDU215 RNQ215 RXM215 SHI215 SRE215 TBA215 TKW215 TUS215 UEO215 UOK215 UYG215 VIC215 VRY215 WBU215 WLQ215 WVM215 E65751 JA65751 SW65751 ACS65751 AMO65751 AWK65751 BGG65751 BQC65751 BZY65751 CJU65751 CTQ65751 DDM65751 DNI65751 DXE65751 EHA65751 EQW65751 FAS65751 FKO65751 FUK65751 GEG65751 GOC65751 GXY65751 HHU65751 HRQ65751 IBM65751 ILI65751 IVE65751 JFA65751 JOW65751 JYS65751 KIO65751 KSK65751 LCG65751 LMC65751 LVY65751 MFU65751 MPQ65751 MZM65751 NJI65751 NTE65751 ODA65751 OMW65751 OWS65751 PGO65751 PQK65751 QAG65751 QKC65751 QTY65751 RDU65751 RNQ65751 RXM65751 SHI65751 SRE65751 TBA65751 TKW65751 TUS65751 UEO65751 UOK65751 UYG65751 VIC65751 VRY65751 WBU65751 WLQ65751 WVM65751 E131287 JA131287 SW131287 ACS131287 AMO131287 AWK131287 BGG131287 BQC131287 BZY131287 CJU131287 CTQ131287 DDM131287 DNI131287 DXE131287 EHA131287 EQW131287 FAS131287 FKO131287 FUK131287 GEG131287 GOC131287 GXY131287 HHU131287 HRQ131287 IBM131287 ILI131287 IVE131287 JFA131287 JOW131287 JYS131287 KIO131287 KSK131287 LCG131287 LMC131287 LVY131287 MFU131287 MPQ131287 MZM131287 NJI131287 NTE131287 ODA131287 OMW131287 OWS131287 PGO131287 PQK131287 QAG131287 QKC131287 QTY131287 RDU131287 RNQ131287 RXM131287 SHI131287 SRE131287 TBA131287 TKW131287 TUS131287 UEO131287 UOK131287 UYG131287 VIC131287 VRY131287 WBU131287 WLQ131287 WVM131287 E196823 JA196823 SW196823 ACS196823 AMO196823 AWK196823 BGG196823 BQC196823 BZY196823 CJU196823 CTQ196823 DDM196823 DNI196823 DXE196823 EHA196823 EQW196823 FAS196823 FKO196823 FUK196823 GEG196823 GOC196823 GXY196823 HHU196823 HRQ196823 IBM196823 ILI196823 IVE196823 JFA196823 JOW196823 JYS196823 KIO196823 KSK196823 LCG196823 LMC196823 LVY196823 MFU196823 MPQ196823 MZM196823 NJI196823 NTE196823 ODA196823 OMW196823 OWS196823 PGO196823 PQK196823 QAG196823 QKC196823 QTY196823 RDU196823 RNQ196823 RXM196823 SHI196823 SRE196823 TBA196823 TKW196823 TUS196823 UEO196823 UOK196823 UYG196823 VIC196823 VRY196823 WBU196823 WLQ196823 WVM196823 E262359 JA262359 SW262359 ACS262359 AMO262359 AWK262359 BGG262359 BQC262359 BZY262359 CJU262359 CTQ262359 DDM262359 DNI262359 DXE262359 EHA262359 EQW262359 FAS262359 FKO262359 FUK262359 GEG262359 GOC262359 GXY262359 HHU262359 HRQ262359 IBM262359 ILI262359 IVE262359 JFA262359 JOW262359 JYS262359 KIO262359 KSK262359 LCG262359 LMC262359 LVY262359 MFU262359 MPQ262359 MZM262359 NJI262359 NTE262359 ODA262359 OMW262359 OWS262359 PGO262359 PQK262359 QAG262359 QKC262359 QTY262359 RDU262359 RNQ262359 RXM262359 SHI262359 SRE262359 TBA262359 TKW262359 TUS262359 UEO262359 UOK262359 UYG262359 VIC262359 VRY262359 WBU262359 WLQ262359 WVM262359 E327895 JA327895 SW327895 ACS327895 AMO327895 AWK327895 BGG327895 BQC327895 BZY327895 CJU327895 CTQ327895 DDM327895 DNI327895 DXE327895 EHA327895 EQW327895 FAS327895 FKO327895 FUK327895 GEG327895 GOC327895 GXY327895 HHU327895 HRQ327895 IBM327895 ILI327895 IVE327895 JFA327895 JOW327895 JYS327895 KIO327895 KSK327895 LCG327895 LMC327895 LVY327895 MFU327895 MPQ327895 MZM327895 NJI327895 NTE327895 ODA327895 OMW327895 OWS327895 PGO327895 PQK327895 QAG327895 QKC327895 QTY327895 RDU327895 RNQ327895 RXM327895 SHI327895 SRE327895 TBA327895 TKW327895 TUS327895 UEO327895 UOK327895 UYG327895 VIC327895 VRY327895 WBU327895 WLQ327895 WVM327895 E393431 JA393431 SW393431 ACS393431 AMO393431 AWK393431 BGG393431 BQC393431 BZY393431 CJU393431 CTQ393431 DDM393431 DNI393431 DXE393431 EHA393431 EQW393431 FAS393431 FKO393431 FUK393431 GEG393431 GOC393431 GXY393431 HHU393431 HRQ393431 IBM393431 ILI393431 IVE393431 JFA393431 JOW393431 JYS393431 KIO393431 KSK393431 LCG393431 LMC393431 LVY393431 MFU393431 MPQ393431 MZM393431 NJI393431 NTE393431 ODA393431 OMW393431 OWS393431 PGO393431 PQK393431 QAG393431 QKC393431 QTY393431 RDU393431 RNQ393431 RXM393431 SHI393431 SRE393431 TBA393431 TKW393431 TUS393431 UEO393431 UOK393431 UYG393431 VIC393431 VRY393431 WBU393431 WLQ393431 WVM393431 E458967 JA458967 SW458967 ACS458967 AMO458967 AWK458967 BGG458967 BQC458967 BZY458967 CJU458967 CTQ458967 DDM458967 DNI458967 DXE458967 EHA458967 EQW458967 FAS458967 FKO458967 FUK458967 GEG458967 GOC458967 GXY458967 HHU458967 HRQ458967 IBM458967 ILI458967 IVE458967 JFA458967 JOW458967 JYS458967 KIO458967 KSK458967 LCG458967 LMC458967 LVY458967 MFU458967 MPQ458967 MZM458967 NJI458967 NTE458967 ODA458967 OMW458967 OWS458967 PGO458967 PQK458967 QAG458967 QKC458967 QTY458967 RDU458967 RNQ458967 RXM458967 SHI458967 SRE458967 TBA458967 TKW458967 TUS458967 UEO458967 UOK458967 UYG458967 VIC458967 VRY458967 WBU458967 WLQ458967 WVM458967 E524503 JA524503 SW524503 ACS524503 AMO524503 AWK524503 BGG524503 BQC524503 BZY524503 CJU524503 CTQ524503 DDM524503 DNI524503 DXE524503 EHA524503 EQW524503 FAS524503 FKO524503 FUK524503 GEG524503 GOC524503 GXY524503 HHU524503 HRQ524503 IBM524503 ILI524503 IVE524503 JFA524503 JOW524503 JYS524503 KIO524503 KSK524503 LCG524503 LMC524503 LVY524503 MFU524503 MPQ524503 MZM524503 NJI524503 NTE524503 ODA524503 OMW524503 OWS524503 PGO524503 PQK524503 QAG524503 QKC524503 QTY524503 RDU524503 RNQ524503 RXM524503 SHI524503 SRE524503 TBA524503 TKW524503 TUS524503 UEO524503 UOK524503 UYG524503 VIC524503 VRY524503 WBU524503 WLQ524503 WVM524503 E590039 JA590039 SW590039 ACS590039 AMO590039 AWK590039 BGG590039 BQC590039 BZY590039 CJU590039 CTQ590039 DDM590039 DNI590039 DXE590039 EHA590039 EQW590039 FAS590039 FKO590039 FUK590039 GEG590039 GOC590039 GXY590039 HHU590039 HRQ590039 IBM590039 ILI590039 IVE590039 JFA590039 JOW590039 JYS590039 KIO590039 KSK590039 LCG590039 LMC590039 LVY590039 MFU590039 MPQ590039 MZM590039 NJI590039 NTE590039 ODA590039 OMW590039 OWS590039 PGO590039 PQK590039 QAG590039 QKC590039 QTY590039 RDU590039 RNQ590039 RXM590039 SHI590039 SRE590039 TBA590039 TKW590039 TUS590039 UEO590039 UOK590039 UYG590039 VIC590039 VRY590039 WBU590039 WLQ590039 WVM590039 E655575 JA655575 SW655575 ACS655575 AMO655575 AWK655575 BGG655575 BQC655575 BZY655575 CJU655575 CTQ655575 DDM655575 DNI655575 DXE655575 EHA655575 EQW655575 FAS655575 FKO655575 FUK655575 GEG655575 GOC655575 GXY655575 HHU655575 HRQ655575 IBM655575 ILI655575 IVE655575 JFA655575 JOW655575 JYS655575 KIO655575 KSK655575 LCG655575 LMC655575 LVY655575 MFU655575 MPQ655575 MZM655575 NJI655575 NTE655575 ODA655575 OMW655575 OWS655575 PGO655575 PQK655575 QAG655575 QKC655575 QTY655575 RDU655575 RNQ655575 RXM655575 SHI655575 SRE655575 TBA655575 TKW655575 TUS655575 UEO655575 UOK655575 UYG655575 VIC655575 VRY655575 WBU655575 WLQ655575 WVM655575 E721111 JA721111 SW721111 ACS721111 AMO721111 AWK721111 BGG721111 BQC721111 BZY721111 CJU721111 CTQ721111 DDM721111 DNI721111 DXE721111 EHA721111 EQW721111 FAS721111 FKO721111 FUK721111 GEG721111 GOC721111 GXY721111 HHU721111 HRQ721111 IBM721111 ILI721111 IVE721111 JFA721111 JOW721111 JYS721111 KIO721111 KSK721111 LCG721111 LMC721111 LVY721111 MFU721111 MPQ721111 MZM721111 NJI721111 NTE721111 ODA721111 OMW721111 OWS721111 PGO721111 PQK721111 QAG721111 QKC721111 QTY721111 RDU721111 RNQ721111 RXM721111 SHI721111 SRE721111 TBA721111 TKW721111 TUS721111 UEO721111 UOK721111 UYG721111 VIC721111 VRY721111 WBU721111 WLQ721111 WVM721111 E786647 JA786647 SW786647 ACS786647 AMO786647 AWK786647 BGG786647 BQC786647 BZY786647 CJU786647 CTQ786647 DDM786647 DNI786647 DXE786647 EHA786647 EQW786647 FAS786647 FKO786647 FUK786647 GEG786647 GOC786647 GXY786647 HHU786647 HRQ786647 IBM786647 ILI786647 IVE786647 JFA786647 JOW786647 JYS786647 KIO786647 KSK786647 LCG786647 LMC786647 LVY786647 MFU786647 MPQ786647 MZM786647 NJI786647 NTE786647 ODA786647 OMW786647 OWS786647 PGO786647 PQK786647 QAG786647 QKC786647 QTY786647 RDU786647 RNQ786647 RXM786647 SHI786647 SRE786647 TBA786647 TKW786647 TUS786647 UEO786647 UOK786647 UYG786647 VIC786647 VRY786647 WBU786647 WLQ786647 WVM786647 E852183 JA852183 SW852183 ACS852183 AMO852183 AWK852183 BGG852183 BQC852183 BZY852183 CJU852183 CTQ852183 DDM852183 DNI852183 DXE852183 EHA852183 EQW852183 FAS852183 FKO852183 FUK852183 GEG852183 GOC852183 GXY852183 HHU852183 HRQ852183 IBM852183 ILI852183 IVE852183 JFA852183 JOW852183 JYS852183 KIO852183 KSK852183 LCG852183 LMC852183 LVY852183 MFU852183 MPQ852183 MZM852183 NJI852183 NTE852183 ODA852183 OMW852183 OWS852183 PGO852183 PQK852183 QAG852183 QKC852183 QTY852183 RDU852183 RNQ852183 RXM852183 SHI852183 SRE852183 TBA852183 TKW852183 TUS852183 UEO852183 UOK852183 UYG852183 VIC852183 VRY852183 WBU852183 WLQ852183 WVM852183 E917719 JA917719 SW917719 ACS917719 AMO917719 AWK917719 BGG917719 BQC917719 BZY917719 CJU917719 CTQ917719 DDM917719 DNI917719 DXE917719 EHA917719 EQW917719 FAS917719 FKO917719 FUK917719 GEG917719 GOC917719 GXY917719 HHU917719 HRQ917719 IBM917719 ILI917719 IVE917719 JFA917719 JOW917719 JYS917719 KIO917719 KSK917719 LCG917719 LMC917719 LVY917719 MFU917719 MPQ917719 MZM917719 NJI917719 NTE917719 ODA917719 OMW917719 OWS917719 PGO917719 PQK917719 QAG917719 QKC917719 QTY917719 RDU917719 RNQ917719 RXM917719 SHI917719 SRE917719 TBA917719 TKW917719 TUS917719 UEO917719 UOK917719 UYG917719 VIC917719 VRY917719 WBU917719 WLQ917719 WVM917719 E983255 JA983255 SW983255 ACS983255 AMO983255 AWK983255 BGG983255 BQC983255 BZY983255 CJU983255 CTQ983255 DDM983255 DNI983255 DXE983255 EHA983255 EQW983255 FAS983255 FKO983255 FUK983255 GEG983255 GOC983255 GXY983255 HHU983255 HRQ983255 IBM983255 ILI983255 IVE983255 JFA983255 JOW983255 JYS983255 KIO983255 KSK983255 LCG983255 LMC983255 LVY983255 MFU983255 MPQ983255 MZM983255 NJI983255 NTE983255 ODA983255 OMW983255 OWS983255 PGO983255 PQK983255 QAG983255 QKC983255 QTY983255 RDU983255 RNQ983255 RXM983255 SHI983255 SRE983255 TBA983255 TKW983255 TUS983255 UEO983255 UOK983255 UYG983255 VIC983255 VRY983255 WBU983255 WLQ983255 WVM983255 E202 JA202 SW202 ACS202 AMO202 AWK202 BGG202 BQC202 BZY202 CJU202 CTQ202 DDM202 DNI202 DXE202 EHA202 EQW202 FAS202 FKO202 FUK202 GEG202 GOC202 GXY202 HHU202 HRQ202 IBM202 ILI202 IVE202 JFA202 JOW202 JYS202 KIO202 KSK202 LCG202 LMC202 LVY202 MFU202 MPQ202 MZM202 NJI202 NTE202 ODA202 OMW202 OWS202 PGO202 PQK202 QAG202 QKC202 QTY202 RDU202 RNQ202 RXM202 SHI202 SRE202 TBA202 TKW202 TUS202 UEO202 UOK202 UYG202 VIC202 VRY202 WBU202 WLQ202 WVM202 E65738 JA65738 SW65738 ACS65738 AMO65738 AWK65738 BGG65738 BQC65738 BZY65738 CJU65738 CTQ65738 DDM65738 DNI65738 DXE65738 EHA65738 EQW65738 FAS65738 FKO65738 FUK65738 GEG65738 GOC65738 GXY65738 HHU65738 HRQ65738 IBM65738 ILI65738 IVE65738 JFA65738 JOW65738 JYS65738 KIO65738 KSK65738 LCG65738 LMC65738 LVY65738 MFU65738 MPQ65738 MZM65738 NJI65738 NTE65738 ODA65738 OMW65738 OWS65738 PGO65738 PQK65738 QAG65738 QKC65738 QTY65738 RDU65738 RNQ65738 RXM65738 SHI65738 SRE65738 TBA65738 TKW65738 TUS65738 UEO65738 UOK65738 UYG65738 VIC65738 VRY65738 WBU65738 WLQ65738 WVM65738 E131274 JA131274 SW131274 ACS131274 AMO131274 AWK131274 BGG131274 BQC131274 BZY131274 CJU131274 CTQ131274 DDM131274 DNI131274 DXE131274 EHA131274 EQW131274 FAS131274 FKO131274 FUK131274 GEG131274 GOC131274 GXY131274 HHU131274 HRQ131274 IBM131274 ILI131274 IVE131274 JFA131274 JOW131274 JYS131274 KIO131274 KSK131274 LCG131274 LMC131274 LVY131274 MFU131274 MPQ131274 MZM131274 NJI131274 NTE131274 ODA131274 OMW131274 OWS131274 PGO131274 PQK131274 QAG131274 QKC131274 QTY131274 RDU131274 RNQ131274 RXM131274 SHI131274 SRE131274 TBA131274 TKW131274 TUS131274 UEO131274 UOK131274 UYG131274 VIC131274 VRY131274 WBU131274 WLQ131274 WVM131274 E196810 JA196810 SW196810 ACS196810 AMO196810 AWK196810 BGG196810 BQC196810 BZY196810 CJU196810 CTQ196810 DDM196810 DNI196810 DXE196810 EHA196810 EQW196810 FAS196810 FKO196810 FUK196810 GEG196810 GOC196810 GXY196810 HHU196810 HRQ196810 IBM196810 ILI196810 IVE196810 JFA196810 JOW196810 JYS196810 KIO196810 KSK196810 LCG196810 LMC196810 LVY196810 MFU196810 MPQ196810 MZM196810 NJI196810 NTE196810 ODA196810 OMW196810 OWS196810 PGO196810 PQK196810 QAG196810 QKC196810 QTY196810 RDU196810 RNQ196810 RXM196810 SHI196810 SRE196810 TBA196810 TKW196810 TUS196810 UEO196810 UOK196810 UYG196810 VIC196810 VRY196810 WBU196810 WLQ196810 WVM196810 E262346 JA262346 SW262346 ACS262346 AMO262346 AWK262346 BGG262346 BQC262346 BZY262346 CJU262346 CTQ262346 DDM262346 DNI262346 DXE262346 EHA262346 EQW262346 FAS262346 FKO262346 FUK262346 GEG262346 GOC262346 GXY262346 HHU262346 HRQ262346 IBM262346 ILI262346 IVE262346 JFA262346 JOW262346 JYS262346 KIO262346 KSK262346 LCG262346 LMC262346 LVY262346 MFU262346 MPQ262346 MZM262346 NJI262346 NTE262346 ODA262346 OMW262346 OWS262346 PGO262346 PQK262346 QAG262346 QKC262346 QTY262346 RDU262346 RNQ262346 RXM262346 SHI262346 SRE262346 TBA262346 TKW262346 TUS262346 UEO262346 UOK262346 UYG262346 VIC262346 VRY262346 WBU262346 WLQ262346 WVM262346 E327882 JA327882 SW327882 ACS327882 AMO327882 AWK327882 BGG327882 BQC327882 BZY327882 CJU327882 CTQ327882 DDM327882 DNI327882 DXE327882 EHA327882 EQW327882 FAS327882 FKO327882 FUK327882 GEG327882 GOC327882 GXY327882 HHU327882 HRQ327882 IBM327882 ILI327882 IVE327882 JFA327882 JOW327882 JYS327882 KIO327882 KSK327882 LCG327882 LMC327882 LVY327882 MFU327882 MPQ327882 MZM327882 NJI327882 NTE327882 ODA327882 OMW327882 OWS327882 PGO327882 PQK327882 QAG327882 QKC327882 QTY327882 RDU327882 RNQ327882 RXM327882 SHI327882 SRE327882 TBA327882 TKW327882 TUS327882 UEO327882 UOK327882 UYG327882 VIC327882 VRY327882 WBU327882 WLQ327882 WVM327882 E393418 JA393418 SW393418 ACS393418 AMO393418 AWK393418 BGG393418 BQC393418 BZY393418 CJU393418 CTQ393418 DDM393418 DNI393418 DXE393418 EHA393418 EQW393418 FAS393418 FKO393418 FUK393418 GEG393418 GOC393418 GXY393418 HHU393418 HRQ393418 IBM393418 ILI393418 IVE393418 JFA393418 JOW393418 JYS393418 KIO393418 KSK393418 LCG393418 LMC393418 LVY393418 MFU393418 MPQ393418 MZM393418 NJI393418 NTE393418 ODA393418 OMW393418 OWS393418 PGO393418 PQK393418 QAG393418 QKC393418 QTY393418 RDU393418 RNQ393418 RXM393418 SHI393418 SRE393418 TBA393418 TKW393418 TUS393418 UEO393418 UOK393418 UYG393418 VIC393418 VRY393418 WBU393418 WLQ393418 WVM393418 E458954 JA458954 SW458954 ACS458954 AMO458954 AWK458954 BGG458954 BQC458954 BZY458954 CJU458954 CTQ458954 DDM458954 DNI458954 DXE458954 EHA458954 EQW458954 FAS458954 FKO458954 FUK458954 GEG458954 GOC458954 GXY458954 HHU458954 HRQ458954 IBM458954 ILI458954 IVE458954 JFA458954 JOW458954 JYS458954 KIO458954 KSK458954 LCG458954 LMC458954 LVY458954 MFU458954 MPQ458954 MZM458954 NJI458954 NTE458954 ODA458954 OMW458954 OWS458954 PGO458954 PQK458954 QAG458954 QKC458954 QTY458954 RDU458954 RNQ458954 RXM458954 SHI458954 SRE458954 TBA458954 TKW458954 TUS458954 UEO458954 UOK458954 UYG458954 VIC458954 VRY458954 WBU458954 WLQ458954 WVM458954 E524490 JA524490 SW524490 ACS524490 AMO524490 AWK524490 BGG524490 BQC524490 BZY524490 CJU524490 CTQ524490 DDM524490 DNI524490 DXE524490 EHA524490 EQW524490 FAS524490 FKO524490 FUK524490 GEG524490 GOC524490 GXY524490 HHU524490 HRQ524490 IBM524490 ILI524490 IVE524490 JFA524490 JOW524490 JYS524490 KIO524490 KSK524490 LCG524490 LMC524490 LVY524490 MFU524490 MPQ524490 MZM524490 NJI524490 NTE524490 ODA524490 OMW524490 OWS524490 PGO524490 PQK524490 QAG524490 QKC524490 QTY524490 RDU524490 RNQ524490 RXM524490 SHI524490 SRE524490 TBA524490 TKW524490 TUS524490 UEO524490 UOK524490 UYG524490 VIC524490 VRY524490 WBU524490 WLQ524490 WVM524490 E590026 JA590026 SW590026 ACS590026 AMO590026 AWK590026 BGG590026 BQC590026 BZY590026 CJU590026 CTQ590026 DDM590026 DNI590026 DXE590026 EHA590026 EQW590026 FAS590026 FKO590026 FUK590026 GEG590026 GOC590026 GXY590026 HHU590026 HRQ590026 IBM590026 ILI590026 IVE590026 JFA590026 JOW590026 JYS590026 KIO590026 KSK590026 LCG590026 LMC590026 LVY590026 MFU590026 MPQ590026 MZM590026 NJI590026 NTE590026 ODA590026 OMW590026 OWS590026 PGO590026 PQK590026 QAG590026 QKC590026 QTY590026 RDU590026 RNQ590026 RXM590026 SHI590026 SRE590026 TBA590026 TKW590026 TUS590026 UEO590026 UOK590026 UYG590026 VIC590026 VRY590026 WBU590026 WLQ590026 WVM590026 E655562 JA655562 SW655562 ACS655562 AMO655562 AWK655562 BGG655562 BQC655562 BZY655562 CJU655562 CTQ655562 DDM655562 DNI655562 DXE655562 EHA655562 EQW655562 FAS655562 FKO655562 FUK655562 GEG655562 GOC655562 GXY655562 HHU655562 HRQ655562 IBM655562 ILI655562 IVE655562 JFA655562 JOW655562 JYS655562 KIO655562 KSK655562 LCG655562 LMC655562 LVY655562 MFU655562 MPQ655562 MZM655562 NJI655562 NTE655562 ODA655562 OMW655562 OWS655562 PGO655562 PQK655562 QAG655562 QKC655562 QTY655562 RDU655562 RNQ655562 RXM655562 SHI655562 SRE655562 TBA655562 TKW655562 TUS655562 UEO655562 UOK655562 UYG655562 VIC655562 VRY655562 WBU655562 WLQ655562 WVM655562 E721098 JA721098 SW721098 ACS721098 AMO721098 AWK721098 BGG721098 BQC721098 BZY721098 CJU721098 CTQ721098 DDM721098 DNI721098 DXE721098 EHA721098 EQW721098 FAS721098 FKO721098 FUK721098 GEG721098 GOC721098 GXY721098 HHU721098 HRQ721098 IBM721098 ILI721098 IVE721098 JFA721098 JOW721098 JYS721098 KIO721098 KSK721098 LCG721098 LMC721098 LVY721098 MFU721098 MPQ721098 MZM721098 NJI721098 NTE721098 ODA721098 OMW721098 OWS721098 PGO721098 PQK721098 QAG721098 QKC721098 QTY721098 RDU721098 RNQ721098 RXM721098 SHI721098 SRE721098 TBA721098 TKW721098 TUS721098 UEO721098 UOK721098 UYG721098 VIC721098 VRY721098 WBU721098 WLQ721098 WVM721098 E786634 JA786634 SW786634 ACS786634 AMO786634 AWK786634 BGG786634 BQC786634 BZY786634 CJU786634 CTQ786634 DDM786634 DNI786634 DXE786634 EHA786634 EQW786634 FAS786634 FKO786634 FUK786634 GEG786634 GOC786634 GXY786634 HHU786634 HRQ786634 IBM786634 ILI786634 IVE786634 JFA786634 JOW786634 JYS786634 KIO786634 KSK786634 LCG786634 LMC786634 LVY786634 MFU786634 MPQ786634 MZM786634 NJI786634 NTE786634 ODA786634 OMW786634 OWS786634 PGO786634 PQK786634 QAG786634 QKC786634 QTY786634 RDU786634 RNQ786634 RXM786634 SHI786634 SRE786634 TBA786634 TKW786634 TUS786634 UEO786634 UOK786634 UYG786634 VIC786634 VRY786634 WBU786634 WLQ786634 WVM786634 E852170 JA852170 SW852170 ACS852170 AMO852170 AWK852170 BGG852170 BQC852170 BZY852170 CJU852170 CTQ852170 DDM852170 DNI852170 DXE852170 EHA852170 EQW852170 FAS852170 FKO852170 FUK852170 GEG852170 GOC852170 GXY852170 HHU852170 HRQ852170 IBM852170 ILI852170 IVE852170 JFA852170 JOW852170 JYS852170 KIO852170 KSK852170 LCG852170 LMC852170 LVY852170 MFU852170 MPQ852170 MZM852170 NJI852170 NTE852170 ODA852170 OMW852170 OWS852170 PGO852170 PQK852170 QAG852170 QKC852170 QTY852170 RDU852170 RNQ852170 RXM852170 SHI852170 SRE852170 TBA852170 TKW852170 TUS852170 UEO852170 UOK852170 UYG852170 VIC852170 VRY852170 WBU852170 WLQ852170 WVM852170 E917706 JA917706 SW917706 ACS917706 AMO917706 AWK917706 BGG917706 BQC917706 BZY917706 CJU917706 CTQ917706 DDM917706 DNI917706 DXE917706 EHA917706 EQW917706 FAS917706 FKO917706 FUK917706 GEG917706 GOC917706 GXY917706 HHU917706 HRQ917706 IBM917706 ILI917706 IVE917706 JFA917706 JOW917706 JYS917706 KIO917706 KSK917706 LCG917706 LMC917706 LVY917706 MFU917706 MPQ917706 MZM917706 NJI917706 NTE917706 ODA917706 OMW917706 OWS917706 PGO917706 PQK917706 QAG917706 QKC917706 QTY917706 RDU917706 RNQ917706 RXM917706 SHI917706 SRE917706 TBA917706 TKW917706 TUS917706 UEO917706 UOK917706 UYG917706 VIC917706 VRY917706 WBU917706 WLQ917706 WVM917706 E983242 JA983242 SW983242 ACS983242 AMO983242 AWK983242 BGG983242 BQC983242 BZY983242 CJU983242 CTQ983242 DDM983242 DNI983242 DXE983242 EHA983242 EQW983242 FAS983242 FKO983242 FUK983242 GEG983242 GOC983242 GXY983242 HHU983242 HRQ983242 IBM983242 ILI983242 IVE983242 JFA983242 JOW983242 JYS983242 KIO983242 KSK983242 LCG983242 LMC983242 LVY983242 MFU983242 MPQ983242 MZM983242 NJI983242 NTE983242 ODA983242 OMW983242 OWS983242 PGO983242 PQK983242 QAG983242 QKC983242 QTY983242 RDU983242 RNQ983242 RXM983242 SHI983242 SRE983242 TBA983242 TKW983242 TUS983242 UEO983242 UOK983242 UYG983242 VIC983242 VRY983242 WBU983242 WLQ983242 WVM983242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G65620:G65621 JC65620:JC65621 SY65620:SY65621 ACU65620:ACU65621 AMQ65620:AMQ65621 AWM65620:AWM65621 BGI65620:BGI65621 BQE65620:BQE65621 CAA65620:CAA65621 CJW65620:CJW65621 CTS65620:CTS65621 DDO65620:DDO65621 DNK65620:DNK65621 DXG65620:DXG65621 EHC65620:EHC65621 EQY65620:EQY65621 FAU65620:FAU65621 FKQ65620:FKQ65621 FUM65620:FUM65621 GEI65620:GEI65621 GOE65620:GOE65621 GYA65620:GYA65621 HHW65620:HHW65621 HRS65620:HRS65621 IBO65620:IBO65621 ILK65620:ILK65621 IVG65620:IVG65621 JFC65620:JFC65621 JOY65620:JOY65621 JYU65620:JYU65621 KIQ65620:KIQ65621 KSM65620:KSM65621 LCI65620:LCI65621 LME65620:LME65621 LWA65620:LWA65621 MFW65620:MFW65621 MPS65620:MPS65621 MZO65620:MZO65621 NJK65620:NJK65621 NTG65620:NTG65621 ODC65620:ODC65621 OMY65620:OMY65621 OWU65620:OWU65621 PGQ65620:PGQ65621 PQM65620:PQM65621 QAI65620:QAI65621 QKE65620:QKE65621 QUA65620:QUA65621 RDW65620:RDW65621 RNS65620:RNS65621 RXO65620:RXO65621 SHK65620:SHK65621 SRG65620:SRG65621 TBC65620:TBC65621 TKY65620:TKY65621 TUU65620:TUU65621 UEQ65620:UEQ65621 UOM65620:UOM65621 UYI65620:UYI65621 VIE65620:VIE65621 VSA65620:VSA65621 WBW65620:WBW65621 WLS65620:WLS65621 WVO65620:WVO65621 G131156:G131157 JC131156:JC131157 SY131156:SY131157 ACU131156:ACU131157 AMQ131156:AMQ131157 AWM131156:AWM131157 BGI131156:BGI131157 BQE131156:BQE131157 CAA131156:CAA131157 CJW131156:CJW131157 CTS131156:CTS131157 DDO131156:DDO131157 DNK131156:DNK131157 DXG131156:DXG131157 EHC131156:EHC131157 EQY131156:EQY131157 FAU131156:FAU131157 FKQ131156:FKQ131157 FUM131156:FUM131157 GEI131156:GEI131157 GOE131156:GOE131157 GYA131156:GYA131157 HHW131156:HHW131157 HRS131156:HRS131157 IBO131156:IBO131157 ILK131156:ILK131157 IVG131156:IVG131157 JFC131156:JFC131157 JOY131156:JOY131157 JYU131156:JYU131157 KIQ131156:KIQ131157 KSM131156:KSM131157 LCI131156:LCI131157 LME131156:LME131157 LWA131156:LWA131157 MFW131156:MFW131157 MPS131156:MPS131157 MZO131156:MZO131157 NJK131156:NJK131157 NTG131156:NTG131157 ODC131156:ODC131157 OMY131156:OMY131157 OWU131156:OWU131157 PGQ131156:PGQ131157 PQM131156:PQM131157 QAI131156:QAI131157 QKE131156:QKE131157 QUA131156:QUA131157 RDW131156:RDW131157 RNS131156:RNS131157 RXO131156:RXO131157 SHK131156:SHK131157 SRG131156:SRG131157 TBC131156:TBC131157 TKY131156:TKY131157 TUU131156:TUU131157 UEQ131156:UEQ131157 UOM131156:UOM131157 UYI131156:UYI131157 VIE131156:VIE131157 VSA131156:VSA131157 WBW131156:WBW131157 WLS131156:WLS131157 WVO131156:WVO131157 G196692:G196693 JC196692:JC196693 SY196692:SY196693 ACU196692:ACU196693 AMQ196692:AMQ196693 AWM196692:AWM196693 BGI196692:BGI196693 BQE196692:BQE196693 CAA196692:CAA196693 CJW196692:CJW196693 CTS196692:CTS196693 DDO196692:DDO196693 DNK196692:DNK196693 DXG196692:DXG196693 EHC196692:EHC196693 EQY196692:EQY196693 FAU196692:FAU196693 FKQ196692:FKQ196693 FUM196692:FUM196693 GEI196692:GEI196693 GOE196692:GOE196693 GYA196692:GYA196693 HHW196692:HHW196693 HRS196692:HRS196693 IBO196692:IBO196693 ILK196692:ILK196693 IVG196692:IVG196693 JFC196692:JFC196693 JOY196692:JOY196693 JYU196692:JYU196693 KIQ196692:KIQ196693 KSM196692:KSM196693 LCI196692:LCI196693 LME196692:LME196693 LWA196692:LWA196693 MFW196692:MFW196693 MPS196692:MPS196693 MZO196692:MZO196693 NJK196692:NJK196693 NTG196692:NTG196693 ODC196692:ODC196693 OMY196692:OMY196693 OWU196692:OWU196693 PGQ196692:PGQ196693 PQM196692:PQM196693 QAI196692:QAI196693 QKE196692:QKE196693 QUA196692:QUA196693 RDW196692:RDW196693 RNS196692:RNS196693 RXO196692:RXO196693 SHK196692:SHK196693 SRG196692:SRG196693 TBC196692:TBC196693 TKY196692:TKY196693 TUU196692:TUU196693 UEQ196692:UEQ196693 UOM196692:UOM196693 UYI196692:UYI196693 VIE196692:VIE196693 VSA196692:VSA196693 WBW196692:WBW196693 WLS196692:WLS196693 WVO196692:WVO196693 G262228:G262229 JC262228:JC262229 SY262228:SY262229 ACU262228:ACU262229 AMQ262228:AMQ262229 AWM262228:AWM262229 BGI262228:BGI262229 BQE262228:BQE262229 CAA262228:CAA262229 CJW262228:CJW262229 CTS262228:CTS262229 DDO262228:DDO262229 DNK262228:DNK262229 DXG262228:DXG262229 EHC262228:EHC262229 EQY262228:EQY262229 FAU262228:FAU262229 FKQ262228:FKQ262229 FUM262228:FUM262229 GEI262228:GEI262229 GOE262228:GOE262229 GYA262228:GYA262229 HHW262228:HHW262229 HRS262228:HRS262229 IBO262228:IBO262229 ILK262228:ILK262229 IVG262228:IVG262229 JFC262228:JFC262229 JOY262228:JOY262229 JYU262228:JYU262229 KIQ262228:KIQ262229 KSM262228:KSM262229 LCI262228:LCI262229 LME262228:LME262229 LWA262228:LWA262229 MFW262228:MFW262229 MPS262228:MPS262229 MZO262228:MZO262229 NJK262228:NJK262229 NTG262228:NTG262229 ODC262228:ODC262229 OMY262228:OMY262229 OWU262228:OWU262229 PGQ262228:PGQ262229 PQM262228:PQM262229 QAI262228:QAI262229 QKE262228:QKE262229 QUA262228:QUA262229 RDW262228:RDW262229 RNS262228:RNS262229 RXO262228:RXO262229 SHK262228:SHK262229 SRG262228:SRG262229 TBC262228:TBC262229 TKY262228:TKY262229 TUU262228:TUU262229 UEQ262228:UEQ262229 UOM262228:UOM262229 UYI262228:UYI262229 VIE262228:VIE262229 VSA262228:VSA262229 WBW262228:WBW262229 WLS262228:WLS262229 WVO262228:WVO262229 G327764:G327765 JC327764:JC327765 SY327764:SY327765 ACU327764:ACU327765 AMQ327764:AMQ327765 AWM327764:AWM327765 BGI327764:BGI327765 BQE327764:BQE327765 CAA327764:CAA327765 CJW327764:CJW327765 CTS327764:CTS327765 DDO327764:DDO327765 DNK327764:DNK327765 DXG327764:DXG327765 EHC327764:EHC327765 EQY327764:EQY327765 FAU327764:FAU327765 FKQ327764:FKQ327765 FUM327764:FUM327765 GEI327764:GEI327765 GOE327764:GOE327765 GYA327764:GYA327765 HHW327764:HHW327765 HRS327764:HRS327765 IBO327764:IBO327765 ILK327764:ILK327765 IVG327764:IVG327765 JFC327764:JFC327765 JOY327764:JOY327765 JYU327764:JYU327765 KIQ327764:KIQ327765 KSM327764:KSM327765 LCI327764:LCI327765 LME327764:LME327765 LWA327764:LWA327765 MFW327764:MFW327765 MPS327764:MPS327765 MZO327764:MZO327765 NJK327764:NJK327765 NTG327764:NTG327765 ODC327764:ODC327765 OMY327764:OMY327765 OWU327764:OWU327765 PGQ327764:PGQ327765 PQM327764:PQM327765 QAI327764:QAI327765 QKE327764:QKE327765 QUA327764:QUA327765 RDW327764:RDW327765 RNS327764:RNS327765 RXO327764:RXO327765 SHK327764:SHK327765 SRG327764:SRG327765 TBC327764:TBC327765 TKY327764:TKY327765 TUU327764:TUU327765 UEQ327764:UEQ327765 UOM327764:UOM327765 UYI327764:UYI327765 VIE327764:VIE327765 VSA327764:VSA327765 WBW327764:WBW327765 WLS327764:WLS327765 WVO327764:WVO327765 G393300:G393301 JC393300:JC393301 SY393300:SY393301 ACU393300:ACU393301 AMQ393300:AMQ393301 AWM393300:AWM393301 BGI393300:BGI393301 BQE393300:BQE393301 CAA393300:CAA393301 CJW393300:CJW393301 CTS393300:CTS393301 DDO393300:DDO393301 DNK393300:DNK393301 DXG393300:DXG393301 EHC393300:EHC393301 EQY393300:EQY393301 FAU393300:FAU393301 FKQ393300:FKQ393301 FUM393300:FUM393301 GEI393300:GEI393301 GOE393300:GOE393301 GYA393300:GYA393301 HHW393300:HHW393301 HRS393300:HRS393301 IBO393300:IBO393301 ILK393300:ILK393301 IVG393300:IVG393301 JFC393300:JFC393301 JOY393300:JOY393301 JYU393300:JYU393301 KIQ393300:KIQ393301 KSM393300:KSM393301 LCI393300:LCI393301 LME393300:LME393301 LWA393300:LWA393301 MFW393300:MFW393301 MPS393300:MPS393301 MZO393300:MZO393301 NJK393300:NJK393301 NTG393300:NTG393301 ODC393300:ODC393301 OMY393300:OMY393301 OWU393300:OWU393301 PGQ393300:PGQ393301 PQM393300:PQM393301 QAI393300:QAI393301 QKE393300:QKE393301 QUA393300:QUA393301 RDW393300:RDW393301 RNS393300:RNS393301 RXO393300:RXO393301 SHK393300:SHK393301 SRG393300:SRG393301 TBC393300:TBC393301 TKY393300:TKY393301 TUU393300:TUU393301 UEQ393300:UEQ393301 UOM393300:UOM393301 UYI393300:UYI393301 VIE393300:VIE393301 VSA393300:VSA393301 WBW393300:WBW393301 WLS393300:WLS393301 WVO393300:WVO393301 G458836:G458837 JC458836:JC458837 SY458836:SY458837 ACU458836:ACU458837 AMQ458836:AMQ458837 AWM458836:AWM458837 BGI458836:BGI458837 BQE458836:BQE458837 CAA458836:CAA458837 CJW458836:CJW458837 CTS458836:CTS458837 DDO458836:DDO458837 DNK458836:DNK458837 DXG458836:DXG458837 EHC458836:EHC458837 EQY458836:EQY458837 FAU458836:FAU458837 FKQ458836:FKQ458837 FUM458836:FUM458837 GEI458836:GEI458837 GOE458836:GOE458837 GYA458836:GYA458837 HHW458836:HHW458837 HRS458836:HRS458837 IBO458836:IBO458837 ILK458836:ILK458837 IVG458836:IVG458837 JFC458836:JFC458837 JOY458836:JOY458837 JYU458836:JYU458837 KIQ458836:KIQ458837 KSM458836:KSM458837 LCI458836:LCI458837 LME458836:LME458837 LWA458836:LWA458837 MFW458836:MFW458837 MPS458836:MPS458837 MZO458836:MZO458837 NJK458836:NJK458837 NTG458836:NTG458837 ODC458836:ODC458837 OMY458836:OMY458837 OWU458836:OWU458837 PGQ458836:PGQ458837 PQM458836:PQM458837 QAI458836:QAI458837 QKE458836:QKE458837 QUA458836:QUA458837 RDW458836:RDW458837 RNS458836:RNS458837 RXO458836:RXO458837 SHK458836:SHK458837 SRG458836:SRG458837 TBC458836:TBC458837 TKY458836:TKY458837 TUU458836:TUU458837 UEQ458836:UEQ458837 UOM458836:UOM458837 UYI458836:UYI458837 VIE458836:VIE458837 VSA458836:VSA458837 WBW458836:WBW458837 WLS458836:WLS458837 WVO458836:WVO458837 G524372:G524373 JC524372:JC524373 SY524372:SY524373 ACU524372:ACU524373 AMQ524372:AMQ524373 AWM524372:AWM524373 BGI524372:BGI524373 BQE524372:BQE524373 CAA524372:CAA524373 CJW524372:CJW524373 CTS524372:CTS524373 DDO524372:DDO524373 DNK524372:DNK524373 DXG524372:DXG524373 EHC524372:EHC524373 EQY524372:EQY524373 FAU524372:FAU524373 FKQ524372:FKQ524373 FUM524372:FUM524373 GEI524372:GEI524373 GOE524372:GOE524373 GYA524372:GYA524373 HHW524372:HHW524373 HRS524372:HRS524373 IBO524372:IBO524373 ILK524372:ILK524373 IVG524372:IVG524373 JFC524372:JFC524373 JOY524372:JOY524373 JYU524372:JYU524373 KIQ524372:KIQ524373 KSM524372:KSM524373 LCI524372:LCI524373 LME524372:LME524373 LWA524372:LWA524373 MFW524372:MFW524373 MPS524372:MPS524373 MZO524372:MZO524373 NJK524372:NJK524373 NTG524372:NTG524373 ODC524372:ODC524373 OMY524372:OMY524373 OWU524372:OWU524373 PGQ524372:PGQ524373 PQM524372:PQM524373 QAI524372:QAI524373 QKE524372:QKE524373 QUA524372:QUA524373 RDW524372:RDW524373 RNS524372:RNS524373 RXO524372:RXO524373 SHK524372:SHK524373 SRG524372:SRG524373 TBC524372:TBC524373 TKY524372:TKY524373 TUU524372:TUU524373 UEQ524372:UEQ524373 UOM524372:UOM524373 UYI524372:UYI524373 VIE524372:VIE524373 VSA524372:VSA524373 WBW524372:WBW524373 WLS524372:WLS524373 WVO524372:WVO524373 G589908:G589909 JC589908:JC589909 SY589908:SY589909 ACU589908:ACU589909 AMQ589908:AMQ589909 AWM589908:AWM589909 BGI589908:BGI589909 BQE589908:BQE589909 CAA589908:CAA589909 CJW589908:CJW589909 CTS589908:CTS589909 DDO589908:DDO589909 DNK589908:DNK589909 DXG589908:DXG589909 EHC589908:EHC589909 EQY589908:EQY589909 FAU589908:FAU589909 FKQ589908:FKQ589909 FUM589908:FUM589909 GEI589908:GEI589909 GOE589908:GOE589909 GYA589908:GYA589909 HHW589908:HHW589909 HRS589908:HRS589909 IBO589908:IBO589909 ILK589908:ILK589909 IVG589908:IVG589909 JFC589908:JFC589909 JOY589908:JOY589909 JYU589908:JYU589909 KIQ589908:KIQ589909 KSM589908:KSM589909 LCI589908:LCI589909 LME589908:LME589909 LWA589908:LWA589909 MFW589908:MFW589909 MPS589908:MPS589909 MZO589908:MZO589909 NJK589908:NJK589909 NTG589908:NTG589909 ODC589908:ODC589909 OMY589908:OMY589909 OWU589908:OWU589909 PGQ589908:PGQ589909 PQM589908:PQM589909 QAI589908:QAI589909 QKE589908:QKE589909 QUA589908:QUA589909 RDW589908:RDW589909 RNS589908:RNS589909 RXO589908:RXO589909 SHK589908:SHK589909 SRG589908:SRG589909 TBC589908:TBC589909 TKY589908:TKY589909 TUU589908:TUU589909 UEQ589908:UEQ589909 UOM589908:UOM589909 UYI589908:UYI589909 VIE589908:VIE589909 VSA589908:VSA589909 WBW589908:WBW589909 WLS589908:WLS589909 WVO589908:WVO589909 G655444:G655445 JC655444:JC655445 SY655444:SY655445 ACU655444:ACU655445 AMQ655444:AMQ655445 AWM655444:AWM655445 BGI655444:BGI655445 BQE655444:BQE655445 CAA655444:CAA655445 CJW655444:CJW655445 CTS655444:CTS655445 DDO655444:DDO655445 DNK655444:DNK655445 DXG655444:DXG655445 EHC655444:EHC655445 EQY655444:EQY655445 FAU655444:FAU655445 FKQ655444:FKQ655445 FUM655444:FUM655445 GEI655444:GEI655445 GOE655444:GOE655445 GYA655444:GYA655445 HHW655444:HHW655445 HRS655444:HRS655445 IBO655444:IBO655445 ILK655444:ILK655445 IVG655444:IVG655445 JFC655444:JFC655445 JOY655444:JOY655445 JYU655444:JYU655445 KIQ655444:KIQ655445 KSM655444:KSM655445 LCI655444:LCI655445 LME655444:LME655445 LWA655444:LWA655445 MFW655444:MFW655445 MPS655444:MPS655445 MZO655444:MZO655445 NJK655444:NJK655445 NTG655444:NTG655445 ODC655444:ODC655445 OMY655444:OMY655445 OWU655444:OWU655445 PGQ655444:PGQ655445 PQM655444:PQM655445 QAI655444:QAI655445 QKE655444:QKE655445 QUA655444:QUA655445 RDW655444:RDW655445 RNS655444:RNS655445 RXO655444:RXO655445 SHK655444:SHK655445 SRG655444:SRG655445 TBC655444:TBC655445 TKY655444:TKY655445 TUU655444:TUU655445 UEQ655444:UEQ655445 UOM655444:UOM655445 UYI655444:UYI655445 VIE655444:VIE655445 VSA655444:VSA655445 WBW655444:WBW655445 WLS655444:WLS655445 WVO655444:WVO655445 G720980:G720981 JC720980:JC720981 SY720980:SY720981 ACU720980:ACU720981 AMQ720980:AMQ720981 AWM720980:AWM720981 BGI720980:BGI720981 BQE720980:BQE720981 CAA720980:CAA720981 CJW720980:CJW720981 CTS720980:CTS720981 DDO720980:DDO720981 DNK720980:DNK720981 DXG720980:DXG720981 EHC720980:EHC720981 EQY720980:EQY720981 FAU720980:FAU720981 FKQ720980:FKQ720981 FUM720980:FUM720981 GEI720980:GEI720981 GOE720980:GOE720981 GYA720980:GYA720981 HHW720980:HHW720981 HRS720980:HRS720981 IBO720980:IBO720981 ILK720980:ILK720981 IVG720980:IVG720981 JFC720980:JFC720981 JOY720980:JOY720981 JYU720980:JYU720981 KIQ720980:KIQ720981 KSM720980:KSM720981 LCI720980:LCI720981 LME720980:LME720981 LWA720980:LWA720981 MFW720980:MFW720981 MPS720980:MPS720981 MZO720980:MZO720981 NJK720980:NJK720981 NTG720980:NTG720981 ODC720980:ODC720981 OMY720980:OMY720981 OWU720980:OWU720981 PGQ720980:PGQ720981 PQM720980:PQM720981 QAI720980:QAI720981 QKE720980:QKE720981 QUA720980:QUA720981 RDW720980:RDW720981 RNS720980:RNS720981 RXO720980:RXO720981 SHK720980:SHK720981 SRG720980:SRG720981 TBC720980:TBC720981 TKY720980:TKY720981 TUU720980:TUU720981 UEQ720980:UEQ720981 UOM720980:UOM720981 UYI720980:UYI720981 VIE720980:VIE720981 VSA720980:VSA720981 WBW720980:WBW720981 WLS720980:WLS720981 WVO720980:WVO720981 G786516:G786517 JC786516:JC786517 SY786516:SY786517 ACU786516:ACU786517 AMQ786516:AMQ786517 AWM786516:AWM786517 BGI786516:BGI786517 BQE786516:BQE786517 CAA786516:CAA786517 CJW786516:CJW786517 CTS786516:CTS786517 DDO786516:DDO786517 DNK786516:DNK786517 DXG786516:DXG786517 EHC786516:EHC786517 EQY786516:EQY786517 FAU786516:FAU786517 FKQ786516:FKQ786517 FUM786516:FUM786517 GEI786516:GEI786517 GOE786516:GOE786517 GYA786516:GYA786517 HHW786516:HHW786517 HRS786516:HRS786517 IBO786516:IBO786517 ILK786516:ILK786517 IVG786516:IVG786517 JFC786516:JFC786517 JOY786516:JOY786517 JYU786516:JYU786517 KIQ786516:KIQ786517 KSM786516:KSM786517 LCI786516:LCI786517 LME786516:LME786517 LWA786516:LWA786517 MFW786516:MFW786517 MPS786516:MPS786517 MZO786516:MZO786517 NJK786516:NJK786517 NTG786516:NTG786517 ODC786516:ODC786517 OMY786516:OMY786517 OWU786516:OWU786517 PGQ786516:PGQ786517 PQM786516:PQM786517 QAI786516:QAI786517 QKE786516:QKE786517 QUA786516:QUA786517 RDW786516:RDW786517 RNS786516:RNS786517 RXO786516:RXO786517 SHK786516:SHK786517 SRG786516:SRG786517 TBC786516:TBC786517 TKY786516:TKY786517 TUU786516:TUU786517 UEQ786516:UEQ786517 UOM786516:UOM786517 UYI786516:UYI786517 VIE786516:VIE786517 VSA786516:VSA786517 WBW786516:WBW786517 WLS786516:WLS786517 WVO786516:WVO786517 G852052:G852053 JC852052:JC852053 SY852052:SY852053 ACU852052:ACU852053 AMQ852052:AMQ852053 AWM852052:AWM852053 BGI852052:BGI852053 BQE852052:BQE852053 CAA852052:CAA852053 CJW852052:CJW852053 CTS852052:CTS852053 DDO852052:DDO852053 DNK852052:DNK852053 DXG852052:DXG852053 EHC852052:EHC852053 EQY852052:EQY852053 FAU852052:FAU852053 FKQ852052:FKQ852053 FUM852052:FUM852053 GEI852052:GEI852053 GOE852052:GOE852053 GYA852052:GYA852053 HHW852052:HHW852053 HRS852052:HRS852053 IBO852052:IBO852053 ILK852052:ILK852053 IVG852052:IVG852053 JFC852052:JFC852053 JOY852052:JOY852053 JYU852052:JYU852053 KIQ852052:KIQ852053 KSM852052:KSM852053 LCI852052:LCI852053 LME852052:LME852053 LWA852052:LWA852053 MFW852052:MFW852053 MPS852052:MPS852053 MZO852052:MZO852053 NJK852052:NJK852053 NTG852052:NTG852053 ODC852052:ODC852053 OMY852052:OMY852053 OWU852052:OWU852053 PGQ852052:PGQ852053 PQM852052:PQM852053 QAI852052:QAI852053 QKE852052:QKE852053 QUA852052:QUA852053 RDW852052:RDW852053 RNS852052:RNS852053 RXO852052:RXO852053 SHK852052:SHK852053 SRG852052:SRG852053 TBC852052:TBC852053 TKY852052:TKY852053 TUU852052:TUU852053 UEQ852052:UEQ852053 UOM852052:UOM852053 UYI852052:UYI852053 VIE852052:VIE852053 VSA852052:VSA852053 WBW852052:WBW852053 WLS852052:WLS852053 WVO852052:WVO852053 G917588:G917589 JC917588:JC917589 SY917588:SY917589 ACU917588:ACU917589 AMQ917588:AMQ917589 AWM917588:AWM917589 BGI917588:BGI917589 BQE917588:BQE917589 CAA917588:CAA917589 CJW917588:CJW917589 CTS917588:CTS917589 DDO917588:DDO917589 DNK917588:DNK917589 DXG917588:DXG917589 EHC917588:EHC917589 EQY917588:EQY917589 FAU917588:FAU917589 FKQ917588:FKQ917589 FUM917588:FUM917589 GEI917588:GEI917589 GOE917588:GOE917589 GYA917588:GYA917589 HHW917588:HHW917589 HRS917588:HRS917589 IBO917588:IBO917589 ILK917588:ILK917589 IVG917588:IVG917589 JFC917588:JFC917589 JOY917588:JOY917589 JYU917588:JYU917589 KIQ917588:KIQ917589 KSM917588:KSM917589 LCI917588:LCI917589 LME917588:LME917589 LWA917588:LWA917589 MFW917588:MFW917589 MPS917588:MPS917589 MZO917588:MZO917589 NJK917588:NJK917589 NTG917588:NTG917589 ODC917588:ODC917589 OMY917588:OMY917589 OWU917588:OWU917589 PGQ917588:PGQ917589 PQM917588:PQM917589 QAI917588:QAI917589 QKE917588:QKE917589 QUA917588:QUA917589 RDW917588:RDW917589 RNS917588:RNS917589 RXO917588:RXO917589 SHK917588:SHK917589 SRG917588:SRG917589 TBC917588:TBC917589 TKY917588:TKY917589 TUU917588:TUU917589 UEQ917588:UEQ917589 UOM917588:UOM917589 UYI917588:UYI917589 VIE917588:VIE917589 VSA917588:VSA917589 WBW917588:WBW917589 WLS917588:WLS917589 WVO917588:WVO917589 G983124:G983125 JC983124:JC983125 SY983124:SY983125 ACU983124:ACU983125 AMQ983124:AMQ983125 AWM983124:AWM983125 BGI983124:BGI983125 BQE983124:BQE983125 CAA983124:CAA983125 CJW983124:CJW983125 CTS983124:CTS983125 DDO983124:DDO983125 DNK983124:DNK983125 DXG983124:DXG983125 EHC983124:EHC983125 EQY983124:EQY983125 FAU983124:FAU983125 FKQ983124:FKQ983125 FUM983124:FUM983125 GEI983124:GEI983125 GOE983124:GOE983125 GYA983124:GYA983125 HHW983124:HHW983125 HRS983124:HRS983125 IBO983124:IBO983125 ILK983124:ILK983125 IVG983124:IVG983125 JFC983124:JFC983125 JOY983124:JOY983125 JYU983124:JYU983125 KIQ983124:KIQ983125 KSM983124:KSM983125 LCI983124:LCI983125 LME983124:LME983125 LWA983124:LWA983125 MFW983124:MFW983125 MPS983124:MPS983125 MZO983124:MZO983125 NJK983124:NJK983125 NTG983124:NTG983125 ODC983124:ODC983125 OMY983124:OMY983125 OWU983124:OWU983125 PGQ983124:PGQ983125 PQM983124:PQM983125 QAI983124:QAI983125 QKE983124:QKE983125 QUA983124:QUA983125 RDW983124:RDW983125 RNS983124:RNS983125 RXO983124:RXO983125 SHK983124:SHK983125 SRG983124:SRG983125 TBC983124:TBC983125 TKY983124:TKY983125 TUU983124:TUU983125 UEQ983124:UEQ983125 UOM983124:UOM983125 UYI983124:UYI983125 VIE983124:VIE983125 VSA983124:VSA983125 WBW983124:WBW983125 WLS983124:WLS983125 WVO983124:WVO983125 D368:E372 IZ368:JA372 SV368:SW372 ACR368:ACS372 AMN368:AMO372 AWJ368:AWK372 BGF368:BGG372 BQB368:BQC372 BZX368:BZY372 CJT368:CJU372 CTP368:CTQ372 DDL368:DDM372 DNH368:DNI372 DXD368:DXE372 EGZ368:EHA372 EQV368:EQW372 FAR368:FAS372 FKN368:FKO372 FUJ368:FUK372 GEF368:GEG372 GOB368:GOC372 GXX368:GXY372 HHT368:HHU372 HRP368:HRQ372 IBL368:IBM372 ILH368:ILI372 IVD368:IVE372 JEZ368:JFA372 JOV368:JOW372 JYR368:JYS372 KIN368:KIO372 KSJ368:KSK372 LCF368:LCG372 LMB368:LMC372 LVX368:LVY372 MFT368:MFU372 MPP368:MPQ372 MZL368:MZM372 NJH368:NJI372 NTD368:NTE372 OCZ368:ODA372 OMV368:OMW372 OWR368:OWS372 PGN368:PGO372 PQJ368:PQK372 QAF368:QAG372 QKB368:QKC372 QTX368:QTY372 RDT368:RDU372 RNP368:RNQ372 RXL368:RXM372 SHH368:SHI372 SRD368:SRE372 TAZ368:TBA372 TKV368:TKW372 TUR368:TUS372 UEN368:UEO372 UOJ368:UOK372 UYF368:UYG372 VIB368:VIC372 VRX368:VRY372 WBT368:WBU372 WLP368:WLQ372 WVL368:WVM372 D65904:E65908 IZ65904:JA65908 SV65904:SW65908 ACR65904:ACS65908 AMN65904:AMO65908 AWJ65904:AWK65908 BGF65904:BGG65908 BQB65904:BQC65908 BZX65904:BZY65908 CJT65904:CJU65908 CTP65904:CTQ65908 DDL65904:DDM65908 DNH65904:DNI65908 DXD65904:DXE65908 EGZ65904:EHA65908 EQV65904:EQW65908 FAR65904:FAS65908 FKN65904:FKO65908 FUJ65904:FUK65908 GEF65904:GEG65908 GOB65904:GOC65908 GXX65904:GXY65908 HHT65904:HHU65908 HRP65904:HRQ65908 IBL65904:IBM65908 ILH65904:ILI65908 IVD65904:IVE65908 JEZ65904:JFA65908 JOV65904:JOW65908 JYR65904:JYS65908 KIN65904:KIO65908 KSJ65904:KSK65908 LCF65904:LCG65908 LMB65904:LMC65908 LVX65904:LVY65908 MFT65904:MFU65908 MPP65904:MPQ65908 MZL65904:MZM65908 NJH65904:NJI65908 NTD65904:NTE65908 OCZ65904:ODA65908 OMV65904:OMW65908 OWR65904:OWS65908 PGN65904:PGO65908 PQJ65904:PQK65908 QAF65904:QAG65908 QKB65904:QKC65908 QTX65904:QTY65908 RDT65904:RDU65908 RNP65904:RNQ65908 RXL65904:RXM65908 SHH65904:SHI65908 SRD65904:SRE65908 TAZ65904:TBA65908 TKV65904:TKW65908 TUR65904:TUS65908 UEN65904:UEO65908 UOJ65904:UOK65908 UYF65904:UYG65908 VIB65904:VIC65908 VRX65904:VRY65908 WBT65904:WBU65908 WLP65904:WLQ65908 WVL65904:WVM65908 D131440:E131444 IZ131440:JA131444 SV131440:SW131444 ACR131440:ACS131444 AMN131440:AMO131444 AWJ131440:AWK131444 BGF131440:BGG131444 BQB131440:BQC131444 BZX131440:BZY131444 CJT131440:CJU131444 CTP131440:CTQ131444 DDL131440:DDM131444 DNH131440:DNI131444 DXD131440:DXE131444 EGZ131440:EHA131444 EQV131440:EQW131444 FAR131440:FAS131444 FKN131440:FKO131444 FUJ131440:FUK131444 GEF131440:GEG131444 GOB131440:GOC131444 GXX131440:GXY131444 HHT131440:HHU131444 HRP131440:HRQ131444 IBL131440:IBM131444 ILH131440:ILI131444 IVD131440:IVE131444 JEZ131440:JFA131444 JOV131440:JOW131444 JYR131440:JYS131444 KIN131440:KIO131444 KSJ131440:KSK131444 LCF131440:LCG131444 LMB131440:LMC131444 LVX131440:LVY131444 MFT131440:MFU131444 MPP131440:MPQ131444 MZL131440:MZM131444 NJH131440:NJI131444 NTD131440:NTE131444 OCZ131440:ODA131444 OMV131440:OMW131444 OWR131440:OWS131444 PGN131440:PGO131444 PQJ131440:PQK131444 QAF131440:QAG131444 QKB131440:QKC131444 QTX131440:QTY131444 RDT131440:RDU131444 RNP131440:RNQ131444 RXL131440:RXM131444 SHH131440:SHI131444 SRD131440:SRE131444 TAZ131440:TBA131444 TKV131440:TKW131444 TUR131440:TUS131444 UEN131440:UEO131444 UOJ131440:UOK131444 UYF131440:UYG131444 VIB131440:VIC131444 VRX131440:VRY131444 WBT131440:WBU131444 WLP131440:WLQ131444 WVL131440:WVM131444 D196976:E196980 IZ196976:JA196980 SV196976:SW196980 ACR196976:ACS196980 AMN196976:AMO196980 AWJ196976:AWK196980 BGF196976:BGG196980 BQB196976:BQC196980 BZX196976:BZY196980 CJT196976:CJU196980 CTP196976:CTQ196980 DDL196976:DDM196980 DNH196976:DNI196980 DXD196976:DXE196980 EGZ196976:EHA196980 EQV196976:EQW196980 FAR196976:FAS196980 FKN196976:FKO196980 FUJ196976:FUK196980 GEF196976:GEG196980 GOB196976:GOC196980 GXX196976:GXY196980 HHT196976:HHU196980 HRP196976:HRQ196980 IBL196976:IBM196980 ILH196976:ILI196980 IVD196976:IVE196980 JEZ196976:JFA196980 JOV196976:JOW196980 JYR196976:JYS196980 KIN196976:KIO196980 KSJ196976:KSK196980 LCF196976:LCG196980 LMB196976:LMC196980 LVX196976:LVY196980 MFT196976:MFU196980 MPP196976:MPQ196980 MZL196976:MZM196980 NJH196976:NJI196980 NTD196976:NTE196980 OCZ196976:ODA196980 OMV196976:OMW196980 OWR196976:OWS196980 PGN196976:PGO196980 PQJ196976:PQK196980 QAF196976:QAG196980 QKB196976:QKC196980 QTX196976:QTY196980 RDT196976:RDU196980 RNP196976:RNQ196980 RXL196976:RXM196980 SHH196976:SHI196980 SRD196976:SRE196980 TAZ196976:TBA196980 TKV196976:TKW196980 TUR196976:TUS196980 UEN196976:UEO196980 UOJ196976:UOK196980 UYF196976:UYG196980 VIB196976:VIC196980 VRX196976:VRY196980 WBT196976:WBU196980 WLP196976:WLQ196980 WVL196976:WVM196980 D262512:E262516 IZ262512:JA262516 SV262512:SW262516 ACR262512:ACS262516 AMN262512:AMO262516 AWJ262512:AWK262516 BGF262512:BGG262516 BQB262512:BQC262516 BZX262512:BZY262516 CJT262512:CJU262516 CTP262512:CTQ262516 DDL262512:DDM262516 DNH262512:DNI262516 DXD262512:DXE262516 EGZ262512:EHA262516 EQV262512:EQW262516 FAR262512:FAS262516 FKN262512:FKO262516 FUJ262512:FUK262516 GEF262512:GEG262516 GOB262512:GOC262516 GXX262512:GXY262516 HHT262512:HHU262516 HRP262512:HRQ262516 IBL262512:IBM262516 ILH262512:ILI262516 IVD262512:IVE262516 JEZ262512:JFA262516 JOV262512:JOW262516 JYR262512:JYS262516 KIN262512:KIO262516 KSJ262512:KSK262516 LCF262512:LCG262516 LMB262512:LMC262516 LVX262512:LVY262516 MFT262512:MFU262516 MPP262512:MPQ262516 MZL262512:MZM262516 NJH262512:NJI262516 NTD262512:NTE262516 OCZ262512:ODA262516 OMV262512:OMW262516 OWR262512:OWS262516 PGN262512:PGO262516 PQJ262512:PQK262516 QAF262512:QAG262516 QKB262512:QKC262516 QTX262512:QTY262516 RDT262512:RDU262516 RNP262512:RNQ262516 RXL262512:RXM262516 SHH262512:SHI262516 SRD262512:SRE262516 TAZ262512:TBA262516 TKV262512:TKW262516 TUR262512:TUS262516 UEN262512:UEO262516 UOJ262512:UOK262516 UYF262512:UYG262516 VIB262512:VIC262516 VRX262512:VRY262516 WBT262512:WBU262516 WLP262512:WLQ262516 WVL262512:WVM262516 D328048:E328052 IZ328048:JA328052 SV328048:SW328052 ACR328048:ACS328052 AMN328048:AMO328052 AWJ328048:AWK328052 BGF328048:BGG328052 BQB328048:BQC328052 BZX328048:BZY328052 CJT328048:CJU328052 CTP328048:CTQ328052 DDL328048:DDM328052 DNH328048:DNI328052 DXD328048:DXE328052 EGZ328048:EHA328052 EQV328048:EQW328052 FAR328048:FAS328052 FKN328048:FKO328052 FUJ328048:FUK328052 GEF328048:GEG328052 GOB328048:GOC328052 GXX328048:GXY328052 HHT328048:HHU328052 HRP328048:HRQ328052 IBL328048:IBM328052 ILH328048:ILI328052 IVD328048:IVE328052 JEZ328048:JFA328052 JOV328048:JOW328052 JYR328048:JYS328052 KIN328048:KIO328052 KSJ328048:KSK328052 LCF328048:LCG328052 LMB328048:LMC328052 LVX328048:LVY328052 MFT328048:MFU328052 MPP328048:MPQ328052 MZL328048:MZM328052 NJH328048:NJI328052 NTD328048:NTE328052 OCZ328048:ODA328052 OMV328048:OMW328052 OWR328048:OWS328052 PGN328048:PGO328052 PQJ328048:PQK328052 QAF328048:QAG328052 QKB328048:QKC328052 QTX328048:QTY328052 RDT328048:RDU328052 RNP328048:RNQ328052 RXL328048:RXM328052 SHH328048:SHI328052 SRD328048:SRE328052 TAZ328048:TBA328052 TKV328048:TKW328052 TUR328048:TUS328052 UEN328048:UEO328052 UOJ328048:UOK328052 UYF328048:UYG328052 VIB328048:VIC328052 VRX328048:VRY328052 WBT328048:WBU328052 WLP328048:WLQ328052 WVL328048:WVM328052 D393584:E393588 IZ393584:JA393588 SV393584:SW393588 ACR393584:ACS393588 AMN393584:AMO393588 AWJ393584:AWK393588 BGF393584:BGG393588 BQB393584:BQC393588 BZX393584:BZY393588 CJT393584:CJU393588 CTP393584:CTQ393588 DDL393584:DDM393588 DNH393584:DNI393588 DXD393584:DXE393588 EGZ393584:EHA393588 EQV393584:EQW393588 FAR393584:FAS393588 FKN393584:FKO393588 FUJ393584:FUK393588 GEF393584:GEG393588 GOB393584:GOC393588 GXX393584:GXY393588 HHT393584:HHU393588 HRP393584:HRQ393588 IBL393584:IBM393588 ILH393584:ILI393588 IVD393584:IVE393588 JEZ393584:JFA393588 JOV393584:JOW393588 JYR393584:JYS393588 KIN393584:KIO393588 KSJ393584:KSK393588 LCF393584:LCG393588 LMB393584:LMC393588 LVX393584:LVY393588 MFT393584:MFU393588 MPP393584:MPQ393588 MZL393584:MZM393588 NJH393584:NJI393588 NTD393584:NTE393588 OCZ393584:ODA393588 OMV393584:OMW393588 OWR393584:OWS393588 PGN393584:PGO393588 PQJ393584:PQK393588 QAF393584:QAG393588 QKB393584:QKC393588 QTX393584:QTY393588 RDT393584:RDU393588 RNP393584:RNQ393588 RXL393584:RXM393588 SHH393584:SHI393588 SRD393584:SRE393588 TAZ393584:TBA393588 TKV393584:TKW393588 TUR393584:TUS393588 UEN393584:UEO393588 UOJ393584:UOK393588 UYF393584:UYG393588 VIB393584:VIC393588 VRX393584:VRY393588 WBT393584:WBU393588 WLP393584:WLQ393588 WVL393584:WVM393588 D459120:E459124 IZ459120:JA459124 SV459120:SW459124 ACR459120:ACS459124 AMN459120:AMO459124 AWJ459120:AWK459124 BGF459120:BGG459124 BQB459120:BQC459124 BZX459120:BZY459124 CJT459120:CJU459124 CTP459120:CTQ459124 DDL459120:DDM459124 DNH459120:DNI459124 DXD459120:DXE459124 EGZ459120:EHA459124 EQV459120:EQW459124 FAR459120:FAS459124 FKN459120:FKO459124 FUJ459120:FUK459124 GEF459120:GEG459124 GOB459120:GOC459124 GXX459120:GXY459124 HHT459120:HHU459124 HRP459120:HRQ459124 IBL459120:IBM459124 ILH459120:ILI459124 IVD459120:IVE459124 JEZ459120:JFA459124 JOV459120:JOW459124 JYR459120:JYS459124 KIN459120:KIO459124 KSJ459120:KSK459124 LCF459120:LCG459124 LMB459120:LMC459124 LVX459120:LVY459124 MFT459120:MFU459124 MPP459120:MPQ459124 MZL459120:MZM459124 NJH459120:NJI459124 NTD459120:NTE459124 OCZ459120:ODA459124 OMV459120:OMW459124 OWR459120:OWS459124 PGN459120:PGO459124 PQJ459120:PQK459124 QAF459120:QAG459124 QKB459120:QKC459124 QTX459120:QTY459124 RDT459120:RDU459124 RNP459120:RNQ459124 RXL459120:RXM459124 SHH459120:SHI459124 SRD459120:SRE459124 TAZ459120:TBA459124 TKV459120:TKW459124 TUR459120:TUS459124 UEN459120:UEO459124 UOJ459120:UOK459124 UYF459120:UYG459124 VIB459120:VIC459124 VRX459120:VRY459124 WBT459120:WBU459124 WLP459120:WLQ459124 WVL459120:WVM459124 D524656:E524660 IZ524656:JA524660 SV524656:SW524660 ACR524656:ACS524660 AMN524656:AMO524660 AWJ524656:AWK524660 BGF524656:BGG524660 BQB524656:BQC524660 BZX524656:BZY524660 CJT524656:CJU524660 CTP524656:CTQ524660 DDL524656:DDM524660 DNH524656:DNI524660 DXD524656:DXE524660 EGZ524656:EHA524660 EQV524656:EQW524660 FAR524656:FAS524660 FKN524656:FKO524660 FUJ524656:FUK524660 GEF524656:GEG524660 GOB524656:GOC524660 GXX524656:GXY524660 HHT524656:HHU524660 HRP524656:HRQ524660 IBL524656:IBM524660 ILH524656:ILI524660 IVD524656:IVE524660 JEZ524656:JFA524660 JOV524656:JOW524660 JYR524656:JYS524660 KIN524656:KIO524660 KSJ524656:KSK524660 LCF524656:LCG524660 LMB524656:LMC524660 LVX524656:LVY524660 MFT524656:MFU524660 MPP524656:MPQ524660 MZL524656:MZM524660 NJH524656:NJI524660 NTD524656:NTE524660 OCZ524656:ODA524660 OMV524656:OMW524660 OWR524656:OWS524660 PGN524656:PGO524660 PQJ524656:PQK524660 QAF524656:QAG524660 QKB524656:QKC524660 QTX524656:QTY524660 RDT524656:RDU524660 RNP524656:RNQ524660 RXL524656:RXM524660 SHH524656:SHI524660 SRD524656:SRE524660 TAZ524656:TBA524660 TKV524656:TKW524660 TUR524656:TUS524660 UEN524656:UEO524660 UOJ524656:UOK524660 UYF524656:UYG524660 VIB524656:VIC524660 VRX524656:VRY524660 WBT524656:WBU524660 WLP524656:WLQ524660 WVL524656:WVM524660 D590192:E590196 IZ590192:JA590196 SV590192:SW590196 ACR590192:ACS590196 AMN590192:AMO590196 AWJ590192:AWK590196 BGF590192:BGG590196 BQB590192:BQC590196 BZX590192:BZY590196 CJT590192:CJU590196 CTP590192:CTQ590196 DDL590192:DDM590196 DNH590192:DNI590196 DXD590192:DXE590196 EGZ590192:EHA590196 EQV590192:EQW590196 FAR590192:FAS590196 FKN590192:FKO590196 FUJ590192:FUK590196 GEF590192:GEG590196 GOB590192:GOC590196 GXX590192:GXY590196 HHT590192:HHU590196 HRP590192:HRQ590196 IBL590192:IBM590196 ILH590192:ILI590196 IVD590192:IVE590196 JEZ590192:JFA590196 JOV590192:JOW590196 JYR590192:JYS590196 KIN590192:KIO590196 KSJ590192:KSK590196 LCF590192:LCG590196 LMB590192:LMC590196 LVX590192:LVY590196 MFT590192:MFU590196 MPP590192:MPQ590196 MZL590192:MZM590196 NJH590192:NJI590196 NTD590192:NTE590196 OCZ590192:ODA590196 OMV590192:OMW590196 OWR590192:OWS590196 PGN590192:PGO590196 PQJ590192:PQK590196 QAF590192:QAG590196 QKB590192:QKC590196 QTX590192:QTY590196 RDT590192:RDU590196 RNP590192:RNQ590196 RXL590192:RXM590196 SHH590192:SHI590196 SRD590192:SRE590196 TAZ590192:TBA590196 TKV590192:TKW590196 TUR590192:TUS590196 UEN590192:UEO590196 UOJ590192:UOK590196 UYF590192:UYG590196 VIB590192:VIC590196 VRX590192:VRY590196 WBT590192:WBU590196 WLP590192:WLQ590196 WVL590192:WVM590196 D655728:E655732 IZ655728:JA655732 SV655728:SW655732 ACR655728:ACS655732 AMN655728:AMO655732 AWJ655728:AWK655732 BGF655728:BGG655732 BQB655728:BQC655732 BZX655728:BZY655732 CJT655728:CJU655732 CTP655728:CTQ655732 DDL655728:DDM655732 DNH655728:DNI655732 DXD655728:DXE655732 EGZ655728:EHA655732 EQV655728:EQW655732 FAR655728:FAS655732 FKN655728:FKO655732 FUJ655728:FUK655732 GEF655728:GEG655732 GOB655728:GOC655732 GXX655728:GXY655732 HHT655728:HHU655732 HRP655728:HRQ655732 IBL655728:IBM655732 ILH655728:ILI655732 IVD655728:IVE655732 JEZ655728:JFA655732 JOV655728:JOW655732 JYR655728:JYS655732 KIN655728:KIO655732 KSJ655728:KSK655732 LCF655728:LCG655732 LMB655728:LMC655732 LVX655728:LVY655732 MFT655728:MFU655732 MPP655728:MPQ655732 MZL655728:MZM655732 NJH655728:NJI655732 NTD655728:NTE655732 OCZ655728:ODA655732 OMV655728:OMW655732 OWR655728:OWS655732 PGN655728:PGO655732 PQJ655728:PQK655732 QAF655728:QAG655732 QKB655728:QKC655732 QTX655728:QTY655732 RDT655728:RDU655732 RNP655728:RNQ655732 RXL655728:RXM655732 SHH655728:SHI655732 SRD655728:SRE655732 TAZ655728:TBA655732 TKV655728:TKW655732 TUR655728:TUS655732 UEN655728:UEO655732 UOJ655728:UOK655732 UYF655728:UYG655732 VIB655728:VIC655732 VRX655728:VRY655732 WBT655728:WBU655732 WLP655728:WLQ655732 WVL655728:WVM655732 D721264:E721268 IZ721264:JA721268 SV721264:SW721268 ACR721264:ACS721268 AMN721264:AMO721268 AWJ721264:AWK721268 BGF721264:BGG721268 BQB721264:BQC721268 BZX721264:BZY721268 CJT721264:CJU721268 CTP721264:CTQ721268 DDL721264:DDM721268 DNH721264:DNI721268 DXD721264:DXE721268 EGZ721264:EHA721268 EQV721264:EQW721268 FAR721264:FAS721268 FKN721264:FKO721268 FUJ721264:FUK721268 GEF721264:GEG721268 GOB721264:GOC721268 GXX721264:GXY721268 HHT721264:HHU721268 HRP721264:HRQ721268 IBL721264:IBM721268 ILH721264:ILI721268 IVD721264:IVE721268 JEZ721264:JFA721268 JOV721264:JOW721268 JYR721264:JYS721268 KIN721264:KIO721268 KSJ721264:KSK721268 LCF721264:LCG721268 LMB721264:LMC721268 LVX721264:LVY721268 MFT721264:MFU721268 MPP721264:MPQ721268 MZL721264:MZM721268 NJH721264:NJI721268 NTD721264:NTE721268 OCZ721264:ODA721268 OMV721264:OMW721268 OWR721264:OWS721268 PGN721264:PGO721268 PQJ721264:PQK721268 QAF721264:QAG721268 QKB721264:QKC721268 QTX721264:QTY721268 RDT721264:RDU721268 RNP721264:RNQ721268 RXL721264:RXM721268 SHH721264:SHI721268 SRD721264:SRE721268 TAZ721264:TBA721268 TKV721264:TKW721268 TUR721264:TUS721268 UEN721264:UEO721268 UOJ721264:UOK721268 UYF721264:UYG721268 VIB721264:VIC721268 VRX721264:VRY721268 WBT721264:WBU721268 WLP721264:WLQ721268 WVL721264:WVM721268 D786800:E786804 IZ786800:JA786804 SV786800:SW786804 ACR786800:ACS786804 AMN786800:AMO786804 AWJ786800:AWK786804 BGF786800:BGG786804 BQB786800:BQC786804 BZX786800:BZY786804 CJT786800:CJU786804 CTP786800:CTQ786804 DDL786800:DDM786804 DNH786800:DNI786804 DXD786800:DXE786804 EGZ786800:EHA786804 EQV786800:EQW786804 FAR786800:FAS786804 FKN786800:FKO786804 FUJ786800:FUK786804 GEF786800:GEG786804 GOB786800:GOC786804 GXX786800:GXY786804 HHT786800:HHU786804 HRP786800:HRQ786804 IBL786800:IBM786804 ILH786800:ILI786804 IVD786800:IVE786804 JEZ786800:JFA786804 JOV786800:JOW786804 JYR786800:JYS786804 KIN786800:KIO786804 KSJ786800:KSK786804 LCF786800:LCG786804 LMB786800:LMC786804 LVX786800:LVY786804 MFT786800:MFU786804 MPP786800:MPQ786804 MZL786800:MZM786804 NJH786800:NJI786804 NTD786800:NTE786804 OCZ786800:ODA786804 OMV786800:OMW786804 OWR786800:OWS786804 PGN786800:PGO786804 PQJ786800:PQK786804 QAF786800:QAG786804 QKB786800:QKC786804 QTX786800:QTY786804 RDT786800:RDU786804 RNP786800:RNQ786804 RXL786800:RXM786804 SHH786800:SHI786804 SRD786800:SRE786804 TAZ786800:TBA786804 TKV786800:TKW786804 TUR786800:TUS786804 UEN786800:UEO786804 UOJ786800:UOK786804 UYF786800:UYG786804 VIB786800:VIC786804 VRX786800:VRY786804 WBT786800:WBU786804 WLP786800:WLQ786804 WVL786800:WVM786804 D852336:E852340 IZ852336:JA852340 SV852336:SW852340 ACR852336:ACS852340 AMN852336:AMO852340 AWJ852336:AWK852340 BGF852336:BGG852340 BQB852336:BQC852340 BZX852336:BZY852340 CJT852336:CJU852340 CTP852336:CTQ852340 DDL852336:DDM852340 DNH852336:DNI852340 DXD852336:DXE852340 EGZ852336:EHA852340 EQV852336:EQW852340 FAR852336:FAS852340 FKN852336:FKO852340 FUJ852336:FUK852340 GEF852336:GEG852340 GOB852336:GOC852340 GXX852336:GXY852340 HHT852336:HHU852340 HRP852336:HRQ852340 IBL852336:IBM852340 ILH852336:ILI852340 IVD852336:IVE852340 JEZ852336:JFA852340 JOV852336:JOW852340 JYR852336:JYS852340 KIN852336:KIO852340 KSJ852336:KSK852340 LCF852336:LCG852340 LMB852336:LMC852340 LVX852336:LVY852340 MFT852336:MFU852340 MPP852336:MPQ852340 MZL852336:MZM852340 NJH852336:NJI852340 NTD852336:NTE852340 OCZ852336:ODA852340 OMV852336:OMW852340 OWR852336:OWS852340 PGN852336:PGO852340 PQJ852336:PQK852340 QAF852336:QAG852340 QKB852336:QKC852340 QTX852336:QTY852340 RDT852336:RDU852340 RNP852336:RNQ852340 RXL852336:RXM852340 SHH852336:SHI852340 SRD852336:SRE852340 TAZ852336:TBA852340 TKV852336:TKW852340 TUR852336:TUS852340 UEN852336:UEO852340 UOJ852336:UOK852340 UYF852336:UYG852340 VIB852336:VIC852340 VRX852336:VRY852340 WBT852336:WBU852340 WLP852336:WLQ852340 WVL852336:WVM852340 D917872:E917876 IZ917872:JA917876 SV917872:SW917876 ACR917872:ACS917876 AMN917872:AMO917876 AWJ917872:AWK917876 BGF917872:BGG917876 BQB917872:BQC917876 BZX917872:BZY917876 CJT917872:CJU917876 CTP917872:CTQ917876 DDL917872:DDM917876 DNH917872:DNI917876 DXD917872:DXE917876 EGZ917872:EHA917876 EQV917872:EQW917876 FAR917872:FAS917876 FKN917872:FKO917876 FUJ917872:FUK917876 GEF917872:GEG917876 GOB917872:GOC917876 GXX917872:GXY917876 HHT917872:HHU917876 HRP917872:HRQ917876 IBL917872:IBM917876 ILH917872:ILI917876 IVD917872:IVE917876 JEZ917872:JFA917876 JOV917872:JOW917876 JYR917872:JYS917876 KIN917872:KIO917876 KSJ917872:KSK917876 LCF917872:LCG917876 LMB917872:LMC917876 LVX917872:LVY917876 MFT917872:MFU917876 MPP917872:MPQ917876 MZL917872:MZM917876 NJH917872:NJI917876 NTD917872:NTE917876 OCZ917872:ODA917876 OMV917872:OMW917876 OWR917872:OWS917876 PGN917872:PGO917876 PQJ917872:PQK917876 QAF917872:QAG917876 QKB917872:QKC917876 QTX917872:QTY917876 RDT917872:RDU917876 RNP917872:RNQ917876 RXL917872:RXM917876 SHH917872:SHI917876 SRD917872:SRE917876 TAZ917872:TBA917876 TKV917872:TKW917876 TUR917872:TUS917876 UEN917872:UEO917876 UOJ917872:UOK917876 UYF917872:UYG917876 VIB917872:VIC917876 VRX917872:VRY917876 WBT917872:WBU917876 WLP917872:WLQ917876 WVL917872:WVM917876 D983408:E983412 IZ983408:JA983412 SV983408:SW983412 ACR983408:ACS983412 AMN983408:AMO983412 AWJ983408:AWK983412 BGF983408:BGG983412 BQB983408:BQC983412 BZX983408:BZY983412 CJT983408:CJU983412 CTP983408:CTQ983412 DDL983408:DDM983412 DNH983408:DNI983412 DXD983408:DXE983412 EGZ983408:EHA983412 EQV983408:EQW983412 FAR983408:FAS983412 FKN983408:FKO983412 FUJ983408:FUK983412 GEF983408:GEG983412 GOB983408:GOC983412 GXX983408:GXY983412 HHT983408:HHU983412 HRP983408:HRQ983412 IBL983408:IBM983412 ILH983408:ILI983412 IVD983408:IVE983412 JEZ983408:JFA983412 JOV983408:JOW983412 JYR983408:JYS983412 KIN983408:KIO983412 KSJ983408:KSK983412 LCF983408:LCG983412 LMB983408:LMC983412 LVX983408:LVY983412 MFT983408:MFU983412 MPP983408:MPQ983412 MZL983408:MZM983412 NJH983408:NJI983412 NTD983408:NTE983412 OCZ983408:ODA983412 OMV983408:OMW983412 OWR983408:OWS983412 PGN983408:PGO983412 PQJ983408:PQK983412 QAF983408:QAG983412 QKB983408:QKC983412 QTX983408:QTY983412 RDT983408:RDU983412 RNP983408:RNQ983412 RXL983408:RXM983412 SHH983408:SHI983412 SRD983408:SRE983412 TAZ983408:TBA983412 TKV983408:TKW983412 TUR983408:TUS983412 UEN983408:UEO983412 UOJ983408:UOK983412 UYF983408:UYG983412 VIB983408:VIC983412 VRX983408:VRY983412 WBT983408:WBU983412 WLP983408:WLQ983412 WVL983408:WVM983412 I136 F101:I101 F143:I143 I132 I134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B296B-2AA6-4B3C-BA42-49F09747B8C6}">
  <sheetPr codeName="Sheet15">
    <pageSetUpPr fitToPage="1"/>
  </sheetPr>
  <dimension ref="A1:XFD428"/>
  <sheetViews>
    <sheetView showGridLines="0" showZeros="0" view="pageBreakPreview" topLeftCell="A411" zoomScale="80" zoomScaleNormal="100" zoomScaleSheetLayoutView="80" workbookViewId="0">
      <selection activeCell="B425" sqref="B425:H425"/>
    </sheetView>
  </sheetViews>
  <sheetFormatPr defaultRowHeight="15.75"/>
  <cols>
    <col min="1" max="1" width="14.28515625" style="292" customWidth="1"/>
    <col min="2" max="2" width="13.85546875" style="292" customWidth="1"/>
    <col min="3" max="3" width="11.42578125" style="292" customWidth="1"/>
    <col min="4" max="4" width="27.85546875" style="292" customWidth="1"/>
    <col min="5" max="5" width="14.42578125" style="292" customWidth="1"/>
    <col min="6" max="6" width="21" style="292" customWidth="1"/>
    <col min="7" max="7" width="19.7109375" style="292" customWidth="1"/>
    <col min="8" max="8" width="18" style="292" customWidth="1"/>
    <col min="9" max="9" width="23.140625" style="292" customWidth="1"/>
    <col min="10" max="10" width="10.5703125" style="292" hidden="1" customWidth="1"/>
    <col min="11" max="11" width="10.28515625" style="292" hidden="1" customWidth="1"/>
    <col min="12" max="12" width="11.85546875" style="292" hidden="1" customWidth="1"/>
    <col min="13" max="13" width="34.5703125" style="292" hidden="1" customWidth="1"/>
    <col min="14" max="14" width="10.42578125" style="292" hidden="1" customWidth="1"/>
    <col min="15" max="15" width="11.42578125" style="292" hidden="1" customWidth="1"/>
    <col min="16" max="16" width="10.7109375" style="292" hidden="1" customWidth="1"/>
    <col min="17" max="17" width="13.7109375" style="292" hidden="1" customWidth="1"/>
    <col min="18" max="20" width="0" style="292" hidden="1" customWidth="1"/>
    <col min="21" max="21" width="13.5703125" style="292" hidden="1" customWidth="1"/>
    <col min="22" max="23" width="0" style="292" hidden="1" customWidth="1"/>
    <col min="24" max="24" width="4.7109375" style="292" hidden="1" customWidth="1"/>
    <col min="25" max="256" width="9.140625" style="292"/>
    <col min="257" max="257" width="14.28515625" style="292" customWidth="1"/>
    <col min="258" max="258" width="13.85546875" style="292" customWidth="1"/>
    <col min="259" max="259" width="11.42578125" style="292" customWidth="1"/>
    <col min="260" max="260" width="27.85546875" style="292" customWidth="1"/>
    <col min="261" max="261" width="14.42578125" style="292" customWidth="1"/>
    <col min="262" max="262" width="21" style="292" customWidth="1"/>
    <col min="263" max="263" width="19.7109375" style="292" customWidth="1"/>
    <col min="264" max="264" width="18" style="292" customWidth="1"/>
    <col min="265" max="265" width="23.140625" style="292" customWidth="1"/>
    <col min="266" max="280" width="0" style="292" hidden="1" customWidth="1"/>
    <col min="281" max="512" width="9.140625" style="292"/>
    <col min="513" max="513" width="14.28515625" style="292" customWidth="1"/>
    <col min="514" max="514" width="13.85546875" style="292" customWidth="1"/>
    <col min="515" max="515" width="11.42578125" style="292" customWidth="1"/>
    <col min="516" max="516" width="27.85546875" style="292" customWidth="1"/>
    <col min="517" max="517" width="14.42578125" style="292" customWidth="1"/>
    <col min="518" max="518" width="21" style="292" customWidth="1"/>
    <col min="519" max="519" width="19.7109375" style="292" customWidth="1"/>
    <col min="520" max="520" width="18" style="292" customWidth="1"/>
    <col min="521" max="521" width="23.140625" style="292" customWidth="1"/>
    <col min="522" max="536" width="0" style="292" hidden="1" customWidth="1"/>
    <col min="537" max="768" width="9.140625" style="292"/>
    <col min="769" max="769" width="14.28515625" style="292" customWidth="1"/>
    <col min="770" max="770" width="13.85546875" style="292" customWidth="1"/>
    <col min="771" max="771" width="11.42578125" style="292" customWidth="1"/>
    <col min="772" max="772" width="27.85546875" style="292" customWidth="1"/>
    <col min="773" max="773" width="14.42578125" style="292" customWidth="1"/>
    <col min="774" max="774" width="21" style="292" customWidth="1"/>
    <col min="775" max="775" width="19.7109375" style="292" customWidth="1"/>
    <col min="776" max="776" width="18" style="292" customWidth="1"/>
    <col min="777" max="777" width="23.140625" style="292" customWidth="1"/>
    <col min="778" max="792" width="0" style="292" hidden="1" customWidth="1"/>
    <col min="793" max="1024" width="9.140625" style="292"/>
    <col min="1025" max="1025" width="14.28515625" style="292" customWidth="1"/>
    <col min="1026" max="1026" width="13.85546875" style="292" customWidth="1"/>
    <col min="1027" max="1027" width="11.42578125" style="292" customWidth="1"/>
    <col min="1028" max="1028" width="27.85546875" style="292" customWidth="1"/>
    <col min="1029" max="1029" width="14.42578125" style="292" customWidth="1"/>
    <col min="1030" max="1030" width="21" style="292" customWidth="1"/>
    <col min="1031" max="1031" width="19.7109375" style="292" customWidth="1"/>
    <col min="1032" max="1032" width="18" style="292" customWidth="1"/>
    <col min="1033" max="1033" width="23.140625" style="292" customWidth="1"/>
    <col min="1034" max="1048" width="0" style="292" hidden="1" customWidth="1"/>
    <col min="1049" max="1280" width="9.140625" style="292"/>
    <col min="1281" max="1281" width="14.28515625" style="292" customWidth="1"/>
    <col min="1282" max="1282" width="13.85546875" style="292" customWidth="1"/>
    <col min="1283" max="1283" width="11.42578125" style="292" customWidth="1"/>
    <col min="1284" max="1284" width="27.85546875" style="292" customWidth="1"/>
    <col min="1285" max="1285" width="14.42578125" style="292" customWidth="1"/>
    <col min="1286" max="1286" width="21" style="292" customWidth="1"/>
    <col min="1287" max="1287" width="19.7109375" style="292" customWidth="1"/>
    <col min="1288" max="1288" width="18" style="292" customWidth="1"/>
    <col min="1289" max="1289" width="23.140625" style="292" customWidth="1"/>
    <col min="1290" max="1304" width="0" style="292" hidden="1" customWidth="1"/>
    <col min="1305" max="1536" width="9.140625" style="292"/>
    <col min="1537" max="1537" width="14.28515625" style="292" customWidth="1"/>
    <col min="1538" max="1538" width="13.85546875" style="292" customWidth="1"/>
    <col min="1539" max="1539" width="11.42578125" style="292" customWidth="1"/>
    <col min="1540" max="1540" width="27.85546875" style="292" customWidth="1"/>
    <col min="1541" max="1541" width="14.42578125" style="292" customWidth="1"/>
    <col min="1542" max="1542" width="21" style="292" customWidth="1"/>
    <col min="1543" max="1543" width="19.7109375" style="292" customWidth="1"/>
    <col min="1544" max="1544" width="18" style="292" customWidth="1"/>
    <col min="1545" max="1545" width="23.140625" style="292" customWidth="1"/>
    <col min="1546" max="1560" width="0" style="292" hidden="1" customWidth="1"/>
    <col min="1561" max="1792" width="9.140625" style="292"/>
    <col min="1793" max="1793" width="14.28515625" style="292" customWidth="1"/>
    <col min="1794" max="1794" width="13.85546875" style="292" customWidth="1"/>
    <col min="1795" max="1795" width="11.42578125" style="292" customWidth="1"/>
    <col min="1796" max="1796" width="27.85546875" style="292" customWidth="1"/>
    <col min="1797" max="1797" width="14.42578125" style="292" customWidth="1"/>
    <col min="1798" max="1798" width="21" style="292" customWidth="1"/>
    <col min="1799" max="1799" width="19.7109375" style="292" customWidth="1"/>
    <col min="1800" max="1800" width="18" style="292" customWidth="1"/>
    <col min="1801" max="1801" width="23.140625" style="292" customWidth="1"/>
    <col min="1802" max="1816" width="0" style="292" hidden="1" customWidth="1"/>
    <col min="1817" max="2048" width="9.140625" style="292"/>
    <col min="2049" max="2049" width="14.28515625" style="292" customWidth="1"/>
    <col min="2050" max="2050" width="13.85546875" style="292" customWidth="1"/>
    <col min="2051" max="2051" width="11.42578125" style="292" customWidth="1"/>
    <col min="2052" max="2052" width="27.85546875" style="292" customWidth="1"/>
    <col min="2053" max="2053" width="14.42578125" style="292" customWidth="1"/>
    <col min="2054" max="2054" width="21" style="292" customWidth="1"/>
    <col min="2055" max="2055" width="19.7109375" style="292" customWidth="1"/>
    <col min="2056" max="2056" width="18" style="292" customWidth="1"/>
    <col min="2057" max="2057" width="23.140625" style="292" customWidth="1"/>
    <col min="2058" max="2072" width="0" style="292" hidden="1" customWidth="1"/>
    <col min="2073" max="2304" width="9.140625" style="292"/>
    <col min="2305" max="2305" width="14.28515625" style="292" customWidth="1"/>
    <col min="2306" max="2306" width="13.85546875" style="292" customWidth="1"/>
    <col min="2307" max="2307" width="11.42578125" style="292" customWidth="1"/>
    <col min="2308" max="2308" width="27.85546875" style="292" customWidth="1"/>
    <col min="2309" max="2309" width="14.42578125" style="292" customWidth="1"/>
    <col min="2310" max="2310" width="21" style="292" customWidth="1"/>
    <col min="2311" max="2311" width="19.7109375" style="292" customWidth="1"/>
    <col min="2312" max="2312" width="18" style="292" customWidth="1"/>
    <col min="2313" max="2313" width="23.140625" style="292" customWidth="1"/>
    <col min="2314" max="2328" width="0" style="292" hidden="1" customWidth="1"/>
    <col min="2329" max="2560" width="9.140625" style="292"/>
    <col min="2561" max="2561" width="14.28515625" style="292" customWidth="1"/>
    <col min="2562" max="2562" width="13.85546875" style="292" customWidth="1"/>
    <col min="2563" max="2563" width="11.42578125" style="292" customWidth="1"/>
    <col min="2564" max="2564" width="27.85546875" style="292" customWidth="1"/>
    <col min="2565" max="2565" width="14.42578125" style="292" customWidth="1"/>
    <col min="2566" max="2566" width="21" style="292" customWidth="1"/>
    <col min="2567" max="2567" width="19.7109375" style="292" customWidth="1"/>
    <col min="2568" max="2568" width="18" style="292" customWidth="1"/>
    <col min="2569" max="2569" width="23.140625" style="292" customWidth="1"/>
    <col min="2570" max="2584" width="0" style="292" hidden="1" customWidth="1"/>
    <col min="2585" max="2816" width="9.140625" style="292"/>
    <col min="2817" max="2817" width="14.28515625" style="292" customWidth="1"/>
    <col min="2818" max="2818" width="13.85546875" style="292" customWidth="1"/>
    <col min="2819" max="2819" width="11.42578125" style="292" customWidth="1"/>
    <col min="2820" max="2820" width="27.85546875" style="292" customWidth="1"/>
    <col min="2821" max="2821" width="14.42578125" style="292" customWidth="1"/>
    <col min="2822" max="2822" width="21" style="292" customWidth="1"/>
    <col min="2823" max="2823" width="19.7109375" style="292" customWidth="1"/>
    <col min="2824" max="2824" width="18" style="292" customWidth="1"/>
    <col min="2825" max="2825" width="23.140625" style="292" customWidth="1"/>
    <col min="2826" max="2840" width="0" style="292" hidden="1" customWidth="1"/>
    <col min="2841" max="3072" width="9.140625" style="292"/>
    <col min="3073" max="3073" width="14.28515625" style="292" customWidth="1"/>
    <col min="3074" max="3074" width="13.85546875" style="292" customWidth="1"/>
    <col min="3075" max="3075" width="11.42578125" style="292" customWidth="1"/>
    <col min="3076" max="3076" width="27.85546875" style="292" customWidth="1"/>
    <col min="3077" max="3077" width="14.42578125" style="292" customWidth="1"/>
    <col min="3078" max="3078" width="21" style="292" customWidth="1"/>
    <col min="3079" max="3079" width="19.7109375" style="292" customWidth="1"/>
    <col min="3080" max="3080" width="18" style="292" customWidth="1"/>
    <col min="3081" max="3081" width="23.140625" style="292" customWidth="1"/>
    <col min="3082" max="3096" width="0" style="292" hidden="1" customWidth="1"/>
    <col min="3097" max="3328" width="9.140625" style="292"/>
    <col min="3329" max="3329" width="14.28515625" style="292" customWidth="1"/>
    <col min="3330" max="3330" width="13.85546875" style="292" customWidth="1"/>
    <col min="3331" max="3331" width="11.42578125" style="292" customWidth="1"/>
    <col min="3332" max="3332" width="27.85546875" style="292" customWidth="1"/>
    <col min="3333" max="3333" width="14.42578125" style="292" customWidth="1"/>
    <col min="3334" max="3334" width="21" style="292" customWidth="1"/>
    <col min="3335" max="3335" width="19.7109375" style="292" customWidth="1"/>
    <col min="3336" max="3336" width="18" style="292" customWidth="1"/>
    <col min="3337" max="3337" width="23.140625" style="292" customWidth="1"/>
    <col min="3338" max="3352" width="0" style="292" hidden="1" customWidth="1"/>
    <col min="3353" max="3584" width="9.140625" style="292"/>
    <col min="3585" max="3585" width="14.28515625" style="292" customWidth="1"/>
    <col min="3586" max="3586" width="13.85546875" style="292" customWidth="1"/>
    <col min="3587" max="3587" width="11.42578125" style="292" customWidth="1"/>
    <col min="3588" max="3588" width="27.85546875" style="292" customWidth="1"/>
    <col min="3589" max="3589" width="14.42578125" style="292" customWidth="1"/>
    <col min="3590" max="3590" width="21" style="292" customWidth="1"/>
    <col min="3591" max="3591" width="19.7109375" style="292" customWidth="1"/>
    <col min="3592" max="3592" width="18" style="292" customWidth="1"/>
    <col min="3593" max="3593" width="23.140625" style="292" customWidth="1"/>
    <col min="3594" max="3608" width="0" style="292" hidden="1" customWidth="1"/>
    <col min="3609" max="3840" width="9.140625" style="292"/>
    <col min="3841" max="3841" width="14.28515625" style="292" customWidth="1"/>
    <col min="3842" max="3842" width="13.85546875" style="292" customWidth="1"/>
    <col min="3843" max="3843" width="11.42578125" style="292" customWidth="1"/>
    <col min="3844" max="3844" width="27.85546875" style="292" customWidth="1"/>
    <col min="3845" max="3845" width="14.42578125" style="292" customWidth="1"/>
    <col min="3846" max="3846" width="21" style="292" customWidth="1"/>
    <col min="3847" max="3847" width="19.7109375" style="292" customWidth="1"/>
    <col min="3848" max="3848" width="18" style="292" customWidth="1"/>
    <col min="3849" max="3849" width="23.140625" style="292" customWidth="1"/>
    <col min="3850" max="3864" width="0" style="292" hidden="1" customWidth="1"/>
    <col min="3865" max="4096" width="9.140625" style="292"/>
    <col min="4097" max="4097" width="14.28515625" style="292" customWidth="1"/>
    <col min="4098" max="4098" width="13.85546875" style="292" customWidth="1"/>
    <col min="4099" max="4099" width="11.42578125" style="292" customWidth="1"/>
    <col min="4100" max="4100" width="27.85546875" style="292" customWidth="1"/>
    <col min="4101" max="4101" width="14.42578125" style="292" customWidth="1"/>
    <col min="4102" max="4102" width="21" style="292" customWidth="1"/>
    <col min="4103" max="4103" width="19.7109375" style="292" customWidth="1"/>
    <col min="4104" max="4104" width="18" style="292" customWidth="1"/>
    <col min="4105" max="4105" width="23.140625" style="292" customWidth="1"/>
    <col min="4106" max="4120" width="0" style="292" hidden="1" customWidth="1"/>
    <col min="4121" max="4352" width="9.140625" style="292"/>
    <col min="4353" max="4353" width="14.28515625" style="292" customWidth="1"/>
    <col min="4354" max="4354" width="13.85546875" style="292" customWidth="1"/>
    <col min="4355" max="4355" width="11.42578125" style="292" customWidth="1"/>
    <col min="4356" max="4356" width="27.85546875" style="292" customWidth="1"/>
    <col min="4357" max="4357" width="14.42578125" style="292" customWidth="1"/>
    <col min="4358" max="4358" width="21" style="292" customWidth="1"/>
    <col min="4359" max="4359" width="19.7109375" style="292" customWidth="1"/>
    <col min="4360" max="4360" width="18" style="292" customWidth="1"/>
    <col min="4361" max="4361" width="23.140625" style="292" customWidth="1"/>
    <col min="4362" max="4376" width="0" style="292" hidden="1" customWidth="1"/>
    <col min="4377" max="4608" width="9.140625" style="292"/>
    <col min="4609" max="4609" width="14.28515625" style="292" customWidth="1"/>
    <col min="4610" max="4610" width="13.85546875" style="292" customWidth="1"/>
    <col min="4611" max="4611" width="11.42578125" style="292" customWidth="1"/>
    <col min="4612" max="4612" width="27.85546875" style="292" customWidth="1"/>
    <col min="4613" max="4613" width="14.42578125" style="292" customWidth="1"/>
    <col min="4614" max="4614" width="21" style="292" customWidth="1"/>
    <col min="4615" max="4615" width="19.7109375" style="292" customWidth="1"/>
    <col min="4616" max="4616" width="18" style="292" customWidth="1"/>
    <col min="4617" max="4617" width="23.140625" style="292" customWidth="1"/>
    <col min="4618" max="4632" width="0" style="292" hidden="1" customWidth="1"/>
    <col min="4633" max="4864" width="9.140625" style="292"/>
    <col min="4865" max="4865" width="14.28515625" style="292" customWidth="1"/>
    <col min="4866" max="4866" width="13.85546875" style="292" customWidth="1"/>
    <col min="4867" max="4867" width="11.42578125" style="292" customWidth="1"/>
    <col min="4868" max="4868" width="27.85546875" style="292" customWidth="1"/>
    <col min="4869" max="4869" width="14.42578125" style="292" customWidth="1"/>
    <col min="4870" max="4870" width="21" style="292" customWidth="1"/>
    <col min="4871" max="4871" width="19.7109375" style="292" customWidth="1"/>
    <col min="4872" max="4872" width="18" style="292" customWidth="1"/>
    <col min="4873" max="4873" width="23.140625" style="292" customWidth="1"/>
    <col min="4874" max="4888" width="0" style="292" hidden="1" customWidth="1"/>
    <col min="4889" max="5120" width="9.140625" style="292"/>
    <col min="5121" max="5121" width="14.28515625" style="292" customWidth="1"/>
    <col min="5122" max="5122" width="13.85546875" style="292" customWidth="1"/>
    <col min="5123" max="5123" width="11.42578125" style="292" customWidth="1"/>
    <col min="5124" max="5124" width="27.85546875" style="292" customWidth="1"/>
    <col min="5125" max="5125" width="14.42578125" style="292" customWidth="1"/>
    <col min="5126" max="5126" width="21" style="292" customWidth="1"/>
    <col min="5127" max="5127" width="19.7109375" style="292" customWidth="1"/>
    <col min="5128" max="5128" width="18" style="292" customWidth="1"/>
    <col min="5129" max="5129" width="23.140625" style="292" customWidth="1"/>
    <col min="5130" max="5144" width="0" style="292" hidden="1" customWidth="1"/>
    <col min="5145" max="5376" width="9.140625" style="292"/>
    <col min="5377" max="5377" width="14.28515625" style="292" customWidth="1"/>
    <col min="5378" max="5378" width="13.85546875" style="292" customWidth="1"/>
    <col min="5379" max="5379" width="11.42578125" style="292" customWidth="1"/>
    <col min="5380" max="5380" width="27.85546875" style="292" customWidth="1"/>
    <col min="5381" max="5381" width="14.42578125" style="292" customWidth="1"/>
    <col min="5382" max="5382" width="21" style="292" customWidth="1"/>
    <col min="5383" max="5383" width="19.7109375" style="292" customWidth="1"/>
    <col min="5384" max="5384" width="18" style="292" customWidth="1"/>
    <col min="5385" max="5385" width="23.140625" style="292" customWidth="1"/>
    <col min="5386" max="5400" width="0" style="292" hidden="1" customWidth="1"/>
    <col min="5401" max="5632" width="9.140625" style="292"/>
    <col min="5633" max="5633" width="14.28515625" style="292" customWidth="1"/>
    <col min="5634" max="5634" width="13.85546875" style="292" customWidth="1"/>
    <col min="5635" max="5635" width="11.42578125" style="292" customWidth="1"/>
    <col min="5636" max="5636" width="27.85546875" style="292" customWidth="1"/>
    <col min="5637" max="5637" width="14.42578125" style="292" customWidth="1"/>
    <col min="5638" max="5638" width="21" style="292" customWidth="1"/>
    <col min="5639" max="5639" width="19.7109375" style="292" customWidth="1"/>
    <col min="5640" max="5640" width="18" style="292" customWidth="1"/>
    <col min="5641" max="5641" width="23.140625" style="292" customWidth="1"/>
    <col min="5642" max="5656" width="0" style="292" hidden="1" customWidth="1"/>
    <col min="5657" max="5888" width="9.140625" style="292"/>
    <col min="5889" max="5889" width="14.28515625" style="292" customWidth="1"/>
    <col min="5890" max="5890" width="13.85546875" style="292" customWidth="1"/>
    <col min="5891" max="5891" width="11.42578125" style="292" customWidth="1"/>
    <col min="5892" max="5892" width="27.85546875" style="292" customWidth="1"/>
    <col min="5893" max="5893" width="14.42578125" style="292" customWidth="1"/>
    <col min="5894" max="5894" width="21" style="292" customWidth="1"/>
    <col min="5895" max="5895" width="19.7109375" style="292" customWidth="1"/>
    <col min="5896" max="5896" width="18" style="292" customWidth="1"/>
    <col min="5897" max="5897" width="23.140625" style="292" customWidth="1"/>
    <col min="5898" max="5912" width="0" style="292" hidden="1" customWidth="1"/>
    <col min="5913" max="6144" width="9.140625" style="292"/>
    <col min="6145" max="6145" width="14.28515625" style="292" customWidth="1"/>
    <col min="6146" max="6146" width="13.85546875" style="292" customWidth="1"/>
    <col min="6147" max="6147" width="11.42578125" style="292" customWidth="1"/>
    <col min="6148" max="6148" width="27.85546875" style="292" customWidth="1"/>
    <col min="6149" max="6149" width="14.42578125" style="292" customWidth="1"/>
    <col min="6150" max="6150" width="21" style="292" customWidth="1"/>
    <col min="6151" max="6151" width="19.7109375" style="292" customWidth="1"/>
    <col min="6152" max="6152" width="18" style="292" customWidth="1"/>
    <col min="6153" max="6153" width="23.140625" style="292" customWidth="1"/>
    <col min="6154" max="6168" width="0" style="292" hidden="1" customWidth="1"/>
    <col min="6169" max="6400" width="9.140625" style="292"/>
    <col min="6401" max="6401" width="14.28515625" style="292" customWidth="1"/>
    <col min="6402" max="6402" width="13.85546875" style="292" customWidth="1"/>
    <col min="6403" max="6403" width="11.42578125" style="292" customWidth="1"/>
    <col min="6404" max="6404" width="27.85546875" style="292" customWidth="1"/>
    <col min="6405" max="6405" width="14.42578125" style="292" customWidth="1"/>
    <col min="6406" max="6406" width="21" style="292" customWidth="1"/>
    <col min="6407" max="6407" width="19.7109375" style="292" customWidth="1"/>
    <col min="6408" max="6408" width="18" style="292" customWidth="1"/>
    <col min="6409" max="6409" width="23.140625" style="292" customWidth="1"/>
    <col min="6410" max="6424" width="0" style="292" hidden="1" customWidth="1"/>
    <col min="6425" max="6656" width="9.140625" style="292"/>
    <col min="6657" max="6657" width="14.28515625" style="292" customWidth="1"/>
    <col min="6658" max="6658" width="13.85546875" style="292" customWidth="1"/>
    <col min="6659" max="6659" width="11.42578125" style="292" customWidth="1"/>
    <col min="6660" max="6660" width="27.85546875" style="292" customWidth="1"/>
    <col min="6661" max="6661" width="14.42578125" style="292" customWidth="1"/>
    <col min="6662" max="6662" width="21" style="292" customWidth="1"/>
    <col min="6663" max="6663" width="19.7109375" style="292" customWidth="1"/>
    <col min="6664" max="6664" width="18" style="292" customWidth="1"/>
    <col min="6665" max="6665" width="23.140625" style="292" customWidth="1"/>
    <col min="6666" max="6680" width="0" style="292" hidden="1" customWidth="1"/>
    <col min="6681" max="6912" width="9.140625" style="292"/>
    <col min="6913" max="6913" width="14.28515625" style="292" customWidth="1"/>
    <col min="6914" max="6914" width="13.85546875" style="292" customWidth="1"/>
    <col min="6915" max="6915" width="11.42578125" style="292" customWidth="1"/>
    <col min="6916" max="6916" width="27.85546875" style="292" customWidth="1"/>
    <col min="6917" max="6917" width="14.42578125" style="292" customWidth="1"/>
    <col min="6918" max="6918" width="21" style="292" customWidth="1"/>
    <col min="6919" max="6919" width="19.7109375" style="292" customWidth="1"/>
    <col min="6920" max="6920" width="18" style="292" customWidth="1"/>
    <col min="6921" max="6921" width="23.140625" style="292" customWidth="1"/>
    <col min="6922" max="6936" width="0" style="292" hidden="1" customWidth="1"/>
    <col min="6937" max="7168" width="9.140625" style="292"/>
    <col min="7169" max="7169" width="14.28515625" style="292" customWidth="1"/>
    <col min="7170" max="7170" width="13.85546875" style="292" customWidth="1"/>
    <col min="7171" max="7171" width="11.42578125" style="292" customWidth="1"/>
    <col min="7172" max="7172" width="27.85546875" style="292" customWidth="1"/>
    <col min="7173" max="7173" width="14.42578125" style="292" customWidth="1"/>
    <col min="7174" max="7174" width="21" style="292" customWidth="1"/>
    <col min="7175" max="7175" width="19.7109375" style="292" customWidth="1"/>
    <col min="7176" max="7176" width="18" style="292" customWidth="1"/>
    <col min="7177" max="7177" width="23.140625" style="292" customWidth="1"/>
    <col min="7178" max="7192" width="0" style="292" hidden="1" customWidth="1"/>
    <col min="7193" max="7424" width="9.140625" style="292"/>
    <col min="7425" max="7425" width="14.28515625" style="292" customWidth="1"/>
    <col min="7426" max="7426" width="13.85546875" style="292" customWidth="1"/>
    <col min="7427" max="7427" width="11.42578125" style="292" customWidth="1"/>
    <col min="7428" max="7428" width="27.85546875" style="292" customWidth="1"/>
    <col min="7429" max="7429" width="14.42578125" style="292" customWidth="1"/>
    <col min="7430" max="7430" width="21" style="292" customWidth="1"/>
    <col min="7431" max="7431" width="19.7109375" style="292" customWidth="1"/>
    <col min="7432" max="7432" width="18" style="292" customWidth="1"/>
    <col min="7433" max="7433" width="23.140625" style="292" customWidth="1"/>
    <col min="7434" max="7448" width="0" style="292" hidden="1" customWidth="1"/>
    <col min="7449" max="7680" width="9.140625" style="292"/>
    <col min="7681" max="7681" width="14.28515625" style="292" customWidth="1"/>
    <col min="7682" max="7682" width="13.85546875" style="292" customWidth="1"/>
    <col min="7683" max="7683" width="11.42578125" style="292" customWidth="1"/>
    <col min="7684" max="7684" width="27.85546875" style="292" customWidth="1"/>
    <col min="7685" max="7685" width="14.42578125" style="292" customWidth="1"/>
    <col min="7686" max="7686" width="21" style="292" customWidth="1"/>
    <col min="7687" max="7687" width="19.7109375" style="292" customWidth="1"/>
    <col min="7688" max="7688" width="18" style="292" customWidth="1"/>
    <col min="7689" max="7689" width="23.140625" style="292" customWidth="1"/>
    <col min="7690" max="7704" width="0" style="292" hidden="1" customWidth="1"/>
    <col min="7705" max="7936" width="9.140625" style="292"/>
    <col min="7937" max="7937" width="14.28515625" style="292" customWidth="1"/>
    <col min="7938" max="7938" width="13.85546875" style="292" customWidth="1"/>
    <col min="7939" max="7939" width="11.42578125" style="292" customWidth="1"/>
    <col min="7940" max="7940" width="27.85546875" style="292" customWidth="1"/>
    <col min="7941" max="7941" width="14.42578125" style="292" customWidth="1"/>
    <col min="7942" max="7942" width="21" style="292" customWidth="1"/>
    <col min="7943" max="7943" width="19.7109375" style="292" customWidth="1"/>
    <col min="7944" max="7944" width="18" style="292" customWidth="1"/>
    <col min="7945" max="7945" width="23.140625" style="292" customWidth="1"/>
    <col min="7946" max="7960" width="0" style="292" hidden="1" customWidth="1"/>
    <col min="7961" max="8192" width="9.140625" style="292"/>
    <col min="8193" max="8193" width="14.28515625" style="292" customWidth="1"/>
    <col min="8194" max="8194" width="13.85546875" style="292" customWidth="1"/>
    <col min="8195" max="8195" width="11.42578125" style="292" customWidth="1"/>
    <col min="8196" max="8196" width="27.85546875" style="292" customWidth="1"/>
    <col min="8197" max="8197" width="14.42578125" style="292" customWidth="1"/>
    <col min="8198" max="8198" width="21" style="292" customWidth="1"/>
    <col min="8199" max="8199" width="19.7109375" style="292" customWidth="1"/>
    <col min="8200" max="8200" width="18" style="292" customWidth="1"/>
    <col min="8201" max="8201" width="23.140625" style="292" customWidth="1"/>
    <col min="8202" max="8216" width="0" style="292" hidden="1" customWidth="1"/>
    <col min="8217" max="8448" width="9.140625" style="292"/>
    <col min="8449" max="8449" width="14.28515625" style="292" customWidth="1"/>
    <col min="8450" max="8450" width="13.85546875" style="292" customWidth="1"/>
    <col min="8451" max="8451" width="11.42578125" style="292" customWidth="1"/>
    <col min="8452" max="8452" width="27.85546875" style="292" customWidth="1"/>
    <col min="8453" max="8453" width="14.42578125" style="292" customWidth="1"/>
    <col min="8454" max="8454" width="21" style="292" customWidth="1"/>
    <col min="8455" max="8455" width="19.7109375" style="292" customWidth="1"/>
    <col min="8456" max="8456" width="18" style="292" customWidth="1"/>
    <col min="8457" max="8457" width="23.140625" style="292" customWidth="1"/>
    <col min="8458" max="8472" width="0" style="292" hidden="1" customWidth="1"/>
    <col min="8473" max="8704" width="9.140625" style="292"/>
    <col min="8705" max="8705" width="14.28515625" style="292" customWidth="1"/>
    <col min="8706" max="8706" width="13.85546875" style="292" customWidth="1"/>
    <col min="8707" max="8707" width="11.42578125" style="292" customWidth="1"/>
    <col min="8708" max="8708" width="27.85546875" style="292" customWidth="1"/>
    <col min="8709" max="8709" width="14.42578125" style="292" customWidth="1"/>
    <col min="8710" max="8710" width="21" style="292" customWidth="1"/>
    <col min="8711" max="8711" width="19.7109375" style="292" customWidth="1"/>
    <col min="8712" max="8712" width="18" style="292" customWidth="1"/>
    <col min="8713" max="8713" width="23.140625" style="292" customWidth="1"/>
    <col min="8714" max="8728" width="0" style="292" hidden="1" customWidth="1"/>
    <col min="8729" max="8960" width="9.140625" style="292"/>
    <col min="8961" max="8961" width="14.28515625" style="292" customWidth="1"/>
    <col min="8962" max="8962" width="13.85546875" style="292" customWidth="1"/>
    <col min="8963" max="8963" width="11.42578125" style="292" customWidth="1"/>
    <col min="8964" max="8964" width="27.85546875" style="292" customWidth="1"/>
    <col min="8965" max="8965" width="14.42578125" style="292" customWidth="1"/>
    <col min="8966" max="8966" width="21" style="292" customWidth="1"/>
    <col min="8967" max="8967" width="19.7109375" style="292" customWidth="1"/>
    <col min="8968" max="8968" width="18" style="292" customWidth="1"/>
    <col min="8969" max="8969" width="23.140625" style="292" customWidth="1"/>
    <col min="8970" max="8984" width="0" style="292" hidden="1" customWidth="1"/>
    <col min="8985" max="9216" width="9.140625" style="292"/>
    <col min="9217" max="9217" width="14.28515625" style="292" customWidth="1"/>
    <col min="9218" max="9218" width="13.85546875" style="292" customWidth="1"/>
    <col min="9219" max="9219" width="11.42578125" style="292" customWidth="1"/>
    <col min="9220" max="9220" width="27.85546875" style="292" customWidth="1"/>
    <col min="9221" max="9221" width="14.42578125" style="292" customWidth="1"/>
    <col min="9222" max="9222" width="21" style="292" customWidth="1"/>
    <col min="9223" max="9223" width="19.7109375" style="292" customWidth="1"/>
    <col min="9224" max="9224" width="18" style="292" customWidth="1"/>
    <col min="9225" max="9225" width="23.140625" style="292" customWidth="1"/>
    <col min="9226" max="9240" width="0" style="292" hidden="1" customWidth="1"/>
    <col min="9241" max="9472" width="9.140625" style="292"/>
    <col min="9473" max="9473" width="14.28515625" style="292" customWidth="1"/>
    <col min="9474" max="9474" width="13.85546875" style="292" customWidth="1"/>
    <col min="9475" max="9475" width="11.42578125" style="292" customWidth="1"/>
    <col min="9476" max="9476" width="27.85546875" style="292" customWidth="1"/>
    <col min="9477" max="9477" width="14.42578125" style="292" customWidth="1"/>
    <col min="9478" max="9478" width="21" style="292" customWidth="1"/>
    <col min="9479" max="9479" width="19.7109375" style="292" customWidth="1"/>
    <col min="9480" max="9480" width="18" style="292" customWidth="1"/>
    <col min="9481" max="9481" width="23.140625" style="292" customWidth="1"/>
    <col min="9482" max="9496" width="0" style="292" hidden="1" customWidth="1"/>
    <col min="9497" max="9728" width="9.140625" style="292"/>
    <col min="9729" max="9729" width="14.28515625" style="292" customWidth="1"/>
    <col min="9730" max="9730" width="13.85546875" style="292" customWidth="1"/>
    <col min="9731" max="9731" width="11.42578125" style="292" customWidth="1"/>
    <col min="9732" max="9732" width="27.85546875" style="292" customWidth="1"/>
    <col min="9733" max="9733" width="14.42578125" style="292" customWidth="1"/>
    <col min="9734" max="9734" width="21" style="292" customWidth="1"/>
    <col min="9735" max="9735" width="19.7109375" style="292" customWidth="1"/>
    <col min="9736" max="9736" width="18" style="292" customWidth="1"/>
    <col min="9737" max="9737" width="23.140625" style="292" customWidth="1"/>
    <col min="9738" max="9752" width="0" style="292" hidden="1" customWidth="1"/>
    <col min="9753" max="9984" width="9.140625" style="292"/>
    <col min="9985" max="9985" width="14.28515625" style="292" customWidth="1"/>
    <col min="9986" max="9986" width="13.85546875" style="292" customWidth="1"/>
    <col min="9987" max="9987" width="11.42578125" style="292" customWidth="1"/>
    <col min="9988" max="9988" width="27.85546875" style="292" customWidth="1"/>
    <col min="9989" max="9989" width="14.42578125" style="292" customWidth="1"/>
    <col min="9990" max="9990" width="21" style="292" customWidth="1"/>
    <col min="9991" max="9991" width="19.7109375" style="292" customWidth="1"/>
    <col min="9992" max="9992" width="18" style="292" customWidth="1"/>
    <col min="9993" max="9993" width="23.140625" style="292" customWidth="1"/>
    <col min="9994" max="10008" width="0" style="292" hidden="1" customWidth="1"/>
    <col min="10009" max="10240" width="9.140625" style="292"/>
    <col min="10241" max="10241" width="14.28515625" style="292" customWidth="1"/>
    <col min="10242" max="10242" width="13.85546875" style="292" customWidth="1"/>
    <col min="10243" max="10243" width="11.42578125" style="292" customWidth="1"/>
    <col min="10244" max="10244" width="27.85546875" style="292" customWidth="1"/>
    <col min="10245" max="10245" width="14.42578125" style="292" customWidth="1"/>
    <col min="10246" max="10246" width="21" style="292" customWidth="1"/>
    <col min="10247" max="10247" width="19.7109375" style="292" customWidth="1"/>
    <col min="10248" max="10248" width="18" style="292" customWidth="1"/>
    <col min="10249" max="10249" width="23.140625" style="292" customWidth="1"/>
    <col min="10250" max="10264" width="0" style="292" hidden="1" customWidth="1"/>
    <col min="10265" max="10496" width="9.140625" style="292"/>
    <col min="10497" max="10497" width="14.28515625" style="292" customWidth="1"/>
    <col min="10498" max="10498" width="13.85546875" style="292" customWidth="1"/>
    <col min="10499" max="10499" width="11.42578125" style="292" customWidth="1"/>
    <col min="10500" max="10500" width="27.85546875" style="292" customWidth="1"/>
    <col min="10501" max="10501" width="14.42578125" style="292" customWidth="1"/>
    <col min="10502" max="10502" width="21" style="292" customWidth="1"/>
    <col min="10503" max="10503" width="19.7109375" style="292" customWidth="1"/>
    <col min="10504" max="10504" width="18" style="292" customWidth="1"/>
    <col min="10505" max="10505" width="23.140625" style="292" customWidth="1"/>
    <col min="10506" max="10520" width="0" style="292" hidden="1" customWidth="1"/>
    <col min="10521" max="10752" width="9.140625" style="292"/>
    <col min="10753" max="10753" width="14.28515625" style="292" customWidth="1"/>
    <col min="10754" max="10754" width="13.85546875" style="292" customWidth="1"/>
    <col min="10755" max="10755" width="11.42578125" style="292" customWidth="1"/>
    <col min="10756" max="10756" width="27.85546875" style="292" customWidth="1"/>
    <col min="10757" max="10757" width="14.42578125" style="292" customWidth="1"/>
    <col min="10758" max="10758" width="21" style="292" customWidth="1"/>
    <col min="10759" max="10759" width="19.7109375" style="292" customWidth="1"/>
    <col min="10760" max="10760" width="18" style="292" customWidth="1"/>
    <col min="10761" max="10761" width="23.140625" style="292" customWidth="1"/>
    <col min="10762" max="10776" width="0" style="292" hidden="1" customWidth="1"/>
    <col min="10777" max="11008" width="9.140625" style="292"/>
    <col min="11009" max="11009" width="14.28515625" style="292" customWidth="1"/>
    <col min="11010" max="11010" width="13.85546875" style="292" customWidth="1"/>
    <col min="11011" max="11011" width="11.42578125" style="292" customWidth="1"/>
    <col min="11012" max="11012" width="27.85546875" style="292" customWidth="1"/>
    <col min="11013" max="11013" width="14.42578125" style="292" customWidth="1"/>
    <col min="11014" max="11014" width="21" style="292" customWidth="1"/>
    <col min="11015" max="11015" width="19.7109375" style="292" customWidth="1"/>
    <col min="11016" max="11016" width="18" style="292" customWidth="1"/>
    <col min="11017" max="11017" width="23.140625" style="292" customWidth="1"/>
    <col min="11018" max="11032" width="0" style="292" hidden="1" customWidth="1"/>
    <col min="11033" max="11264" width="9.140625" style="292"/>
    <col min="11265" max="11265" width="14.28515625" style="292" customWidth="1"/>
    <col min="11266" max="11266" width="13.85546875" style="292" customWidth="1"/>
    <col min="11267" max="11267" width="11.42578125" style="292" customWidth="1"/>
    <col min="11268" max="11268" width="27.85546875" style="292" customWidth="1"/>
    <col min="11269" max="11269" width="14.42578125" style="292" customWidth="1"/>
    <col min="11270" max="11270" width="21" style="292" customWidth="1"/>
    <col min="11271" max="11271" width="19.7109375" style="292" customWidth="1"/>
    <col min="11272" max="11272" width="18" style="292" customWidth="1"/>
    <col min="11273" max="11273" width="23.140625" style="292" customWidth="1"/>
    <col min="11274" max="11288" width="0" style="292" hidden="1" customWidth="1"/>
    <col min="11289" max="11520" width="9.140625" style="292"/>
    <col min="11521" max="11521" width="14.28515625" style="292" customWidth="1"/>
    <col min="11522" max="11522" width="13.85546875" style="292" customWidth="1"/>
    <col min="11523" max="11523" width="11.42578125" style="292" customWidth="1"/>
    <col min="11524" max="11524" width="27.85546875" style="292" customWidth="1"/>
    <col min="11525" max="11525" width="14.42578125" style="292" customWidth="1"/>
    <col min="11526" max="11526" width="21" style="292" customWidth="1"/>
    <col min="11527" max="11527" width="19.7109375" style="292" customWidth="1"/>
    <col min="11528" max="11528" width="18" style="292" customWidth="1"/>
    <col min="11529" max="11529" width="23.140625" style="292" customWidth="1"/>
    <col min="11530" max="11544" width="0" style="292" hidden="1" customWidth="1"/>
    <col min="11545" max="11776" width="9.140625" style="292"/>
    <col min="11777" max="11777" width="14.28515625" style="292" customWidth="1"/>
    <col min="11778" max="11778" width="13.85546875" style="292" customWidth="1"/>
    <col min="11779" max="11779" width="11.42578125" style="292" customWidth="1"/>
    <col min="11780" max="11780" width="27.85546875" style="292" customWidth="1"/>
    <col min="11781" max="11781" width="14.42578125" style="292" customWidth="1"/>
    <col min="11782" max="11782" width="21" style="292" customWidth="1"/>
    <col min="11783" max="11783" width="19.7109375" style="292" customWidth="1"/>
    <col min="11784" max="11784" width="18" style="292" customWidth="1"/>
    <col min="11785" max="11785" width="23.140625" style="292" customWidth="1"/>
    <col min="11786" max="11800" width="0" style="292" hidden="1" customWidth="1"/>
    <col min="11801" max="12032" width="9.140625" style="292"/>
    <col min="12033" max="12033" width="14.28515625" style="292" customWidth="1"/>
    <col min="12034" max="12034" width="13.85546875" style="292" customWidth="1"/>
    <col min="12035" max="12035" width="11.42578125" style="292" customWidth="1"/>
    <col min="12036" max="12036" width="27.85546875" style="292" customWidth="1"/>
    <col min="12037" max="12037" width="14.42578125" style="292" customWidth="1"/>
    <col min="12038" max="12038" width="21" style="292" customWidth="1"/>
    <col min="12039" max="12039" width="19.7109375" style="292" customWidth="1"/>
    <col min="12040" max="12040" width="18" style="292" customWidth="1"/>
    <col min="12041" max="12041" width="23.140625" style="292" customWidth="1"/>
    <col min="12042" max="12056" width="0" style="292" hidden="1" customWidth="1"/>
    <col min="12057" max="12288" width="9.140625" style="292"/>
    <col min="12289" max="12289" width="14.28515625" style="292" customWidth="1"/>
    <col min="12290" max="12290" width="13.85546875" style="292" customWidth="1"/>
    <col min="12291" max="12291" width="11.42578125" style="292" customWidth="1"/>
    <col min="12292" max="12292" width="27.85546875" style="292" customWidth="1"/>
    <col min="12293" max="12293" width="14.42578125" style="292" customWidth="1"/>
    <col min="12294" max="12294" width="21" style="292" customWidth="1"/>
    <col min="12295" max="12295" width="19.7109375" style="292" customWidth="1"/>
    <col min="12296" max="12296" width="18" style="292" customWidth="1"/>
    <col min="12297" max="12297" width="23.140625" style="292" customWidth="1"/>
    <col min="12298" max="12312" width="0" style="292" hidden="1" customWidth="1"/>
    <col min="12313" max="12544" width="9.140625" style="292"/>
    <col min="12545" max="12545" width="14.28515625" style="292" customWidth="1"/>
    <col min="12546" max="12546" width="13.85546875" style="292" customWidth="1"/>
    <col min="12547" max="12547" width="11.42578125" style="292" customWidth="1"/>
    <col min="12548" max="12548" width="27.85546875" style="292" customWidth="1"/>
    <col min="12549" max="12549" width="14.42578125" style="292" customWidth="1"/>
    <col min="12550" max="12550" width="21" style="292" customWidth="1"/>
    <col min="12551" max="12551" width="19.7109375" style="292" customWidth="1"/>
    <col min="12552" max="12552" width="18" style="292" customWidth="1"/>
    <col min="12553" max="12553" width="23.140625" style="292" customWidth="1"/>
    <col min="12554" max="12568" width="0" style="292" hidden="1" customWidth="1"/>
    <col min="12569" max="12800" width="9.140625" style="292"/>
    <col min="12801" max="12801" width="14.28515625" style="292" customWidth="1"/>
    <col min="12802" max="12802" width="13.85546875" style="292" customWidth="1"/>
    <col min="12803" max="12803" width="11.42578125" style="292" customWidth="1"/>
    <col min="12804" max="12804" width="27.85546875" style="292" customWidth="1"/>
    <col min="12805" max="12805" width="14.42578125" style="292" customWidth="1"/>
    <col min="12806" max="12806" width="21" style="292" customWidth="1"/>
    <col min="12807" max="12807" width="19.7109375" style="292" customWidth="1"/>
    <col min="12808" max="12808" width="18" style="292" customWidth="1"/>
    <col min="12809" max="12809" width="23.140625" style="292" customWidth="1"/>
    <col min="12810" max="12824" width="0" style="292" hidden="1" customWidth="1"/>
    <col min="12825" max="13056" width="9.140625" style="292"/>
    <col min="13057" max="13057" width="14.28515625" style="292" customWidth="1"/>
    <col min="13058" max="13058" width="13.85546875" style="292" customWidth="1"/>
    <col min="13059" max="13059" width="11.42578125" style="292" customWidth="1"/>
    <col min="13060" max="13060" width="27.85546875" style="292" customWidth="1"/>
    <col min="13061" max="13061" width="14.42578125" style="292" customWidth="1"/>
    <col min="13062" max="13062" width="21" style="292" customWidth="1"/>
    <col min="13063" max="13063" width="19.7109375" style="292" customWidth="1"/>
    <col min="13064" max="13064" width="18" style="292" customWidth="1"/>
    <col min="13065" max="13065" width="23.140625" style="292" customWidth="1"/>
    <col min="13066" max="13080" width="0" style="292" hidden="1" customWidth="1"/>
    <col min="13081" max="13312" width="9.140625" style="292"/>
    <col min="13313" max="13313" width="14.28515625" style="292" customWidth="1"/>
    <col min="13314" max="13314" width="13.85546875" style="292" customWidth="1"/>
    <col min="13315" max="13315" width="11.42578125" style="292" customWidth="1"/>
    <col min="13316" max="13316" width="27.85546875" style="292" customWidth="1"/>
    <col min="13317" max="13317" width="14.42578125" style="292" customWidth="1"/>
    <col min="13318" max="13318" width="21" style="292" customWidth="1"/>
    <col min="13319" max="13319" width="19.7109375" style="292" customWidth="1"/>
    <col min="13320" max="13320" width="18" style="292" customWidth="1"/>
    <col min="13321" max="13321" width="23.140625" style="292" customWidth="1"/>
    <col min="13322" max="13336" width="0" style="292" hidden="1" customWidth="1"/>
    <col min="13337" max="13568" width="9.140625" style="292"/>
    <col min="13569" max="13569" width="14.28515625" style="292" customWidth="1"/>
    <col min="13570" max="13570" width="13.85546875" style="292" customWidth="1"/>
    <col min="13571" max="13571" width="11.42578125" style="292" customWidth="1"/>
    <col min="13572" max="13572" width="27.85546875" style="292" customWidth="1"/>
    <col min="13573" max="13573" width="14.42578125" style="292" customWidth="1"/>
    <col min="13574" max="13574" width="21" style="292" customWidth="1"/>
    <col min="13575" max="13575" width="19.7109375" style="292" customWidth="1"/>
    <col min="13576" max="13576" width="18" style="292" customWidth="1"/>
    <col min="13577" max="13577" width="23.140625" style="292" customWidth="1"/>
    <col min="13578" max="13592" width="0" style="292" hidden="1" customWidth="1"/>
    <col min="13593" max="13824" width="9.140625" style="292"/>
    <col min="13825" max="13825" width="14.28515625" style="292" customWidth="1"/>
    <col min="13826" max="13826" width="13.85546875" style="292" customWidth="1"/>
    <col min="13827" max="13827" width="11.42578125" style="292" customWidth="1"/>
    <col min="13828" max="13828" width="27.85546875" style="292" customWidth="1"/>
    <col min="13829" max="13829" width="14.42578125" style="292" customWidth="1"/>
    <col min="13830" max="13830" width="21" style="292" customWidth="1"/>
    <col min="13831" max="13831" width="19.7109375" style="292" customWidth="1"/>
    <col min="13832" max="13832" width="18" style="292" customWidth="1"/>
    <col min="13833" max="13833" width="23.140625" style="292" customWidth="1"/>
    <col min="13834" max="13848" width="0" style="292" hidden="1" customWidth="1"/>
    <col min="13849" max="14080" width="9.140625" style="292"/>
    <col min="14081" max="14081" width="14.28515625" style="292" customWidth="1"/>
    <col min="14082" max="14082" width="13.85546875" style="292" customWidth="1"/>
    <col min="14083" max="14083" width="11.42578125" style="292" customWidth="1"/>
    <col min="14084" max="14084" width="27.85546875" style="292" customWidth="1"/>
    <col min="14085" max="14085" width="14.42578125" style="292" customWidth="1"/>
    <col min="14086" max="14086" width="21" style="292" customWidth="1"/>
    <col min="14087" max="14087" width="19.7109375" style="292" customWidth="1"/>
    <col min="14088" max="14088" width="18" style="292" customWidth="1"/>
    <col min="14089" max="14089" width="23.140625" style="292" customWidth="1"/>
    <col min="14090" max="14104" width="0" style="292" hidden="1" customWidth="1"/>
    <col min="14105" max="14336" width="9.140625" style="292"/>
    <col min="14337" max="14337" width="14.28515625" style="292" customWidth="1"/>
    <col min="14338" max="14338" width="13.85546875" style="292" customWidth="1"/>
    <col min="14339" max="14339" width="11.42578125" style="292" customWidth="1"/>
    <col min="14340" max="14340" width="27.85546875" style="292" customWidth="1"/>
    <col min="14341" max="14341" width="14.42578125" style="292" customWidth="1"/>
    <col min="14342" max="14342" width="21" style="292" customWidth="1"/>
    <col min="14343" max="14343" width="19.7109375" style="292" customWidth="1"/>
    <col min="14344" max="14344" width="18" style="292" customWidth="1"/>
    <col min="14345" max="14345" width="23.140625" style="292" customWidth="1"/>
    <col min="14346" max="14360" width="0" style="292" hidden="1" customWidth="1"/>
    <col min="14361" max="14592" width="9.140625" style="292"/>
    <col min="14593" max="14593" width="14.28515625" style="292" customWidth="1"/>
    <col min="14594" max="14594" width="13.85546875" style="292" customWidth="1"/>
    <col min="14595" max="14595" width="11.42578125" style="292" customWidth="1"/>
    <col min="14596" max="14596" width="27.85546875" style="292" customWidth="1"/>
    <col min="14597" max="14597" width="14.42578125" style="292" customWidth="1"/>
    <col min="14598" max="14598" width="21" style="292" customWidth="1"/>
    <col min="14599" max="14599" width="19.7109375" style="292" customWidth="1"/>
    <col min="14600" max="14600" width="18" style="292" customWidth="1"/>
    <col min="14601" max="14601" width="23.140625" style="292" customWidth="1"/>
    <col min="14602" max="14616" width="0" style="292" hidden="1" customWidth="1"/>
    <col min="14617" max="14848" width="9.140625" style="292"/>
    <col min="14849" max="14849" width="14.28515625" style="292" customWidth="1"/>
    <col min="14850" max="14850" width="13.85546875" style="292" customWidth="1"/>
    <col min="14851" max="14851" width="11.42578125" style="292" customWidth="1"/>
    <col min="14852" max="14852" width="27.85546875" style="292" customWidth="1"/>
    <col min="14853" max="14853" width="14.42578125" style="292" customWidth="1"/>
    <col min="14854" max="14854" width="21" style="292" customWidth="1"/>
    <col min="14855" max="14855" width="19.7109375" style="292" customWidth="1"/>
    <col min="14856" max="14856" width="18" style="292" customWidth="1"/>
    <col min="14857" max="14857" width="23.140625" style="292" customWidth="1"/>
    <col min="14858" max="14872" width="0" style="292" hidden="1" customWidth="1"/>
    <col min="14873" max="15104" width="9.140625" style="292"/>
    <col min="15105" max="15105" width="14.28515625" style="292" customWidth="1"/>
    <col min="15106" max="15106" width="13.85546875" style="292" customWidth="1"/>
    <col min="15107" max="15107" width="11.42578125" style="292" customWidth="1"/>
    <col min="15108" max="15108" width="27.85546875" style="292" customWidth="1"/>
    <col min="15109" max="15109" width="14.42578125" style="292" customWidth="1"/>
    <col min="15110" max="15110" width="21" style="292" customWidth="1"/>
    <col min="15111" max="15111" width="19.7109375" style="292" customWidth="1"/>
    <col min="15112" max="15112" width="18" style="292" customWidth="1"/>
    <col min="15113" max="15113" width="23.140625" style="292" customWidth="1"/>
    <col min="15114" max="15128" width="0" style="292" hidden="1" customWidth="1"/>
    <col min="15129" max="15360" width="9.140625" style="292"/>
    <col min="15361" max="15361" width="14.28515625" style="292" customWidth="1"/>
    <col min="15362" max="15362" width="13.85546875" style="292" customWidth="1"/>
    <col min="15363" max="15363" width="11.42578125" style="292" customWidth="1"/>
    <col min="15364" max="15364" width="27.85546875" style="292" customWidth="1"/>
    <col min="15365" max="15365" width="14.42578125" style="292" customWidth="1"/>
    <col min="15366" max="15366" width="21" style="292" customWidth="1"/>
    <col min="15367" max="15367" width="19.7109375" style="292" customWidth="1"/>
    <col min="15368" max="15368" width="18" style="292" customWidth="1"/>
    <col min="15369" max="15369" width="23.140625" style="292" customWidth="1"/>
    <col min="15370" max="15384" width="0" style="292" hidden="1" customWidth="1"/>
    <col min="15385" max="15616" width="9.140625" style="292"/>
    <col min="15617" max="15617" width="14.28515625" style="292" customWidth="1"/>
    <col min="15618" max="15618" width="13.85546875" style="292" customWidth="1"/>
    <col min="15619" max="15619" width="11.42578125" style="292" customWidth="1"/>
    <col min="15620" max="15620" width="27.85546875" style="292" customWidth="1"/>
    <col min="15621" max="15621" width="14.42578125" style="292" customWidth="1"/>
    <col min="15622" max="15622" width="21" style="292" customWidth="1"/>
    <col min="15623" max="15623" width="19.7109375" style="292" customWidth="1"/>
    <col min="15624" max="15624" width="18" style="292" customWidth="1"/>
    <col min="15625" max="15625" width="23.140625" style="292" customWidth="1"/>
    <col min="15626" max="15640" width="0" style="292" hidden="1" customWidth="1"/>
    <col min="15641" max="15872" width="9.140625" style="292"/>
    <col min="15873" max="15873" width="14.28515625" style="292" customWidth="1"/>
    <col min="15874" max="15874" width="13.85546875" style="292" customWidth="1"/>
    <col min="15875" max="15875" width="11.42578125" style="292" customWidth="1"/>
    <col min="15876" max="15876" width="27.85546875" style="292" customWidth="1"/>
    <col min="15877" max="15877" width="14.42578125" style="292" customWidth="1"/>
    <col min="15878" max="15878" width="21" style="292" customWidth="1"/>
    <col min="15879" max="15879" width="19.7109375" style="292" customWidth="1"/>
    <col min="15880" max="15880" width="18" style="292" customWidth="1"/>
    <col min="15881" max="15881" width="23.140625" style="292" customWidth="1"/>
    <col min="15882" max="15896" width="0" style="292" hidden="1" customWidth="1"/>
    <col min="15897" max="16128" width="9.140625" style="292"/>
    <col min="16129" max="16129" width="14.28515625" style="292" customWidth="1"/>
    <col min="16130" max="16130" width="13.85546875" style="292" customWidth="1"/>
    <col min="16131" max="16131" width="11.42578125" style="292" customWidth="1"/>
    <col min="16132" max="16132" width="27.85546875" style="292" customWidth="1"/>
    <col min="16133" max="16133" width="14.42578125" style="292" customWidth="1"/>
    <col min="16134" max="16134" width="21" style="292" customWidth="1"/>
    <col min="16135" max="16135" width="19.7109375" style="292" customWidth="1"/>
    <col min="16136" max="16136" width="18" style="292" customWidth="1"/>
    <col min="16137" max="16137" width="23.140625" style="292" customWidth="1"/>
    <col min="16138" max="16152" width="0" style="292" hidden="1" customWidth="1"/>
    <col min="16153" max="16384" width="9.140625" style="292"/>
  </cols>
  <sheetData>
    <row r="1" spans="1:9" ht="24" customHeight="1">
      <c r="A1" s="325" t="str">
        <f>Basic!B3</f>
        <v>CC/NT/W-RT/DOM/A04/24/17323</v>
      </c>
      <c r="B1" s="341"/>
      <c r="C1" s="341"/>
      <c r="D1" s="341"/>
      <c r="E1" s="341"/>
      <c r="F1" s="341"/>
      <c r="G1" s="341"/>
      <c r="H1" s="290"/>
      <c r="I1" s="290" t="str">
        <f>"Attachment-3(QR) " &amp; '[19]Attach 3(JV)'!AU1</f>
        <v xml:space="preserve">Attachment-3(QR) </v>
      </c>
    </row>
    <row r="2" spans="1:9" ht="15.75" customHeight="1"/>
    <row r="3" spans="1:9" ht="62.25" customHeight="1">
      <c r="A3" s="1109" t="str">
        <f>Basic!B1</f>
        <v>765kV Reactor Package 7RT-19-BULK for 30x80 MVAR, 765kV, 1-Ph Reactors Under  Bulk Procurement of 765kV and 400kV class Transformers and Reactors of various Capacities under Lot-4</v>
      </c>
      <c r="B3" s="1109"/>
      <c r="C3" s="1109"/>
      <c r="D3" s="1109"/>
      <c r="E3" s="1109"/>
      <c r="F3" s="1109"/>
      <c r="G3" s="1109"/>
      <c r="H3" s="1109"/>
      <c r="I3" s="1109"/>
    </row>
    <row r="5" spans="1:9" ht="21.75" customHeight="1">
      <c r="A5" s="854" t="s">
        <v>348</v>
      </c>
      <c r="B5" s="854"/>
      <c r="C5" s="854"/>
      <c r="D5" s="854"/>
      <c r="E5" s="854"/>
      <c r="F5" s="854"/>
      <c r="G5" s="854"/>
      <c r="H5" s="854"/>
      <c r="I5" s="854"/>
    </row>
    <row r="7" spans="1:9" ht="16.5">
      <c r="A7" s="297" t="str">
        <f>'[20]Attach 3(JV)'!A7</f>
        <v>Bidder’s Name and Address  :</v>
      </c>
      <c r="F7" s="299"/>
      <c r="H7" s="321" t="str">
        <f>'[21]Attach 3(JV)'!E7</f>
        <v>To:</v>
      </c>
    </row>
    <row r="8" spans="1:9" ht="32.25" customHeight="1">
      <c r="A8" s="855"/>
      <c r="B8" s="855"/>
      <c r="C8" s="855"/>
      <c r="D8" s="855"/>
      <c r="F8" s="407"/>
      <c r="H8" s="323" t="str">
        <f>'[21]Attach 3(JV)'!E8</f>
        <v>Contract Services</v>
      </c>
    </row>
    <row r="9" spans="1:9" ht="18" customHeight="1">
      <c r="A9" s="297" t="s">
        <v>572</v>
      </c>
      <c r="B9" s="856">
        <f>'Names of Bidder'!D10</f>
        <v>0</v>
      </c>
      <c r="C9" s="856"/>
      <c r="F9" s="407"/>
      <c r="H9" s="323" t="str">
        <f>'[21]Attach 3(JV)'!E9</f>
        <v>Power Grid Corporation of India Ltd.,</v>
      </c>
    </row>
    <row r="10" spans="1:9" ht="18" customHeight="1">
      <c r="A10" s="297" t="s">
        <v>573</v>
      </c>
      <c r="B10" s="856">
        <f>'Names of Bidder'!D11</f>
        <v>0</v>
      </c>
      <c r="C10" s="856"/>
      <c r="F10" s="407"/>
      <c r="H10" s="323" t="str">
        <f>'[21]Attach 3(JV)'!E10</f>
        <v>"Saudamini", Plot No. 2, Sector 29</v>
      </c>
    </row>
    <row r="11" spans="1:9" ht="17.25" customHeight="1">
      <c r="B11" s="856">
        <f>'Names of Bidder'!D12</f>
        <v>0</v>
      </c>
      <c r="C11" s="856"/>
      <c r="F11" s="407"/>
      <c r="H11" s="323" t="str">
        <f>'[20]Attach 3(JV)'!E11</f>
        <v>Gurugram (Haryana) - 122001</v>
      </c>
    </row>
    <row r="12" spans="1:9" ht="18" customHeight="1">
      <c r="B12" s="856">
        <f>'Names of Bidder'!D13</f>
        <v>0</v>
      </c>
      <c r="C12" s="856"/>
    </row>
    <row r="14" spans="1:9">
      <c r="A14" s="292" t="s">
        <v>339</v>
      </c>
    </row>
    <row r="16" spans="1:9" ht="96.75" customHeight="1">
      <c r="A16" s="858" t="s">
        <v>574</v>
      </c>
      <c r="B16" s="858"/>
      <c r="C16" s="858"/>
      <c r="D16" s="858"/>
      <c r="E16" s="858"/>
      <c r="F16" s="858"/>
      <c r="G16" s="858"/>
      <c r="H16" s="858"/>
      <c r="I16" s="858"/>
    </row>
    <row r="17" spans="1:13" ht="9.75" customHeight="1"/>
    <row r="18" spans="1:13" ht="17.25" customHeight="1">
      <c r="A18" s="408" t="s">
        <v>575</v>
      </c>
      <c r="B18" s="858" t="s">
        <v>576</v>
      </c>
      <c r="C18" s="858"/>
      <c r="D18" s="858"/>
      <c r="E18" s="858"/>
      <c r="F18" s="858"/>
      <c r="M18" s="409"/>
    </row>
    <row r="19" spans="1:13" ht="17.25" hidden="1" customHeight="1">
      <c r="A19" s="408" t="s">
        <v>575</v>
      </c>
      <c r="B19" s="858" t="s">
        <v>577</v>
      </c>
      <c r="C19" s="858"/>
      <c r="D19" s="858"/>
      <c r="E19" s="858"/>
      <c r="F19" s="858"/>
      <c r="G19" s="858"/>
      <c r="H19" s="858"/>
      <c r="M19" s="409"/>
    </row>
    <row r="20" spans="1:13" ht="16.5" hidden="1">
      <c r="A20" s="410" t="s">
        <v>17</v>
      </c>
      <c r="B20" s="859">
        <f>'[21]Name of Bidder'!C13</f>
        <v>0</v>
      </c>
      <c r="C20" s="859"/>
      <c r="D20" s="859"/>
      <c r="E20" s="859"/>
      <c r="F20" s="859"/>
      <c r="G20" s="859"/>
      <c r="H20" s="859"/>
      <c r="M20" s="337">
        <f>'[21]Name of Bidder'!F6</f>
        <v>2</v>
      </c>
    </row>
    <row r="21" spans="1:13" ht="16.5" hidden="1">
      <c r="A21" s="410" t="s">
        <v>26</v>
      </c>
      <c r="B21" s="859">
        <f>'[21]Name of Bidder'!C18</f>
        <v>0</v>
      </c>
      <c r="C21" s="859"/>
      <c r="D21" s="859"/>
      <c r="E21" s="859"/>
      <c r="F21" s="859"/>
      <c r="G21" s="859"/>
      <c r="H21" s="859"/>
      <c r="M21" s="337" t="str">
        <f>'[21]Name of Bidder'!F8</f>
        <v>2 or more</v>
      </c>
    </row>
    <row r="22" spans="1:13" ht="17.25" hidden="1" customHeight="1">
      <c r="A22" s="410" t="s">
        <v>468</v>
      </c>
      <c r="B22" s="859">
        <f>'[21]Name of Bidder'!C23</f>
        <v>0</v>
      </c>
      <c r="C22" s="859"/>
      <c r="D22" s="859"/>
      <c r="E22" s="859"/>
      <c r="F22" s="859"/>
      <c r="G22" s="859"/>
      <c r="H22" s="859"/>
      <c r="I22" s="340"/>
    </row>
    <row r="23" spans="1:13" ht="15.75" hidden="1" customHeight="1">
      <c r="B23" s="606" t="s">
        <v>578</v>
      </c>
    </row>
    <row r="24" spans="1:13" ht="15.75" customHeight="1">
      <c r="A24" s="607"/>
    </row>
    <row r="25" spans="1:13" ht="25.5" hidden="1" customHeight="1">
      <c r="A25" s="858" t="s">
        <v>579</v>
      </c>
      <c r="B25" s="858"/>
      <c r="C25" s="858"/>
      <c r="D25" s="858"/>
      <c r="E25" s="858"/>
      <c r="F25" s="858"/>
      <c r="G25" s="858"/>
      <c r="H25" s="858"/>
    </row>
    <row r="26" spans="1:13" ht="8.25" customHeight="1">
      <c r="A26" s="625"/>
      <c r="B26" s="625"/>
      <c r="C26" s="625"/>
      <c r="D26" s="625"/>
      <c r="E26" s="625"/>
      <c r="F26" s="625"/>
      <c r="G26" s="625"/>
      <c r="H26" s="625"/>
    </row>
    <row r="27" spans="1:13" ht="43.5" customHeight="1">
      <c r="A27" s="860" t="s">
        <v>580</v>
      </c>
      <c r="B27" s="860"/>
      <c r="C27" s="860"/>
      <c r="D27" s="860"/>
      <c r="E27" s="860"/>
      <c r="F27" s="860"/>
      <c r="G27" s="860"/>
      <c r="H27" s="860"/>
      <c r="I27" s="340"/>
    </row>
    <row r="28" spans="1:13" ht="26.25" customHeight="1">
      <c r="A28" s="413" t="s">
        <v>581</v>
      </c>
      <c r="B28" s="860" t="s">
        <v>582</v>
      </c>
      <c r="C28" s="860"/>
      <c r="D28" s="860"/>
      <c r="E28" s="860"/>
      <c r="F28" s="860"/>
      <c r="G28" s="860"/>
      <c r="H28" s="860"/>
      <c r="I28" s="340"/>
    </row>
    <row r="29" spans="1:13" ht="26.25" customHeight="1">
      <c r="A29" s="414" t="s">
        <v>413</v>
      </c>
      <c r="B29" s="861" t="s">
        <v>583</v>
      </c>
      <c r="C29" s="861"/>
      <c r="D29" s="861"/>
      <c r="E29" s="861"/>
      <c r="F29" s="861"/>
      <c r="G29" s="861"/>
      <c r="H29" s="861"/>
    </row>
    <row r="30" spans="1:13" ht="26.25" customHeight="1">
      <c r="A30" s="414" t="s">
        <v>415</v>
      </c>
      <c r="B30" s="861" t="s">
        <v>584</v>
      </c>
      <c r="C30" s="861"/>
      <c r="D30" s="861"/>
      <c r="E30" s="861"/>
      <c r="F30" s="861"/>
      <c r="G30" s="861"/>
      <c r="H30" s="861"/>
    </row>
    <row r="31" spans="1:13" ht="41.25" customHeight="1">
      <c r="A31" s="414" t="s">
        <v>416</v>
      </c>
      <c r="B31" s="861" t="s">
        <v>585</v>
      </c>
      <c r="C31" s="861"/>
      <c r="D31" s="861"/>
      <c r="E31" s="861"/>
      <c r="F31" s="861"/>
      <c r="G31" s="861"/>
      <c r="H31" s="861"/>
    </row>
    <row r="32" spans="1:13" ht="9.75" customHeight="1">
      <c r="A32" s="414"/>
      <c r="B32" s="340"/>
      <c r="C32" s="340"/>
      <c r="D32" s="340"/>
      <c r="E32" s="340"/>
      <c r="F32" s="340"/>
      <c r="G32" s="340"/>
      <c r="H32" s="340"/>
      <c r="I32" s="340"/>
    </row>
    <row r="33" spans="1:9" ht="25.5" customHeight="1">
      <c r="A33" s="413" t="s">
        <v>586</v>
      </c>
      <c r="B33" s="862" t="s">
        <v>587</v>
      </c>
      <c r="C33" s="862"/>
      <c r="D33" s="862"/>
      <c r="E33" s="862"/>
      <c r="F33" s="862"/>
      <c r="G33" s="862"/>
      <c r="H33" s="862"/>
      <c r="I33" s="340"/>
    </row>
    <row r="34" spans="1:9" ht="24.75" customHeight="1">
      <c r="A34" s="414" t="s">
        <v>413</v>
      </c>
      <c r="B34" s="860" t="s">
        <v>588</v>
      </c>
      <c r="C34" s="860"/>
      <c r="D34" s="860"/>
      <c r="E34" s="860"/>
      <c r="F34" s="860"/>
      <c r="G34" s="860"/>
      <c r="H34" s="860"/>
      <c r="I34" s="340"/>
    </row>
    <row r="35" spans="1:9" ht="24.75" hidden="1" customHeight="1">
      <c r="A35" s="414" t="s">
        <v>415</v>
      </c>
      <c r="B35" s="860" t="s">
        <v>589</v>
      </c>
      <c r="C35" s="860"/>
      <c r="D35" s="860"/>
      <c r="E35" s="860"/>
      <c r="F35" s="860"/>
      <c r="G35" s="860"/>
      <c r="H35" s="860"/>
      <c r="I35" s="340"/>
    </row>
    <row r="36" spans="1:9" ht="12" customHeight="1">
      <c r="A36" s="340"/>
      <c r="B36" s="340"/>
      <c r="C36" s="340"/>
      <c r="D36" s="340"/>
      <c r="E36" s="340"/>
      <c r="F36" s="340"/>
      <c r="G36" s="340"/>
      <c r="H36" s="340"/>
      <c r="I36" s="340"/>
    </row>
    <row r="37" spans="1:9" s="417" customFormat="1" ht="24.75" customHeight="1">
      <c r="A37" s="415" t="s">
        <v>590</v>
      </c>
      <c r="B37" s="863" t="s">
        <v>591</v>
      </c>
      <c r="C37" s="863"/>
      <c r="D37" s="863"/>
      <c r="E37" s="863"/>
      <c r="F37" s="863"/>
      <c r="G37" s="863"/>
      <c r="H37" s="863"/>
      <c r="I37" s="416"/>
    </row>
    <row r="38" spans="1:9" ht="24" customHeight="1">
      <c r="A38" s="340"/>
      <c r="B38" s="862" t="s">
        <v>592</v>
      </c>
      <c r="C38" s="862"/>
      <c r="D38" s="862"/>
      <c r="E38" s="862"/>
      <c r="F38" s="862"/>
      <c r="G38" s="862"/>
      <c r="H38" s="862"/>
      <c r="I38" s="340"/>
    </row>
    <row r="39" spans="1:9" ht="54" customHeight="1">
      <c r="A39" s="340"/>
      <c r="B39" s="860" t="s">
        <v>593</v>
      </c>
      <c r="C39" s="860"/>
      <c r="D39" s="860"/>
      <c r="E39" s="860"/>
      <c r="F39" s="860"/>
      <c r="G39" s="860"/>
      <c r="H39" s="860"/>
      <c r="I39" s="340"/>
    </row>
    <row r="40" spans="1:9" ht="15.75" customHeight="1">
      <c r="A40" s="864" t="s">
        <v>594</v>
      </c>
      <c r="B40" s="867" t="s">
        <v>595</v>
      </c>
      <c r="C40" s="868"/>
      <c r="D40" s="873" t="s">
        <v>596</v>
      </c>
      <c r="E40" s="873"/>
      <c r="F40" s="873"/>
      <c r="G40" s="340"/>
      <c r="H40" s="340"/>
    </row>
    <row r="41" spans="1:9" ht="19.5" customHeight="1">
      <c r="A41" s="865"/>
      <c r="B41" s="869"/>
      <c r="C41" s="870"/>
      <c r="D41" s="873"/>
      <c r="E41" s="873"/>
      <c r="F41" s="873"/>
      <c r="G41" s="340"/>
      <c r="H41" s="340"/>
      <c r="I41" s="340"/>
    </row>
    <row r="42" spans="1:9" ht="20.25" customHeight="1">
      <c r="A42" s="866"/>
      <c r="B42" s="871"/>
      <c r="C42" s="872"/>
      <c r="D42" s="873"/>
      <c r="E42" s="873"/>
      <c r="F42" s="873"/>
      <c r="G42" s="340"/>
      <c r="H42" s="340"/>
      <c r="I42" s="340"/>
    </row>
    <row r="43" spans="1:9" ht="30.75" customHeight="1">
      <c r="A43" s="420">
        <v>1</v>
      </c>
      <c r="B43" s="883" t="s">
        <v>597</v>
      </c>
      <c r="C43" s="883"/>
      <c r="D43" s="889">
        <f>'[20]Names of Bidder'!D10:G10</f>
        <v>0</v>
      </c>
      <c r="E43" s="890"/>
      <c r="F43" s="891"/>
      <c r="G43" s="340"/>
      <c r="H43" s="340"/>
      <c r="I43" s="340"/>
    </row>
    <row r="44" spans="1:9" ht="15.75" customHeight="1">
      <c r="A44" s="874">
        <v>2</v>
      </c>
      <c r="B44" s="877" t="s">
        <v>598</v>
      </c>
      <c r="C44" s="878"/>
      <c r="D44" s="884"/>
      <c r="E44" s="885"/>
      <c r="F44" s="886"/>
      <c r="G44" s="340"/>
      <c r="H44" s="340"/>
      <c r="I44" s="340"/>
    </row>
    <row r="45" spans="1:9" ht="15.75" customHeight="1">
      <c r="A45" s="875"/>
      <c r="B45" s="879"/>
      <c r="C45" s="880"/>
      <c r="D45" s="884"/>
      <c r="E45" s="885"/>
      <c r="F45" s="886"/>
      <c r="G45" s="340"/>
      <c r="H45" s="340"/>
      <c r="I45" s="340"/>
    </row>
    <row r="46" spans="1:9" ht="15.75" customHeight="1">
      <c r="A46" s="876"/>
      <c r="B46" s="881"/>
      <c r="C46" s="882"/>
      <c r="D46" s="884"/>
      <c r="E46" s="885"/>
      <c r="F46" s="886"/>
      <c r="G46" s="340"/>
      <c r="H46" s="340"/>
      <c r="I46" s="340"/>
    </row>
    <row r="47" spans="1:9" ht="18.75" customHeight="1">
      <c r="A47" s="420">
        <v>3</v>
      </c>
      <c r="B47" s="883" t="s">
        <v>599</v>
      </c>
      <c r="C47" s="883"/>
      <c r="D47" s="884"/>
      <c r="E47" s="885"/>
      <c r="F47" s="886"/>
      <c r="G47" s="340"/>
      <c r="H47" s="340"/>
      <c r="I47" s="340"/>
    </row>
    <row r="48" spans="1:9" ht="20.25" customHeight="1">
      <c r="A48" s="420">
        <v>4</v>
      </c>
      <c r="B48" s="883" t="s">
        <v>600</v>
      </c>
      <c r="C48" s="883"/>
      <c r="D48" s="884"/>
      <c r="E48" s="885"/>
      <c r="F48" s="886"/>
      <c r="G48" s="340"/>
      <c r="H48" s="340"/>
      <c r="I48" s="340"/>
    </row>
    <row r="49" spans="1:10" ht="19.5" customHeight="1">
      <c r="A49" s="421">
        <v>5</v>
      </c>
      <c r="B49" s="883" t="s">
        <v>601</v>
      </c>
      <c r="C49" s="883"/>
      <c r="D49" s="884"/>
      <c r="E49" s="885"/>
      <c r="F49" s="886"/>
      <c r="G49" s="340"/>
      <c r="H49" s="340"/>
    </row>
    <row r="50" spans="1:10" ht="51.75" customHeight="1">
      <c r="A50" s="420">
        <v>6</v>
      </c>
      <c r="B50" s="883" t="s">
        <v>602</v>
      </c>
      <c r="C50" s="883"/>
      <c r="D50" s="884"/>
      <c r="E50" s="885"/>
      <c r="F50" s="886"/>
      <c r="G50" s="340"/>
      <c r="H50" s="340"/>
      <c r="I50" s="340"/>
    </row>
    <row r="51" spans="1:10" ht="49.5" customHeight="1">
      <c r="A51" s="420">
        <v>7</v>
      </c>
      <c r="B51" s="883" t="s">
        <v>603</v>
      </c>
      <c r="C51" s="883"/>
      <c r="D51" s="884"/>
      <c r="E51" s="885"/>
      <c r="F51" s="886"/>
      <c r="G51" s="340"/>
      <c r="H51" s="340"/>
      <c r="I51" s="340"/>
    </row>
    <row r="52" spans="1:10" ht="18" customHeight="1">
      <c r="A52" s="420">
        <v>8</v>
      </c>
      <c r="B52" s="883" t="s">
        <v>604</v>
      </c>
      <c r="C52" s="883"/>
      <c r="D52" s="884"/>
      <c r="E52" s="885"/>
      <c r="F52" s="886"/>
      <c r="G52" s="340"/>
      <c r="H52" s="340"/>
      <c r="I52" s="340"/>
    </row>
    <row r="53" spans="1:10" ht="18" customHeight="1">
      <c r="A53" s="422"/>
      <c r="B53" s="423" t="s">
        <v>605</v>
      </c>
      <c r="C53" s="424"/>
      <c r="D53" s="884"/>
      <c r="E53" s="885"/>
      <c r="F53" s="886"/>
      <c r="G53" s="340"/>
      <c r="H53" s="340"/>
      <c r="I53" s="340"/>
    </row>
    <row r="54" spans="1:10" ht="18" customHeight="1">
      <c r="A54" s="422"/>
      <c r="B54" s="423" t="s">
        <v>606</v>
      </c>
      <c r="C54" s="424"/>
      <c r="D54" s="884"/>
      <c r="E54" s="885"/>
      <c r="F54" s="886"/>
      <c r="G54" s="340"/>
      <c r="H54" s="340"/>
      <c r="I54" s="340"/>
    </row>
    <row r="55" spans="1:10" ht="18" customHeight="1">
      <c r="A55" s="425"/>
      <c r="B55" s="423" t="s">
        <v>607</v>
      </c>
      <c r="C55" s="426"/>
      <c r="D55" s="884"/>
      <c r="E55" s="885"/>
      <c r="F55" s="886"/>
      <c r="G55" s="340"/>
      <c r="H55" s="340"/>
    </row>
    <row r="56" spans="1:10" ht="13.5" customHeight="1">
      <c r="A56" s="340"/>
      <c r="B56" s="340"/>
      <c r="C56" s="340"/>
      <c r="D56" s="340"/>
      <c r="E56" s="340"/>
      <c r="F56" s="340"/>
      <c r="G56" s="340"/>
      <c r="H56" s="340"/>
      <c r="I56" s="340"/>
    </row>
    <row r="57" spans="1:10" s="609" customFormat="1" ht="47.25" customHeight="1">
      <c r="A57" s="420">
        <v>9</v>
      </c>
      <c r="B57" s="892" t="s">
        <v>608</v>
      </c>
      <c r="C57" s="893"/>
      <c r="D57" s="893"/>
      <c r="E57" s="893"/>
      <c r="F57" s="894"/>
      <c r="G57" s="622"/>
      <c r="H57" s="428"/>
      <c r="I57" s="608"/>
      <c r="J57" s="608"/>
    </row>
    <row r="58" spans="1:10" s="609" customFormat="1" ht="42" customHeight="1">
      <c r="A58" s="420">
        <v>10</v>
      </c>
      <c r="B58" s="892" t="s">
        <v>609</v>
      </c>
      <c r="C58" s="893"/>
      <c r="D58" s="893"/>
      <c r="E58" s="893"/>
      <c r="F58" s="894"/>
      <c r="G58" s="622"/>
      <c r="H58" s="428"/>
      <c r="I58" s="608"/>
      <c r="J58" s="608"/>
    </row>
    <row r="59" spans="1:10" s="609" customFormat="1" ht="16.5">
      <c r="A59" s="608"/>
      <c r="B59" s="608"/>
      <c r="C59" s="608"/>
      <c r="D59" s="608"/>
      <c r="E59" s="608"/>
      <c r="F59" s="608"/>
      <c r="G59" s="608"/>
      <c r="H59" s="608"/>
      <c r="I59" s="608"/>
      <c r="J59" s="608"/>
    </row>
    <row r="60" spans="1:10" s="609" customFormat="1" ht="16.5">
      <c r="A60" s="608"/>
      <c r="B60" s="608"/>
      <c r="C60" s="608"/>
      <c r="D60" s="608"/>
      <c r="E60" s="608"/>
      <c r="F60" s="608"/>
      <c r="G60" s="608"/>
      <c r="H60" s="608"/>
      <c r="I60" s="608"/>
      <c r="J60" s="608"/>
    </row>
    <row r="61" spans="1:10" s="609" customFormat="1" ht="24" customHeight="1">
      <c r="A61" s="708">
        <v>2</v>
      </c>
      <c r="B61" s="1107" t="s">
        <v>610</v>
      </c>
      <c r="C61" s="1107"/>
      <c r="D61" s="1107"/>
      <c r="E61" s="1107"/>
      <c r="F61" s="1107"/>
      <c r="G61" s="1107"/>
      <c r="H61" s="1107"/>
      <c r="I61" s="1107"/>
      <c r="J61" s="608"/>
    </row>
    <row r="62" spans="1:10" s="609" customFormat="1" ht="16.5">
      <c r="A62" s="709"/>
      <c r="B62" s="709"/>
      <c r="C62" s="709"/>
      <c r="D62" s="709"/>
      <c r="E62" s="709"/>
      <c r="F62" s="709"/>
      <c r="G62" s="709"/>
      <c r="H62" s="709"/>
      <c r="I62" s="709"/>
      <c r="J62" s="608"/>
    </row>
    <row r="63" spans="1:10" s="609" customFormat="1" ht="24.75" customHeight="1">
      <c r="A63" s="710" t="s">
        <v>611</v>
      </c>
      <c r="B63" s="1108" t="s">
        <v>612</v>
      </c>
      <c r="C63" s="1108"/>
      <c r="D63" s="1108"/>
      <c r="E63" s="1108"/>
      <c r="F63" s="1108"/>
      <c r="G63" s="1108"/>
      <c r="H63" s="1108"/>
      <c r="I63" s="1108"/>
      <c r="J63" s="608"/>
    </row>
    <row r="64" spans="1:10" s="609" customFormat="1" ht="10.5" customHeight="1">
      <c r="A64" s="709"/>
      <c r="B64" s="709"/>
      <c r="C64" s="709"/>
      <c r="D64" s="709"/>
      <c r="E64" s="709"/>
      <c r="F64" s="709"/>
      <c r="G64" s="709"/>
      <c r="H64" s="709"/>
      <c r="I64" s="709"/>
      <c r="J64" s="608"/>
    </row>
    <row r="65" spans="1:25" s="609" customFormat="1" ht="195.75" customHeight="1">
      <c r="A65" s="706" t="s">
        <v>613</v>
      </c>
      <c r="B65" s="1156" t="s">
        <v>1092</v>
      </c>
      <c r="C65" s="1156"/>
      <c r="D65" s="1156"/>
      <c r="E65" s="1156"/>
      <c r="F65" s="1156"/>
      <c r="G65" s="1156"/>
      <c r="H65" s="1156"/>
      <c r="I65" s="1156"/>
    </row>
    <row r="66" spans="1:25" s="609" customFormat="1" ht="24.6" customHeight="1">
      <c r="A66" s="707"/>
      <c r="B66" s="1104" t="s">
        <v>730</v>
      </c>
      <c r="C66" s="1104"/>
      <c r="D66" s="1104"/>
      <c r="E66" s="1104"/>
      <c r="F66" s="1104"/>
      <c r="G66" s="1104"/>
      <c r="H66" s="1104"/>
      <c r="I66" s="1104"/>
      <c r="J66" s="608"/>
    </row>
    <row r="67" spans="1:25" s="609" customFormat="1" ht="213" customHeight="1">
      <c r="A67" s="706" t="s">
        <v>614</v>
      </c>
      <c r="B67" s="1156" t="s">
        <v>1042</v>
      </c>
      <c r="C67" s="1156"/>
      <c r="D67" s="1156"/>
      <c r="E67" s="1156"/>
      <c r="F67" s="1156"/>
      <c r="G67" s="1156"/>
      <c r="H67" s="1156"/>
      <c r="I67" s="1156"/>
      <c r="J67" s="608"/>
    </row>
    <row r="68" spans="1:25" s="609" customFormat="1" ht="30" customHeight="1">
      <c r="A68" s="707"/>
      <c r="B68" s="1104" t="s">
        <v>730</v>
      </c>
      <c r="C68" s="1104"/>
      <c r="D68" s="1104"/>
      <c r="E68" s="1104"/>
      <c r="F68" s="1104"/>
      <c r="G68" s="1104"/>
      <c r="H68" s="1104"/>
      <c r="I68" s="1104"/>
      <c r="J68" s="608"/>
    </row>
    <row r="69" spans="1:25" s="609" customFormat="1" ht="282.75" customHeight="1">
      <c r="A69" s="706" t="s">
        <v>707</v>
      </c>
      <c r="B69" s="1156" t="s">
        <v>1043</v>
      </c>
      <c r="C69" s="1156"/>
      <c r="D69" s="1156"/>
      <c r="E69" s="1156"/>
      <c r="F69" s="1156"/>
      <c r="G69" s="1156"/>
      <c r="H69" s="1156"/>
      <c r="I69" s="1156"/>
      <c r="J69" s="608"/>
    </row>
    <row r="70" spans="1:25" s="609" customFormat="1" ht="86.65" customHeight="1">
      <c r="A70" s="706"/>
      <c r="B70" s="1156" t="s">
        <v>1050</v>
      </c>
      <c r="C70" s="1156"/>
      <c r="D70" s="1156"/>
      <c r="E70" s="1156"/>
      <c r="F70" s="1156"/>
      <c r="G70" s="1156"/>
      <c r="H70" s="1156"/>
      <c r="I70" s="1156"/>
      <c r="J70" s="608"/>
    </row>
    <row r="71" spans="1:25" s="609" customFormat="1" ht="16.5">
      <c r="A71" s="608"/>
      <c r="B71" s="608"/>
      <c r="C71" s="608"/>
      <c r="D71" s="608"/>
      <c r="E71" s="608"/>
      <c r="F71" s="608"/>
      <c r="G71" s="608"/>
      <c r="H71" s="608"/>
      <c r="I71" s="608"/>
      <c r="J71" s="608"/>
    </row>
    <row r="72" spans="1:25" s="609" customFormat="1" ht="57" customHeight="1">
      <c r="A72" s="626" t="s">
        <v>718</v>
      </c>
      <c r="B72" s="1106" t="s">
        <v>843</v>
      </c>
      <c r="C72" s="1106"/>
      <c r="D72" s="1106"/>
      <c r="E72" s="1106"/>
      <c r="F72" s="1106"/>
      <c r="G72" s="1106"/>
      <c r="H72" s="1106"/>
      <c r="I72" s="1106"/>
      <c r="J72" s="608"/>
    </row>
    <row r="73" spans="1:25" s="609" customFormat="1" ht="54.75" customHeight="1">
      <c r="B73" s="1106" t="s">
        <v>616</v>
      </c>
      <c r="C73" s="1106"/>
      <c r="D73" s="1106"/>
      <c r="E73" s="1106"/>
      <c r="F73" s="1106"/>
      <c r="G73" s="1106"/>
      <c r="H73" s="1106"/>
      <c r="I73" s="1106"/>
    </row>
    <row r="74" spans="1:25" s="609" customFormat="1" ht="24" customHeight="1">
      <c r="A74" s="1157" t="s">
        <v>1051</v>
      </c>
      <c r="B74" s="1157"/>
      <c r="C74" s="1157"/>
      <c r="D74" s="1157"/>
      <c r="E74" s="1157"/>
      <c r="F74" s="1157"/>
      <c r="G74" s="1157"/>
      <c r="H74" s="1157"/>
      <c r="I74" s="1157"/>
      <c r="J74" s="1157"/>
    </row>
    <row r="75" spans="1:25" s="609" customFormat="1" ht="48.75" customHeight="1">
      <c r="A75" s="1124" t="s">
        <v>1052</v>
      </c>
      <c r="B75" s="1124"/>
      <c r="C75" s="1124"/>
      <c r="D75" s="1124"/>
      <c r="E75" s="1124"/>
      <c r="F75" s="1124"/>
      <c r="G75" s="1124"/>
      <c r="H75" s="1124"/>
      <c r="I75" s="1124"/>
      <c r="J75" s="1124"/>
    </row>
    <row r="76" spans="1:25" s="609" customFormat="1" ht="15.75" customHeight="1">
      <c r="A76" s="608"/>
      <c r="B76" s="617"/>
      <c r="C76" s="618"/>
      <c r="D76" s="618"/>
      <c r="E76" s="618"/>
      <c r="F76" s="618"/>
      <c r="G76" s="618"/>
      <c r="H76" s="618"/>
      <c r="I76" s="618"/>
      <c r="J76" s="608"/>
    </row>
    <row r="77" spans="1:25" s="609" customFormat="1" ht="38.25" customHeight="1">
      <c r="A77" s="722">
        <v>1</v>
      </c>
      <c r="B77" s="1098" t="s">
        <v>708</v>
      </c>
      <c r="C77" s="1099"/>
      <c r="D77" s="1099"/>
      <c r="E77" s="1099"/>
      <c r="F77" s="1100"/>
      <c r="G77" s="1100"/>
      <c r="H77" s="1100"/>
      <c r="I77" s="1100"/>
      <c r="J77" s="610"/>
      <c r="K77" s="610"/>
      <c r="L77" s="610"/>
      <c r="M77" s="610"/>
      <c r="N77" s="611" t="e">
        <f>'[18]Name of Bidder'!D17</f>
        <v>#REF!</v>
      </c>
      <c r="O77" s="610"/>
      <c r="P77" s="610"/>
      <c r="Q77" s="610"/>
      <c r="R77" s="610"/>
      <c r="S77" s="610"/>
      <c r="T77" s="610"/>
      <c r="U77" s="610"/>
      <c r="V77" s="610"/>
      <c r="W77" s="610"/>
      <c r="X77" s="610"/>
      <c r="Y77" s="610"/>
    </row>
    <row r="78" spans="1:25" s="609" customFormat="1" ht="44.25" customHeight="1">
      <c r="A78" s="722">
        <v>2</v>
      </c>
      <c r="B78" s="1101" t="s">
        <v>725</v>
      </c>
      <c r="C78" s="1102"/>
      <c r="D78" s="1102"/>
      <c r="E78" s="1103"/>
      <c r="F78" s="1100"/>
      <c r="G78" s="1100"/>
      <c r="H78" s="1100"/>
      <c r="I78" s="1100"/>
      <c r="J78" s="612"/>
      <c r="K78" s="612"/>
      <c r="L78" s="612"/>
      <c r="M78" s="612"/>
      <c r="N78" s="613" t="e">
        <f>'[18]Name of Bidder'!D27</f>
        <v>#REF!</v>
      </c>
      <c r="O78" s="612"/>
      <c r="P78" s="612"/>
      <c r="Q78" s="612"/>
      <c r="R78" s="612"/>
      <c r="S78" s="612"/>
      <c r="T78" s="612"/>
      <c r="U78" s="612"/>
      <c r="V78" s="612"/>
      <c r="W78" s="612"/>
      <c r="X78" s="612"/>
      <c r="Y78" s="612"/>
    </row>
    <row r="79" spans="1:25" s="609" customFormat="1" ht="44.25" customHeight="1">
      <c r="A79" s="722">
        <v>3</v>
      </c>
      <c r="B79" s="1101" t="s">
        <v>1045</v>
      </c>
      <c r="C79" s="1102"/>
      <c r="D79" s="1102"/>
      <c r="E79" s="1102"/>
      <c r="F79" s="723"/>
      <c r="G79" s="1090"/>
      <c r="H79" s="1091"/>
      <c r="I79" s="723"/>
      <c r="J79" s="612"/>
      <c r="K79" s="612"/>
      <c r="L79" s="612"/>
      <c r="M79" s="612"/>
      <c r="N79" s="719"/>
      <c r="O79" s="612"/>
      <c r="P79" s="612"/>
      <c r="Q79" s="612"/>
      <c r="R79" s="612"/>
      <c r="S79" s="612"/>
      <c r="T79" s="612"/>
      <c r="U79" s="612"/>
      <c r="V79" s="612"/>
      <c r="W79" s="612"/>
      <c r="X79" s="612"/>
      <c r="Y79" s="612"/>
    </row>
    <row r="80" spans="1:25" s="609" customFormat="1" ht="36.75" customHeight="1">
      <c r="A80" s="722">
        <v>4</v>
      </c>
      <c r="B80" s="1101" t="s">
        <v>618</v>
      </c>
      <c r="C80" s="1102"/>
      <c r="D80" s="1102"/>
      <c r="E80" s="1103"/>
      <c r="F80" s="723"/>
      <c r="G80" s="1085"/>
      <c r="H80" s="1085"/>
      <c r="I80" s="724"/>
      <c r="J80" s="612"/>
      <c r="K80" s="612"/>
      <c r="L80" s="612"/>
      <c r="M80" s="612"/>
      <c r="N80" s="612"/>
      <c r="O80" s="612"/>
      <c r="P80" s="612"/>
      <c r="Q80" s="612"/>
      <c r="R80" s="612"/>
      <c r="S80" s="612"/>
      <c r="T80" s="612"/>
      <c r="U80" s="612"/>
      <c r="V80" s="612"/>
      <c r="W80" s="612"/>
      <c r="X80" s="612"/>
      <c r="Y80" s="612"/>
    </row>
    <row r="81" spans="1:25" s="609" customFormat="1" ht="23.25" customHeight="1">
      <c r="A81" s="1076">
        <v>5</v>
      </c>
      <c r="B81" s="1079" t="s">
        <v>619</v>
      </c>
      <c r="C81" s="1080"/>
      <c r="D81" s="1080"/>
      <c r="E81" s="1081"/>
      <c r="F81" s="723"/>
      <c r="G81" s="1085"/>
      <c r="H81" s="1085"/>
      <c r="I81" s="724"/>
      <c r="J81" s="612"/>
      <c r="K81" s="612"/>
      <c r="L81" s="612"/>
      <c r="M81" s="612"/>
      <c r="N81" s="612"/>
      <c r="O81" s="612"/>
      <c r="P81" s="612"/>
      <c r="Q81" s="612"/>
      <c r="R81" s="612"/>
      <c r="S81" s="612"/>
      <c r="T81" s="612"/>
      <c r="U81" s="612"/>
      <c r="V81" s="612"/>
      <c r="W81" s="612"/>
      <c r="X81" s="612"/>
      <c r="Y81" s="612"/>
    </row>
    <row r="82" spans="1:25" s="609" customFormat="1" ht="21" customHeight="1">
      <c r="A82" s="1077"/>
      <c r="B82" s="1082"/>
      <c r="C82" s="1083"/>
      <c r="D82" s="1083"/>
      <c r="E82" s="1084"/>
      <c r="F82" s="723"/>
      <c r="G82" s="1085"/>
      <c r="H82" s="1085"/>
      <c r="I82" s="724"/>
      <c r="J82" s="612"/>
      <c r="K82" s="612"/>
      <c r="L82" s="612"/>
      <c r="M82" s="612"/>
      <c r="N82" s="612"/>
      <c r="O82" s="612"/>
      <c r="P82" s="612"/>
      <c r="Q82" s="612"/>
      <c r="R82" s="612"/>
      <c r="S82" s="612"/>
      <c r="T82" s="612"/>
      <c r="U82" s="612"/>
      <c r="V82" s="612"/>
      <c r="W82" s="612"/>
      <c r="X82" s="612"/>
      <c r="Y82" s="612"/>
    </row>
    <row r="83" spans="1:25" s="609" customFormat="1" ht="20.25" customHeight="1">
      <c r="A83" s="1077"/>
      <c r="B83" s="1082"/>
      <c r="C83" s="1083"/>
      <c r="D83" s="1083"/>
      <c r="E83" s="1084"/>
      <c r="F83" s="723"/>
      <c r="G83" s="1085"/>
      <c r="H83" s="1085"/>
      <c r="I83" s="724"/>
      <c r="J83" s="612"/>
      <c r="K83" s="612"/>
      <c r="L83" s="612"/>
      <c r="M83" s="612"/>
      <c r="N83" s="612"/>
      <c r="O83" s="612"/>
      <c r="P83" s="612"/>
      <c r="Q83" s="612"/>
      <c r="R83" s="612"/>
      <c r="S83" s="612"/>
      <c r="T83" s="612"/>
      <c r="U83" s="612"/>
      <c r="V83" s="612"/>
      <c r="W83" s="612"/>
      <c r="X83" s="612"/>
      <c r="Y83" s="612"/>
    </row>
    <row r="84" spans="1:25" s="609" customFormat="1" ht="21" customHeight="1">
      <c r="A84" s="1077"/>
      <c r="B84" s="1082"/>
      <c r="C84" s="1083"/>
      <c r="D84" s="1083"/>
      <c r="E84" s="1084"/>
      <c r="F84" s="723"/>
      <c r="G84" s="1085"/>
      <c r="H84" s="1085"/>
      <c r="I84" s="724"/>
      <c r="J84" s="612"/>
      <c r="K84" s="612"/>
      <c r="L84" s="612"/>
      <c r="M84" s="612"/>
      <c r="N84" s="612"/>
      <c r="O84" s="612"/>
      <c r="P84" s="612"/>
      <c r="Q84" s="612"/>
      <c r="R84" s="612"/>
      <c r="S84" s="612"/>
      <c r="T84" s="612"/>
      <c r="U84" s="612"/>
      <c r="V84" s="612"/>
      <c r="W84" s="612"/>
      <c r="X84" s="612"/>
      <c r="Y84" s="612"/>
    </row>
    <row r="85" spans="1:25" s="609" customFormat="1" ht="25.15" customHeight="1">
      <c r="A85" s="1077"/>
      <c r="B85" s="614"/>
      <c r="E85" s="623" t="s">
        <v>620</v>
      </c>
      <c r="F85" s="723"/>
      <c r="G85" s="1085"/>
      <c r="H85" s="1085"/>
      <c r="I85" s="724"/>
      <c r="J85" s="612"/>
      <c r="K85" s="612"/>
      <c r="L85" s="612"/>
      <c r="M85" s="612"/>
      <c r="N85" s="612"/>
      <c r="O85" s="612"/>
      <c r="P85" s="612"/>
      <c r="Q85" s="612"/>
      <c r="R85" s="612"/>
      <c r="S85" s="612"/>
      <c r="T85" s="612"/>
      <c r="U85" s="612"/>
      <c r="V85" s="612"/>
      <c r="W85" s="612"/>
      <c r="X85" s="612"/>
      <c r="Y85" s="612"/>
    </row>
    <row r="86" spans="1:25" s="609" customFormat="1" ht="25.15" customHeight="1">
      <c r="A86" s="1077"/>
      <c r="B86" s="614"/>
      <c r="E86" s="623" t="s">
        <v>21</v>
      </c>
      <c r="F86" s="723"/>
      <c r="G86" s="1085"/>
      <c r="H86" s="1085"/>
      <c r="I86" s="724"/>
      <c r="J86" s="612"/>
      <c r="K86" s="612"/>
      <c r="L86" s="612"/>
      <c r="M86" s="612"/>
      <c r="N86" s="612"/>
      <c r="O86" s="612"/>
      <c r="P86" s="612"/>
      <c r="Q86" s="612"/>
      <c r="R86" s="612"/>
      <c r="S86" s="612"/>
      <c r="T86" s="612"/>
      <c r="U86" s="612"/>
      <c r="V86" s="612"/>
      <c r="W86" s="612"/>
      <c r="X86" s="612"/>
      <c r="Y86" s="612"/>
    </row>
    <row r="87" spans="1:25" s="609" customFormat="1" ht="25.15" customHeight="1">
      <c r="A87" s="1078"/>
      <c r="B87" s="615"/>
      <c r="C87" s="616"/>
      <c r="D87" s="616"/>
      <c r="E87" s="624" t="s">
        <v>621</v>
      </c>
      <c r="F87" s="723"/>
      <c r="G87" s="1085"/>
      <c r="H87" s="1085"/>
      <c r="I87" s="724"/>
      <c r="J87" s="612"/>
      <c r="K87" s="612"/>
      <c r="L87" s="612"/>
      <c r="M87" s="612"/>
      <c r="N87" s="612"/>
      <c r="O87" s="612"/>
      <c r="P87" s="612"/>
      <c r="Q87" s="612"/>
      <c r="R87" s="612"/>
      <c r="S87" s="612"/>
      <c r="T87" s="612"/>
      <c r="U87" s="612"/>
      <c r="V87" s="612"/>
      <c r="W87" s="612"/>
      <c r="X87" s="612"/>
      <c r="Y87" s="612"/>
    </row>
    <row r="88" spans="1:25" s="609" customFormat="1" ht="42.75" customHeight="1">
      <c r="A88" s="722">
        <v>6</v>
      </c>
      <c r="B88" s="1087" t="s">
        <v>1046</v>
      </c>
      <c r="C88" s="1087"/>
      <c r="D88" s="1087"/>
      <c r="E88" s="1087"/>
      <c r="F88" s="725"/>
      <c r="G88" s="726"/>
      <c r="H88" s="727"/>
      <c r="I88" s="727"/>
      <c r="J88" s="612"/>
      <c r="K88" s="612"/>
      <c r="L88" s="612"/>
      <c r="M88" s="612"/>
      <c r="N88" s="612"/>
      <c r="O88" s="612"/>
      <c r="P88" s="612"/>
      <c r="Q88" s="612"/>
      <c r="R88" s="612"/>
      <c r="S88" s="612"/>
      <c r="T88" s="612"/>
      <c r="U88" s="612"/>
      <c r="V88" s="612"/>
      <c r="W88" s="612"/>
      <c r="X88" s="612"/>
      <c r="Y88" s="612"/>
    </row>
    <row r="89" spans="1:25" s="609" customFormat="1" ht="54.75" customHeight="1">
      <c r="A89" s="722">
        <v>7</v>
      </c>
      <c r="B89" s="1087" t="s">
        <v>1053</v>
      </c>
      <c r="C89" s="1087"/>
      <c r="D89" s="1087"/>
      <c r="E89" s="1087"/>
      <c r="F89" s="728"/>
      <c r="G89" s="1088"/>
      <c r="H89" s="1089"/>
      <c r="I89" s="728"/>
      <c r="J89" s="612"/>
      <c r="K89" s="612"/>
      <c r="L89" s="612"/>
      <c r="M89" s="612"/>
      <c r="N89" s="612"/>
      <c r="O89" s="612"/>
      <c r="P89" s="612"/>
      <c r="Q89" s="612"/>
      <c r="R89" s="612"/>
      <c r="S89" s="612"/>
      <c r="T89" s="612"/>
      <c r="U89" s="612"/>
      <c r="V89" s="612"/>
      <c r="W89" s="612"/>
      <c r="X89" s="612"/>
      <c r="Y89" s="612"/>
    </row>
    <row r="90" spans="1:25" s="609" customFormat="1" ht="34.5" hidden="1" customHeight="1">
      <c r="A90" s="722"/>
      <c r="B90" s="1087"/>
      <c r="C90" s="1087"/>
      <c r="D90" s="1087"/>
      <c r="E90" s="1087"/>
      <c r="F90" s="1090"/>
      <c r="G90" s="1091"/>
      <c r="H90" s="1090"/>
      <c r="I90" s="1091"/>
      <c r="J90" s="612"/>
      <c r="K90" s="612"/>
      <c r="L90" s="612"/>
      <c r="M90" s="612"/>
      <c r="N90" s="612"/>
      <c r="O90" s="612"/>
      <c r="P90" s="612"/>
      <c r="Q90" s="612"/>
      <c r="R90" s="612"/>
      <c r="S90" s="612"/>
      <c r="T90" s="612"/>
      <c r="U90" s="612"/>
      <c r="V90" s="612"/>
      <c r="W90" s="612"/>
      <c r="X90" s="612"/>
      <c r="Y90" s="612"/>
    </row>
    <row r="91" spans="1:25" s="609" customFormat="1" ht="27" customHeight="1">
      <c r="A91" s="722">
        <v>8</v>
      </c>
      <c r="B91" s="1087" t="s">
        <v>1048</v>
      </c>
      <c r="C91" s="1087"/>
      <c r="D91" s="1087"/>
      <c r="E91" s="1087"/>
      <c r="F91" s="728"/>
      <c r="G91" s="1088"/>
      <c r="H91" s="1089"/>
      <c r="I91" s="727"/>
      <c r="J91" s="612"/>
      <c r="K91" s="612"/>
      <c r="L91" s="612"/>
      <c r="M91" s="612"/>
      <c r="N91" s="612"/>
      <c r="O91" s="612"/>
      <c r="P91" s="612"/>
      <c r="Q91" s="612"/>
      <c r="R91" s="612"/>
      <c r="S91" s="612"/>
      <c r="T91" s="612"/>
      <c r="U91" s="612"/>
      <c r="V91" s="612"/>
      <c r="W91" s="612"/>
      <c r="X91" s="612"/>
      <c r="Y91" s="612"/>
    </row>
    <row r="92" spans="1:25" s="609" customFormat="1" ht="26.25" customHeight="1">
      <c r="A92" s="722">
        <v>9</v>
      </c>
      <c r="B92" s="1087" t="s">
        <v>622</v>
      </c>
      <c r="C92" s="1087"/>
      <c r="D92" s="1087"/>
      <c r="E92" s="1087"/>
      <c r="F92" s="728"/>
      <c r="G92" s="1088"/>
      <c r="H92" s="1089"/>
      <c r="I92" s="727"/>
      <c r="J92" s="612"/>
      <c r="K92" s="612"/>
      <c r="L92" s="612"/>
      <c r="M92" s="612"/>
      <c r="N92" s="612"/>
      <c r="O92" s="612"/>
      <c r="P92" s="612"/>
      <c r="Q92" s="612"/>
      <c r="R92" s="612"/>
      <c r="S92" s="612"/>
      <c r="T92" s="612"/>
      <c r="U92" s="612"/>
      <c r="V92" s="612"/>
      <c r="W92" s="612"/>
      <c r="X92" s="612"/>
      <c r="Y92" s="612"/>
    </row>
    <row r="93" spans="1:25" s="609" customFormat="1" ht="43.5" customHeight="1">
      <c r="A93" s="722">
        <v>10</v>
      </c>
      <c r="B93" s="1087" t="s">
        <v>1054</v>
      </c>
      <c r="C93" s="1087"/>
      <c r="D93" s="1087"/>
      <c r="E93" s="1087"/>
      <c r="F93" s="728"/>
      <c r="G93" s="1088"/>
      <c r="H93" s="1089"/>
      <c r="I93" s="727"/>
      <c r="J93" s="612"/>
      <c r="K93" s="612"/>
      <c r="L93" s="612"/>
      <c r="M93" s="612"/>
      <c r="N93" s="612"/>
      <c r="O93" s="612"/>
      <c r="P93" s="612"/>
      <c r="Q93" s="612"/>
      <c r="R93" s="612"/>
      <c r="S93" s="612"/>
      <c r="T93" s="612"/>
      <c r="U93" s="612"/>
      <c r="V93" s="612"/>
      <c r="W93" s="612"/>
      <c r="X93" s="612"/>
      <c r="Y93" s="612"/>
    </row>
    <row r="94" spans="1:25" s="609" customFormat="1" ht="25.5" customHeight="1">
      <c r="A94" s="1076">
        <v>11</v>
      </c>
      <c r="B94" s="1110" t="s">
        <v>942</v>
      </c>
      <c r="C94" s="1111"/>
      <c r="D94" s="1111"/>
      <c r="E94" s="1111"/>
      <c r="F94" s="729"/>
      <c r="G94" s="730"/>
      <c r="H94" s="731"/>
      <c r="I94" s="729"/>
      <c r="J94" s="612"/>
      <c r="K94" s="612"/>
      <c r="L94" s="612"/>
      <c r="M94" s="612"/>
      <c r="N94" s="612"/>
      <c r="O94" s="612"/>
      <c r="P94" s="612"/>
      <c r="Q94" s="612"/>
      <c r="R94" s="612"/>
      <c r="S94" s="612"/>
      <c r="T94" s="612"/>
      <c r="U94" s="612"/>
      <c r="V94" s="612"/>
      <c r="W94" s="612"/>
      <c r="X94" s="612"/>
      <c r="Y94" s="612"/>
    </row>
    <row r="95" spans="1:25" s="609" customFormat="1" ht="83.25" customHeight="1">
      <c r="A95" s="1077"/>
      <c r="B95" s="1112" t="s">
        <v>624</v>
      </c>
      <c r="C95" s="1113"/>
      <c r="D95" s="1113"/>
      <c r="E95" s="1114"/>
      <c r="F95" s="732"/>
      <c r="G95" s="732"/>
      <c r="H95" s="733"/>
      <c r="I95" s="734"/>
      <c r="J95" s="612"/>
      <c r="K95" s="612"/>
      <c r="L95" s="612"/>
      <c r="M95" s="612"/>
      <c r="N95" s="612"/>
      <c r="O95" s="612"/>
      <c r="P95" s="612"/>
      <c r="Q95" s="612"/>
      <c r="R95" s="612"/>
      <c r="S95" s="612"/>
      <c r="T95" s="612"/>
      <c r="U95" s="612"/>
      <c r="V95" s="612"/>
      <c r="W95" s="612"/>
      <c r="X95" s="612"/>
      <c r="Y95" s="612"/>
    </row>
    <row r="96" spans="1:25" s="609" customFormat="1" ht="36.75" customHeight="1">
      <c r="A96" s="722">
        <v>12</v>
      </c>
      <c r="B96" s="1101" t="s">
        <v>625</v>
      </c>
      <c r="C96" s="1102"/>
      <c r="D96" s="1102"/>
      <c r="E96" s="1115"/>
      <c r="F96" s="735"/>
      <c r="G96" s="1132"/>
      <c r="H96" s="1133"/>
      <c r="I96" s="735"/>
      <c r="J96" s="612"/>
      <c r="K96" s="612"/>
      <c r="L96" s="612"/>
      <c r="M96" s="612"/>
      <c r="N96" s="612"/>
      <c r="O96" s="612"/>
      <c r="P96" s="612"/>
      <c r="Q96" s="612"/>
      <c r="R96" s="612"/>
      <c r="S96" s="612"/>
      <c r="T96" s="612"/>
      <c r="U96" s="612"/>
      <c r="V96" s="612"/>
      <c r="W96" s="612"/>
      <c r="X96" s="612"/>
      <c r="Y96" s="612"/>
    </row>
    <row r="97" spans="1:25" s="609" customFormat="1" ht="16.5">
      <c r="A97" s="610"/>
      <c r="B97" s="718"/>
      <c r="C97" s="718"/>
      <c r="D97" s="718"/>
      <c r="E97" s="718"/>
      <c r="F97" s="795"/>
      <c r="G97" s="796"/>
      <c r="H97" s="796"/>
      <c r="I97" s="795"/>
      <c r="J97" s="612"/>
      <c r="K97" s="612"/>
      <c r="L97" s="612"/>
      <c r="M97" s="612"/>
      <c r="N97" s="612"/>
      <c r="O97" s="612"/>
      <c r="P97" s="612"/>
      <c r="Q97" s="612"/>
      <c r="R97" s="612"/>
      <c r="S97" s="612"/>
      <c r="T97" s="612"/>
      <c r="U97" s="612"/>
      <c r="V97" s="612"/>
      <c r="W97" s="612"/>
      <c r="X97" s="612"/>
      <c r="Y97" s="612"/>
    </row>
    <row r="98" spans="1:25" s="609" customFormat="1" ht="18.75" customHeight="1">
      <c r="A98" s="610"/>
      <c r="B98" s="736" t="s">
        <v>730</v>
      </c>
      <c r="C98" s="718"/>
      <c r="D98" s="718"/>
      <c r="E98" s="718"/>
      <c r="F98" s="718"/>
      <c r="G98" s="718"/>
      <c r="H98" s="718"/>
      <c r="I98" s="718"/>
      <c r="J98" s="612"/>
      <c r="K98" s="612"/>
      <c r="L98" s="612"/>
      <c r="M98" s="612"/>
      <c r="N98" s="612"/>
      <c r="O98" s="612"/>
      <c r="P98" s="612"/>
      <c r="Q98" s="612"/>
      <c r="R98" s="612"/>
      <c r="S98" s="612"/>
      <c r="T98" s="612"/>
      <c r="U98" s="612"/>
      <c r="V98" s="612"/>
      <c r="W98" s="612"/>
      <c r="X98" s="612"/>
      <c r="Y98" s="612"/>
    </row>
    <row r="99" spans="1:25" s="609" customFormat="1" ht="16.5">
      <c r="A99" s="610"/>
      <c r="B99" s="736"/>
      <c r="C99" s="718"/>
      <c r="D99" s="718"/>
      <c r="E99" s="718"/>
      <c r="F99" s="718"/>
      <c r="G99" s="718"/>
      <c r="H99" s="718"/>
      <c r="I99" s="718"/>
      <c r="J99" s="612"/>
      <c r="K99" s="612"/>
      <c r="L99" s="612"/>
      <c r="M99" s="612"/>
      <c r="N99" s="612"/>
      <c r="O99" s="612"/>
      <c r="P99" s="612"/>
      <c r="Q99" s="612"/>
      <c r="R99" s="612"/>
      <c r="S99" s="612"/>
      <c r="T99" s="612"/>
      <c r="U99" s="612"/>
      <c r="V99" s="612"/>
      <c r="W99" s="612"/>
      <c r="X99" s="612"/>
      <c r="Y99" s="612"/>
    </row>
    <row r="100" spans="1:25" s="609" customFormat="1" ht="24" customHeight="1">
      <c r="A100" s="1157" t="s">
        <v>1055</v>
      </c>
      <c r="B100" s="1157"/>
      <c r="C100" s="1157"/>
      <c r="D100" s="1157"/>
      <c r="E100" s="1157"/>
      <c r="F100" s="1157"/>
      <c r="G100" s="1157"/>
      <c r="H100" s="1157"/>
      <c r="I100" s="1157"/>
      <c r="J100" s="1157"/>
    </row>
    <row r="101" spans="1:25" s="609" customFormat="1" ht="48.75" customHeight="1">
      <c r="A101" s="1124" t="s">
        <v>1089</v>
      </c>
      <c r="B101" s="1124"/>
      <c r="C101" s="1124"/>
      <c r="D101" s="1124"/>
      <c r="E101" s="1124"/>
      <c r="F101" s="1124"/>
      <c r="G101" s="1124"/>
      <c r="H101" s="1124"/>
      <c r="I101" s="1124"/>
      <c r="J101" s="1124"/>
    </row>
    <row r="102" spans="1:25" s="609" customFormat="1" ht="16.5">
      <c r="A102" s="608"/>
      <c r="B102" s="793"/>
      <c r="C102" s="794"/>
      <c r="D102" s="794"/>
      <c r="E102" s="794"/>
      <c r="F102" s="736"/>
      <c r="G102" s="736"/>
      <c r="H102" s="736"/>
      <c r="I102" s="736"/>
      <c r="J102" s="736"/>
    </row>
    <row r="103" spans="1:25" s="609" customFormat="1" ht="18.75" customHeight="1">
      <c r="A103" s="610"/>
      <c r="B103" s="1124" t="s">
        <v>769</v>
      </c>
      <c r="C103" s="1124"/>
      <c r="D103" s="1124"/>
      <c r="E103" s="1124"/>
      <c r="F103" s="718"/>
      <c r="G103" s="718"/>
      <c r="H103" s="718"/>
      <c r="I103" s="718"/>
      <c r="J103" s="612"/>
      <c r="K103" s="612"/>
      <c r="L103" s="612"/>
      <c r="M103" s="612"/>
      <c r="N103" s="612"/>
      <c r="O103" s="612"/>
      <c r="P103" s="612"/>
      <c r="Q103" s="612"/>
      <c r="R103" s="612"/>
      <c r="S103" s="612"/>
      <c r="T103" s="612"/>
      <c r="U103" s="612"/>
      <c r="V103" s="612"/>
      <c r="W103" s="612"/>
      <c r="X103" s="612"/>
      <c r="Y103" s="612"/>
    </row>
    <row r="104" spans="1:25" s="609" customFormat="1" ht="38.25" customHeight="1">
      <c r="A104" s="722">
        <v>1</v>
      </c>
      <c r="B104" s="1098" t="s">
        <v>708</v>
      </c>
      <c r="C104" s="1099"/>
      <c r="D104" s="1099"/>
      <c r="E104" s="1099"/>
      <c r="F104" s="1100">
        <v>0</v>
      </c>
      <c r="G104" s="1100"/>
      <c r="H104" s="1100"/>
      <c r="I104" s="1100"/>
      <c r="J104" s="610"/>
      <c r="K104" s="610"/>
      <c r="L104" s="610"/>
      <c r="M104" s="610"/>
      <c r="N104" s="611" t="e">
        <f>'[18]Name of Bidder'!D38</f>
        <v>#REF!</v>
      </c>
      <c r="O104" s="610"/>
      <c r="P104" s="610"/>
      <c r="Q104" s="610"/>
      <c r="R104" s="610"/>
      <c r="S104" s="610"/>
      <c r="T104" s="610"/>
      <c r="U104" s="610"/>
      <c r="V104" s="610"/>
      <c r="W104" s="610"/>
      <c r="X104" s="610"/>
      <c r="Y104" s="610"/>
    </row>
    <row r="105" spans="1:25" s="609" customFormat="1" ht="44.25" customHeight="1">
      <c r="A105" s="722">
        <v>2</v>
      </c>
      <c r="B105" s="1101" t="s">
        <v>725</v>
      </c>
      <c r="C105" s="1102"/>
      <c r="D105" s="1102"/>
      <c r="E105" s="1103"/>
      <c r="F105" s="1100"/>
      <c r="G105" s="1100"/>
      <c r="H105" s="1100"/>
      <c r="I105" s="1100"/>
      <c r="J105" s="612"/>
      <c r="K105" s="612"/>
      <c r="L105" s="612"/>
      <c r="M105" s="612"/>
      <c r="N105" s="613" t="e">
        <f>'[18]Name of Bidder'!D48</f>
        <v>#REF!</v>
      </c>
      <c r="O105" s="612"/>
      <c r="P105" s="612"/>
      <c r="Q105" s="612"/>
      <c r="R105" s="612"/>
      <c r="S105" s="612"/>
      <c r="T105" s="612"/>
      <c r="U105" s="612"/>
      <c r="V105" s="612"/>
      <c r="W105" s="612"/>
      <c r="X105" s="612"/>
      <c r="Y105" s="612"/>
    </row>
    <row r="106" spans="1:25" s="609" customFormat="1" ht="44.25" customHeight="1">
      <c r="A106" s="722">
        <v>3</v>
      </c>
      <c r="B106" s="1101" t="s">
        <v>726</v>
      </c>
      <c r="C106" s="1102"/>
      <c r="D106" s="1102"/>
      <c r="E106" s="1102"/>
      <c r="F106" s="723"/>
      <c r="G106" s="1090"/>
      <c r="H106" s="1091"/>
      <c r="I106" s="723"/>
      <c r="J106" s="612"/>
      <c r="K106" s="612"/>
      <c r="L106" s="612"/>
      <c r="M106" s="612"/>
      <c r="N106" s="719"/>
      <c r="O106" s="612"/>
      <c r="P106" s="612"/>
      <c r="Q106" s="612"/>
      <c r="R106" s="612"/>
      <c r="S106" s="612"/>
      <c r="T106" s="612"/>
      <c r="U106" s="612"/>
      <c r="V106" s="612"/>
      <c r="W106" s="612"/>
      <c r="X106" s="612"/>
      <c r="Y106" s="612"/>
    </row>
    <row r="107" spans="1:25" s="609" customFormat="1" ht="36.75" customHeight="1">
      <c r="A107" s="722">
        <v>4</v>
      </c>
      <c r="B107" s="1101" t="s">
        <v>618</v>
      </c>
      <c r="C107" s="1102"/>
      <c r="D107" s="1102"/>
      <c r="E107" s="1103"/>
      <c r="F107" s="723"/>
      <c r="G107" s="1085"/>
      <c r="H107" s="1085"/>
      <c r="I107" s="724"/>
      <c r="J107" s="612"/>
      <c r="K107" s="612"/>
      <c r="L107" s="612"/>
      <c r="M107" s="612"/>
      <c r="N107" s="612"/>
      <c r="O107" s="612"/>
      <c r="P107" s="612"/>
      <c r="Q107" s="612"/>
      <c r="R107" s="612"/>
      <c r="S107" s="612"/>
      <c r="T107" s="612"/>
      <c r="U107" s="612"/>
      <c r="V107" s="612"/>
      <c r="W107" s="612"/>
      <c r="X107" s="612"/>
      <c r="Y107" s="612"/>
    </row>
    <row r="108" spans="1:25" s="609" customFormat="1" ht="23.25" customHeight="1">
      <c r="A108" s="1076">
        <v>5</v>
      </c>
      <c r="B108" s="1079" t="s">
        <v>619</v>
      </c>
      <c r="C108" s="1080"/>
      <c r="D108" s="1080"/>
      <c r="E108" s="1081"/>
      <c r="F108" s="723"/>
      <c r="G108" s="1085"/>
      <c r="H108" s="1085"/>
      <c r="I108" s="724"/>
      <c r="J108" s="612"/>
      <c r="K108" s="612"/>
      <c r="L108" s="612"/>
      <c r="M108" s="612"/>
      <c r="N108" s="612"/>
      <c r="O108" s="612"/>
      <c r="P108" s="612"/>
      <c r="Q108" s="612"/>
      <c r="R108" s="612"/>
      <c r="S108" s="612"/>
      <c r="T108" s="612"/>
      <c r="U108" s="612"/>
      <c r="V108" s="612"/>
      <c r="W108" s="612"/>
      <c r="X108" s="612"/>
      <c r="Y108" s="612"/>
    </row>
    <row r="109" spans="1:25" s="609" customFormat="1" ht="21" customHeight="1">
      <c r="A109" s="1077"/>
      <c r="B109" s="1082"/>
      <c r="C109" s="1083"/>
      <c r="D109" s="1083"/>
      <c r="E109" s="1084"/>
      <c r="F109" s="723"/>
      <c r="G109" s="1085"/>
      <c r="H109" s="1085"/>
      <c r="I109" s="724"/>
      <c r="J109" s="612"/>
      <c r="K109" s="612"/>
      <c r="L109" s="612"/>
      <c r="M109" s="612"/>
      <c r="N109" s="612"/>
      <c r="O109" s="612"/>
      <c r="P109" s="612"/>
      <c r="Q109" s="612"/>
      <c r="R109" s="612"/>
      <c r="S109" s="612"/>
      <c r="T109" s="612"/>
      <c r="U109" s="612"/>
      <c r="V109" s="612"/>
      <c r="W109" s="612"/>
      <c r="X109" s="612"/>
      <c r="Y109" s="612"/>
    </row>
    <row r="110" spans="1:25" s="609" customFormat="1" ht="20.25" customHeight="1">
      <c r="A110" s="1077"/>
      <c r="B110" s="1082"/>
      <c r="C110" s="1083"/>
      <c r="D110" s="1083"/>
      <c r="E110" s="1084"/>
      <c r="F110" s="723"/>
      <c r="G110" s="1085"/>
      <c r="H110" s="1085"/>
      <c r="I110" s="724"/>
      <c r="J110" s="612"/>
      <c r="K110" s="612"/>
      <c r="L110" s="612"/>
      <c r="M110" s="612"/>
      <c r="N110" s="612"/>
      <c r="O110" s="612"/>
      <c r="P110" s="612"/>
      <c r="Q110" s="612"/>
      <c r="R110" s="612"/>
      <c r="S110" s="612"/>
      <c r="T110" s="612"/>
      <c r="U110" s="612"/>
      <c r="V110" s="612"/>
      <c r="W110" s="612"/>
      <c r="X110" s="612"/>
      <c r="Y110" s="612"/>
    </row>
    <row r="111" spans="1:25" s="609" customFormat="1" ht="21" customHeight="1">
      <c r="A111" s="1077"/>
      <c r="B111" s="1082"/>
      <c r="C111" s="1083"/>
      <c r="D111" s="1083"/>
      <c r="E111" s="1084"/>
      <c r="F111" s="723"/>
      <c r="G111" s="1085"/>
      <c r="H111" s="1085"/>
      <c r="I111" s="724"/>
      <c r="J111" s="612"/>
      <c r="K111" s="612"/>
      <c r="L111" s="612"/>
      <c r="M111" s="612"/>
      <c r="N111" s="612"/>
      <c r="O111" s="612"/>
      <c r="P111" s="612"/>
      <c r="Q111" s="612"/>
      <c r="R111" s="612"/>
      <c r="S111" s="612"/>
      <c r="T111" s="612"/>
      <c r="U111" s="612"/>
      <c r="V111" s="612"/>
      <c r="W111" s="612"/>
      <c r="X111" s="612"/>
      <c r="Y111" s="612"/>
    </row>
    <row r="112" spans="1:25" s="609" customFormat="1" ht="25.15" customHeight="1">
      <c r="A112" s="1077"/>
      <c r="B112" s="614"/>
      <c r="E112" s="623" t="s">
        <v>620</v>
      </c>
      <c r="F112" s="723"/>
      <c r="G112" s="1085"/>
      <c r="H112" s="1085"/>
      <c r="I112" s="724"/>
      <c r="J112" s="612"/>
      <c r="K112" s="612"/>
      <c r="L112" s="612"/>
      <c r="M112" s="612"/>
      <c r="N112" s="612"/>
      <c r="O112" s="612"/>
      <c r="P112" s="612"/>
      <c r="Q112" s="612"/>
      <c r="R112" s="612"/>
      <c r="S112" s="612"/>
      <c r="T112" s="612"/>
      <c r="U112" s="612"/>
      <c r="V112" s="612"/>
      <c r="W112" s="612"/>
      <c r="X112" s="612"/>
      <c r="Y112" s="612"/>
    </row>
    <row r="113" spans="1:25" s="609" customFormat="1" ht="25.15" customHeight="1">
      <c r="A113" s="1077"/>
      <c r="B113" s="614"/>
      <c r="E113" s="623" t="s">
        <v>21</v>
      </c>
      <c r="F113" s="723"/>
      <c r="G113" s="1085"/>
      <c r="H113" s="1085"/>
      <c r="I113" s="724"/>
      <c r="J113" s="612"/>
      <c r="K113" s="612"/>
      <c r="L113" s="612"/>
      <c r="M113" s="612"/>
      <c r="N113" s="612"/>
      <c r="O113" s="612"/>
      <c r="P113" s="612"/>
      <c r="Q113" s="612"/>
      <c r="R113" s="612"/>
      <c r="S113" s="612"/>
      <c r="T113" s="612"/>
      <c r="U113" s="612"/>
      <c r="V113" s="612"/>
      <c r="W113" s="612"/>
      <c r="X113" s="612"/>
      <c r="Y113" s="612"/>
    </row>
    <row r="114" spans="1:25" s="609" customFormat="1" ht="25.15" customHeight="1">
      <c r="A114" s="1078"/>
      <c r="B114" s="615"/>
      <c r="C114" s="616"/>
      <c r="D114" s="616"/>
      <c r="E114" s="624" t="s">
        <v>621</v>
      </c>
      <c r="F114" s="723"/>
      <c r="G114" s="1085"/>
      <c r="H114" s="1085"/>
      <c r="I114" s="724"/>
      <c r="J114" s="612"/>
      <c r="K114" s="612"/>
      <c r="L114" s="612"/>
      <c r="M114" s="612"/>
      <c r="N114" s="612"/>
      <c r="O114" s="612"/>
      <c r="P114" s="612"/>
      <c r="Q114" s="612"/>
      <c r="R114" s="612"/>
      <c r="S114" s="612"/>
      <c r="T114" s="612"/>
      <c r="U114" s="612"/>
      <c r="V114" s="612"/>
      <c r="W114" s="612"/>
      <c r="X114" s="612"/>
      <c r="Y114" s="612"/>
    </row>
    <row r="115" spans="1:25" s="609" customFormat="1" ht="42.75" customHeight="1">
      <c r="A115" s="722">
        <v>6</v>
      </c>
      <c r="B115" s="1087" t="s">
        <v>1056</v>
      </c>
      <c r="C115" s="1087"/>
      <c r="D115" s="1087"/>
      <c r="E115" s="1087"/>
      <c r="F115" s="725"/>
      <c r="G115" s="726"/>
      <c r="H115" s="727"/>
      <c r="I115" s="727"/>
      <c r="J115" s="612"/>
      <c r="K115" s="612"/>
      <c r="L115" s="612"/>
      <c r="M115" s="612"/>
      <c r="N115" s="612"/>
      <c r="O115" s="612"/>
      <c r="P115" s="612"/>
      <c r="Q115" s="612"/>
      <c r="R115" s="612"/>
      <c r="S115" s="612"/>
      <c r="T115" s="612"/>
      <c r="U115" s="612"/>
      <c r="V115" s="612"/>
      <c r="W115" s="612"/>
      <c r="X115" s="612"/>
      <c r="Y115" s="612"/>
    </row>
    <row r="116" spans="1:25" s="609" customFormat="1" ht="54.75" customHeight="1">
      <c r="A116" s="722">
        <v>7</v>
      </c>
      <c r="B116" s="1158" t="s">
        <v>1057</v>
      </c>
      <c r="C116" s="1087"/>
      <c r="D116" s="1087"/>
      <c r="E116" s="1087"/>
      <c r="F116" s="728"/>
      <c r="G116" s="1088"/>
      <c r="H116" s="1089"/>
      <c r="I116" s="728"/>
      <c r="J116" s="612"/>
      <c r="K116" s="612"/>
      <c r="L116" s="612"/>
      <c r="M116" s="612"/>
      <c r="N116" s="612"/>
      <c r="O116" s="612"/>
      <c r="P116" s="612"/>
      <c r="Q116" s="612"/>
      <c r="R116" s="612"/>
      <c r="S116" s="612"/>
      <c r="T116" s="612"/>
      <c r="U116" s="612"/>
      <c r="V116" s="612"/>
      <c r="W116" s="612"/>
      <c r="X116" s="612"/>
      <c r="Y116" s="612"/>
    </row>
    <row r="117" spans="1:25" s="609" customFormat="1" ht="34.5" hidden="1" customHeight="1">
      <c r="A117" s="722"/>
      <c r="B117" s="1087"/>
      <c r="C117" s="1087"/>
      <c r="D117" s="1087"/>
      <c r="E117" s="1087"/>
      <c r="F117" s="1090"/>
      <c r="G117" s="1091"/>
      <c r="H117" s="1090"/>
      <c r="I117" s="1091"/>
      <c r="J117" s="612"/>
      <c r="K117" s="612"/>
      <c r="L117" s="612"/>
      <c r="M117" s="612"/>
      <c r="N117" s="612"/>
      <c r="O117" s="612"/>
      <c r="P117" s="612"/>
      <c r="Q117" s="612"/>
      <c r="R117" s="612"/>
      <c r="S117" s="612"/>
      <c r="T117" s="612"/>
      <c r="U117" s="612"/>
      <c r="V117" s="612"/>
      <c r="W117" s="612"/>
      <c r="X117" s="612"/>
      <c r="Y117" s="612"/>
    </row>
    <row r="118" spans="1:25" s="609" customFormat="1" ht="27" customHeight="1">
      <c r="A118" s="722">
        <v>8</v>
      </c>
      <c r="B118" s="1087" t="s">
        <v>1048</v>
      </c>
      <c r="C118" s="1087"/>
      <c r="D118" s="1087"/>
      <c r="E118" s="1087"/>
      <c r="F118" s="728"/>
      <c r="G118" s="1088"/>
      <c r="H118" s="1089"/>
      <c r="I118" s="727"/>
      <c r="J118" s="612"/>
      <c r="K118" s="612"/>
      <c r="L118" s="612"/>
      <c r="M118" s="612"/>
      <c r="N118" s="612"/>
      <c r="O118" s="612"/>
      <c r="P118" s="612"/>
      <c r="Q118" s="612"/>
      <c r="R118" s="612"/>
      <c r="S118" s="612"/>
      <c r="T118" s="612"/>
      <c r="U118" s="612"/>
      <c r="V118" s="612"/>
      <c r="W118" s="612"/>
      <c r="X118" s="612"/>
      <c r="Y118" s="612"/>
    </row>
    <row r="119" spans="1:25" s="609" customFormat="1" ht="26.25" customHeight="1">
      <c r="A119" s="722">
        <v>9</v>
      </c>
      <c r="B119" s="1087" t="s">
        <v>622</v>
      </c>
      <c r="C119" s="1087"/>
      <c r="D119" s="1087"/>
      <c r="E119" s="1087"/>
      <c r="F119" s="728"/>
      <c r="G119" s="1088"/>
      <c r="H119" s="1089"/>
      <c r="I119" s="727"/>
      <c r="J119" s="612"/>
      <c r="K119" s="612"/>
      <c r="L119" s="612"/>
      <c r="M119" s="612"/>
      <c r="N119" s="612"/>
      <c r="O119" s="612"/>
      <c r="P119" s="612"/>
      <c r="Q119" s="612"/>
      <c r="R119" s="612"/>
      <c r="S119" s="612"/>
      <c r="T119" s="612"/>
      <c r="U119" s="612"/>
      <c r="V119" s="612"/>
      <c r="W119" s="612"/>
      <c r="X119" s="612"/>
      <c r="Y119" s="612"/>
    </row>
    <row r="120" spans="1:25" s="609" customFormat="1" ht="43.5" customHeight="1">
      <c r="A120" s="722">
        <v>10</v>
      </c>
      <c r="B120" s="1087" t="s">
        <v>1058</v>
      </c>
      <c r="C120" s="1087"/>
      <c r="D120" s="1087"/>
      <c r="E120" s="1087"/>
      <c r="F120" s="728"/>
      <c r="G120" s="1088"/>
      <c r="H120" s="1089"/>
      <c r="I120" s="727"/>
      <c r="J120" s="612"/>
      <c r="K120" s="612"/>
      <c r="L120" s="612"/>
      <c r="M120" s="612"/>
      <c r="N120" s="612"/>
      <c r="O120" s="612"/>
      <c r="P120" s="612"/>
      <c r="Q120" s="612"/>
      <c r="R120" s="612"/>
      <c r="S120" s="612"/>
      <c r="T120" s="612"/>
      <c r="U120" s="612"/>
      <c r="V120" s="612"/>
      <c r="W120" s="612"/>
      <c r="X120" s="612"/>
      <c r="Y120" s="612"/>
    </row>
    <row r="121" spans="1:25" s="609" customFormat="1" ht="25.5" customHeight="1">
      <c r="A121" s="1076">
        <v>11</v>
      </c>
      <c r="B121" s="1110" t="s">
        <v>942</v>
      </c>
      <c r="C121" s="1111"/>
      <c r="D121" s="1111"/>
      <c r="E121" s="1111"/>
      <c r="F121" s="729"/>
      <c r="G121" s="730"/>
      <c r="H121" s="731"/>
      <c r="I121" s="729"/>
      <c r="J121" s="612"/>
      <c r="K121" s="612"/>
      <c r="L121" s="612"/>
      <c r="M121" s="612"/>
      <c r="N121" s="612"/>
      <c r="O121" s="612"/>
      <c r="P121" s="612"/>
      <c r="Q121" s="612"/>
      <c r="R121" s="612"/>
      <c r="S121" s="612"/>
      <c r="T121" s="612"/>
      <c r="U121" s="612"/>
      <c r="V121" s="612"/>
      <c r="W121" s="612"/>
      <c r="X121" s="612"/>
      <c r="Y121" s="612"/>
    </row>
    <row r="122" spans="1:25" s="609" customFormat="1" ht="83.25" customHeight="1">
      <c r="A122" s="1077"/>
      <c r="B122" s="1112" t="s">
        <v>624</v>
      </c>
      <c r="C122" s="1113"/>
      <c r="D122" s="1113"/>
      <c r="E122" s="1114"/>
      <c r="F122" s="732"/>
      <c r="G122" s="732"/>
      <c r="H122" s="733"/>
      <c r="I122" s="734"/>
      <c r="J122" s="612"/>
      <c r="K122" s="612"/>
      <c r="L122" s="612"/>
      <c r="M122" s="612"/>
      <c r="N122" s="612"/>
      <c r="O122" s="612"/>
      <c r="P122" s="612"/>
      <c r="Q122" s="612"/>
      <c r="R122" s="612"/>
      <c r="S122" s="612"/>
      <c r="T122" s="612"/>
      <c r="U122" s="612"/>
      <c r="V122" s="612"/>
      <c r="W122" s="612"/>
      <c r="X122" s="612"/>
      <c r="Y122" s="612"/>
    </row>
    <row r="123" spans="1:25" s="609" customFormat="1" ht="36.75" customHeight="1">
      <c r="A123" s="722">
        <v>12</v>
      </c>
      <c r="B123" s="1101" t="s">
        <v>625</v>
      </c>
      <c r="C123" s="1102"/>
      <c r="D123" s="1102"/>
      <c r="E123" s="1115"/>
      <c r="F123" s="735"/>
      <c r="G123" s="1132"/>
      <c r="H123" s="1133"/>
      <c r="I123" s="735"/>
      <c r="J123" s="612"/>
      <c r="K123" s="612"/>
      <c r="L123" s="612"/>
      <c r="M123" s="612"/>
      <c r="N123" s="612"/>
      <c r="O123" s="612"/>
      <c r="P123" s="612"/>
      <c r="Q123" s="612"/>
      <c r="R123" s="612"/>
      <c r="S123" s="612"/>
      <c r="T123" s="612"/>
      <c r="U123" s="612"/>
      <c r="V123" s="612"/>
      <c r="W123" s="612"/>
      <c r="X123" s="612"/>
      <c r="Y123" s="612"/>
    </row>
    <row r="124" spans="1:25" s="609" customFormat="1" ht="16.5">
      <c r="A124" s="608"/>
      <c r="B124" s="1159" t="s">
        <v>1059</v>
      </c>
      <c r="C124" s="1159"/>
      <c r="D124" s="1159"/>
      <c r="E124" s="1159"/>
      <c r="F124" s="1159"/>
      <c r="G124" s="1159"/>
      <c r="H124" s="1159"/>
      <c r="I124" s="1159"/>
      <c r="J124" s="736"/>
    </row>
    <row r="125" spans="1:25" s="609" customFormat="1" ht="18.75" customHeight="1">
      <c r="A125" s="610"/>
      <c r="B125" s="1124" t="s">
        <v>744</v>
      </c>
      <c r="C125" s="1124"/>
      <c r="D125" s="1124"/>
      <c r="E125" s="1124"/>
      <c r="F125" s="718"/>
      <c r="G125" s="718"/>
      <c r="H125" s="718"/>
      <c r="I125" s="718"/>
      <c r="J125" s="612"/>
      <c r="K125" s="612"/>
      <c r="L125" s="612"/>
      <c r="M125" s="612"/>
      <c r="N125" s="612"/>
      <c r="O125" s="612"/>
      <c r="P125" s="612"/>
      <c r="Q125" s="612"/>
      <c r="R125" s="612"/>
      <c r="S125" s="612"/>
      <c r="T125" s="612"/>
      <c r="U125" s="612"/>
      <c r="V125" s="612"/>
      <c r="W125" s="612"/>
      <c r="X125" s="612"/>
      <c r="Y125" s="612"/>
    </row>
    <row r="126" spans="1:25" s="609" customFormat="1" ht="38.25" customHeight="1">
      <c r="A126" s="722">
        <v>1</v>
      </c>
      <c r="B126" s="1098" t="s">
        <v>708</v>
      </c>
      <c r="C126" s="1099"/>
      <c r="D126" s="1099"/>
      <c r="E126" s="1099"/>
      <c r="F126" s="1100">
        <v>0</v>
      </c>
      <c r="G126" s="1100"/>
      <c r="H126" s="1100"/>
      <c r="I126" s="1100"/>
      <c r="J126" s="610"/>
      <c r="K126" s="610"/>
      <c r="L126" s="610"/>
      <c r="M126" s="610"/>
      <c r="N126" s="611" t="e">
        <f>'[18]Name of Bidder'!D63</f>
        <v>#REF!</v>
      </c>
      <c r="O126" s="610"/>
      <c r="P126" s="610"/>
      <c r="Q126" s="610"/>
      <c r="R126" s="610"/>
      <c r="S126" s="610"/>
      <c r="T126" s="610"/>
      <c r="U126" s="610"/>
      <c r="V126" s="610"/>
      <c r="W126" s="610"/>
      <c r="X126" s="610"/>
      <c r="Y126" s="610"/>
    </row>
    <row r="127" spans="1:25" s="609" customFormat="1" ht="44.25" customHeight="1">
      <c r="A127" s="722">
        <v>2</v>
      </c>
      <c r="B127" s="1101" t="s">
        <v>725</v>
      </c>
      <c r="C127" s="1102"/>
      <c r="D127" s="1102"/>
      <c r="E127" s="1103"/>
      <c r="F127" s="1100"/>
      <c r="G127" s="1100"/>
      <c r="H127" s="1100"/>
      <c r="I127" s="1100"/>
      <c r="J127" s="612"/>
      <c r="K127" s="612"/>
      <c r="L127" s="612"/>
      <c r="M127" s="612"/>
      <c r="N127" s="613" t="e">
        <f>'[18]Name of Bidder'!D73</f>
        <v>#REF!</v>
      </c>
      <c r="O127" s="612"/>
      <c r="P127" s="612"/>
      <c r="Q127" s="612"/>
      <c r="R127" s="612"/>
      <c r="S127" s="612"/>
      <c r="T127" s="612"/>
      <c r="U127" s="612"/>
      <c r="V127" s="612"/>
      <c r="W127" s="612"/>
      <c r="X127" s="612"/>
      <c r="Y127" s="612"/>
    </row>
    <row r="128" spans="1:25" s="609" customFormat="1" ht="44.25" customHeight="1">
      <c r="A128" s="722">
        <v>3</v>
      </c>
      <c r="B128" s="1101" t="s">
        <v>1060</v>
      </c>
      <c r="C128" s="1102"/>
      <c r="D128" s="1102"/>
      <c r="E128" s="1102"/>
      <c r="F128" s="723"/>
      <c r="G128" s="1090"/>
      <c r="H128" s="1091"/>
      <c r="I128" s="723"/>
      <c r="J128" s="612"/>
      <c r="K128" s="612"/>
      <c r="L128" s="612"/>
      <c r="M128" s="612"/>
      <c r="N128" s="719"/>
      <c r="O128" s="612"/>
      <c r="P128" s="612"/>
      <c r="Q128" s="612"/>
      <c r="R128" s="612"/>
      <c r="S128" s="612"/>
      <c r="T128" s="612"/>
      <c r="U128" s="612"/>
      <c r="V128" s="612"/>
      <c r="W128" s="612"/>
      <c r="X128" s="612"/>
      <c r="Y128" s="612"/>
    </row>
    <row r="129" spans="1:25" s="609" customFormat="1" ht="36.75" customHeight="1">
      <c r="A129" s="722">
        <v>4</v>
      </c>
      <c r="B129" s="1101" t="s">
        <v>618</v>
      </c>
      <c r="C129" s="1102"/>
      <c r="D129" s="1102"/>
      <c r="E129" s="1103"/>
      <c r="F129" s="723"/>
      <c r="G129" s="1085"/>
      <c r="H129" s="1085"/>
      <c r="I129" s="724"/>
      <c r="J129" s="612"/>
      <c r="K129" s="612"/>
      <c r="L129" s="612"/>
      <c r="M129" s="612"/>
      <c r="N129" s="612"/>
      <c r="O129" s="612"/>
      <c r="P129" s="612"/>
      <c r="Q129" s="612"/>
      <c r="R129" s="612"/>
      <c r="S129" s="612"/>
      <c r="T129" s="612"/>
      <c r="U129" s="612"/>
      <c r="V129" s="612"/>
      <c r="W129" s="612"/>
      <c r="X129" s="612"/>
      <c r="Y129" s="612"/>
    </row>
    <row r="130" spans="1:25" s="609" customFormat="1" ht="23.25" customHeight="1">
      <c r="A130" s="1076">
        <v>5</v>
      </c>
      <c r="B130" s="1079" t="s">
        <v>619</v>
      </c>
      <c r="C130" s="1080"/>
      <c r="D130" s="1080"/>
      <c r="E130" s="1081"/>
      <c r="F130" s="723"/>
      <c r="G130" s="1085"/>
      <c r="H130" s="1085"/>
      <c r="I130" s="724"/>
      <c r="J130" s="612"/>
      <c r="K130" s="612"/>
      <c r="L130" s="612"/>
      <c r="M130" s="612"/>
      <c r="N130" s="612"/>
      <c r="O130" s="612"/>
      <c r="P130" s="612"/>
      <c r="Q130" s="612"/>
      <c r="R130" s="612"/>
      <c r="S130" s="612"/>
      <c r="T130" s="612"/>
      <c r="U130" s="612"/>
      <c r="V130" s="612"/>
      <c r="W130" s="612"/>
      <c r="X130" s="612"/>
      <c r="Y130" s="612"/>
    </row>
    <row r="131" spans="1:25" s="609" customFormat="1" ht="21" customHeight="1">
      <c r="A131" s="1077"/>
      <c r="B131" s="1082"/>
      <c r="C131" s="1083"/>
      <c r="D131" s="1083"/>
      <c r="E131" s="1084"/>
      <c r="F131" s="723"/>
      <c r="G131" s="1085"/>
      <c r="H131" s="1085"/>
      <c r="I131" s="724"/>
      <c r="J131" s="612"/>
      <c r="K131" s="612"/>
      <c r="L131" s="612"/>
      <c r="M131" s="612"/>
      <c r="N131" s="612"/>
      <c r="O131" s="612"/>
      <c r="P131" s="612"/>
      <c r="Q131" s="612"/>
      <c r="R131" s="612"/>
      <c r="S131" s="612"/>
      <c r="T131" s="612"/>
      <c r="U131" s="612"/>
      <c r="V131" s="612"/>
      <c r="W131" s="612"/>
      <c r="X131" s="612"/>
      <c r="Y131" s="612"/>
    </row>
    <row r="132" spans="1:25" s="609" customFormat="1" ht="20.25" customHeight="1">
      <c r="A132" s="1077"/>
      <c r="B132" s="1082"/>
      <c r="C132" s="1083"/>
      <c r="D132" s="1083"/>
      <c r="E132" s="1084"/>
      <c r="F132" s="723"/>
      <c r="G132" s="1085"/>
      <c r="H132" s="1085"/>
      <c r="I132" s="724"/>
      <c r="J132" s="612"/>
      <c r="K132" s="612"/>
      <c r="L132" s="612"/>
      <c r="M132" s="612"/>
      <c r="N132" s="612"/>
      <c r="O132" s="612"/>
      <c r="P132" s="612"/>
      <c r="Q132" s="612"/>
      <c r="R132" s="612"/>
      <c r="S132" s="612"/>
      <c r="T132" s="612"/>
      <c r="U132" s="612"/>
      <c r="V132" s="612"/>
      <c r="W132" s="612"/>
      <c r="X132" s="612"/>
      <c r="Y132" s="612"/>
    </row>
    <row r="133" spans="1:25" s="609" customFormat="1" ht="21" customHeight="1">
      <c r="A133" s="1077"/>
      <c r="B133" s="1082"/>
      <c r="C133" s="1083"/>
      <c r="D133" s="1083"/>
      <c r="E133" s="1084"/>
      <c r="F133" s="723"/>
      <c r="G133" s="1085"/>
      <c r="H133" s="1085"/>
      <c r="I133" s="724"/>
      <c r="J133" s="612"/>
      <c r="K133" s="612"/>
      <c r="L133" s="612"/>
      <c r="M133" s="612"/>
      <c r="N133" s="612"/>
      <c r="O133" s="612"/>
      <c r="P133" s="612"/>
      <c r="Q133" s="612"/>
      <c r="R133" s="612"/>
      <c r="S133" s="612"/>
      <c r="T133" s="612"/>
      <c r="U133" s="612"/>
      <c r="V133" s="612"/>
      <c r="W133" s="612"/>
      <c r="X133" s="612"/>
      <c r="Y133" s="612"/>
    </row>
    <row r="134" spans="1:25" s="609" customFormat="1" ht="25.15" customHeight="1">
      <c r="A134" s="1077"/>
      <c r="B134" s="614"/>
      <c r="E134" s="623" t="s">
        <v>620</v>
      </c>
      <c r="F134" s="723"/>
      <c r="G134" s="1085"/>
      <c r="H134" s="1085"/>
      <c r="I134" s="724"/>
      <c r="J134" s="612"/>
      <c r="K134" s="612"/>
      <c r="L134" s="612"/>
      <c r="M134" s="612"/>
      <c r="N134" s="612"/>
      <c r="O134" s="612"/>
      <c r="P134" s="612"/>
      <c r="Q134" s="612"/>
      <c r="R134" s="612"/>
      <c r="S134" s="612"/>
      <c r="T134" s="612"/>
      <c r="U134" s="612"/>
      <c r="V134" s="612"/>
      <c r="W134" s="612"/>
      <c r="X134" s="612"/>
      <c r="Y134" s="612"/>
    </row>
    <row r="135" spans="1:25" s="609" customFormat="1" ht="25.15" customHeight="1">
      <c r="A135" s="1077"/>
      <c r="B135" s="614"/>
      <c r="E135" s="623" t="s">
        <v>21</v>
      </c>
      <c r="F135" s="723"/>
      <c r="G135" s="1085"/>
      <c r="H135" s="1085"/>
      <c r="I135" s="724"/>
      <c r="J135" s="612"/>
      <c r="K135" s="612"/>
      <c r="L135" s="612"/>
      <c r="M135" s="612"/>
      <c r="N135" s="612"/>
      <c r="O135" s="612"/>
      <c r="P135" s="612"/>
      <c r="Q135" s="612"/>
      <c r="R135" s="612"/>
      <c r="S135" s="612"/>
      <c r="T135" s="612"/>
      <c r="U135" s="612"/>
      <c r="V135" s="612"/>
      <c r="W135" s="612"/>
      <c r="X135" s="612"/>
      <c r="Y135" s="612"/>
    </row>
    <row r="136" spans="1:25" s="609" customFormat="1" ht="25.15" customHeight="1">
      <c r="A136" s="1078"/>
      <c r="B136" s="615"/>
      <c r="C136" s="616"/>
      <c r="D136" s="616"/>
      <c r="E136" s="624" t="s">
        <v>621</v>
      </c>
      <c r="F136" s="723"/>
      <c r="G136" s="1085"/>
      <c r="H136" s="1085"/>
      <c r="I136" s="724"/>
      <c r="J136" s="612"/>
      <c r="K136" s="612"/>
      <c r="L136" s="612"/>
      <c r="M136" s="612"/>
      <c r="N136" s="612"/>
      <c r="O136" s="612"/>
      <c r="P136" s="612"/>
      <c r="Q136" s="612"/>
      <c r="R136" s="612"/>
      <c r="S136" s="612"/>
      <c r="T136" s="612"/>
      <c r="U136" s="612"/>
      <c r="V136" s="612"/>
      <c r="W136" s="612"/>
      <c r="X136" s="612"/>
      <c r="Y136" s="612"/>
    </row>
    <row r="137" spans="1:25" s="609" customFormat="1" ht="42.75" customHeight="1">
      <c r="A137" s="722">
        <v>6</v>
      </c>
      <c r="B137" s="1087" t="s">
        <v>1061</v>
      </c>
      <c r="C137" s="1087"/>
      <c r="D137" s="1087"/>
      <c r="E137" s="1087"/>
      <c r="F137" s="725"/>
      <c r="G137" s="726"/>
      <c r="H137" s="727"/>
      <c r="I137" s="727"/>
      <c r="J137" s="612"/>
      <c r="K137" s="612"/>
      <c r="L137" s="612"/>
      <c r="M137" s="612"/>
      <c r="N137" s="612"/>
      <c r="O137" s="612"/>
      <c r="P137" s="612"/>
      <c r="Q137" s="612"/>
      <c r="R137" s="612"/>
      <c r="S137" s="612"/>
      <c r="T137" s="612"/>
      <c r="U137" s="612"/>
      <c r="V137" s="612"/>
      <c r="W137" s="612"/>
      <c r="X137" s="612"/>
      <c r="Y137" s="612"/>
    </row>
    <row r="138" spans="1:25" s="609" customFormat="1" ht="54.75" customHeight="1">
      <c r="A138" s="722">
        <v>7</v>
      </c>
      <c r="B138" s="1087" t="s">
        <v>1062</v>
      </c>
      <c r="C138" s="1087"/>
      <c r="D138" s="1087"/>
      <c r="E138" s="1087"/>
      <c r="F138" s="728"/>
      <c r="G138" s="1088"/>
      <c r="H138" s="1089"/>
      <c r="I138" s="728"/>
      <c r="J138" s="612"/>
      <c r="K138" s="612"/>
      <c r="L138" s="612"/>
      <c r="M138" s="612"/>
      <c r="N138" s="612"/>
      <c r="O138" s="612"/>
      <c r="P138" s="612"/>
      <c r="Q138" s="612"/>
      <c r="R138" s="612"/>
      <c r="S138" s="612"/>
      <c r="T138" s="612"/>
      <c r="U138" s="612"/>
      <c r="V138" s="612"/>
      <c r="W138" s="612"/>
      <c r="X138" s="612"/>
      <c r="Y138" s="612"/>
    </row>
    <row r="139" spans="1:25" s="609" customFormat="1" ht="34.5" hidden="1" customHeight="1">
      <c r="A139" s="722"/>
      <c r="B139" s="1087"/>
      <c r="C139" s="1087"/>
      <c r="D139" s="1087"/>
      <c r="E139" s="1087"/>
      <c r="F139" s="1090"/>
      <c r="G139" s="1091"/>
      <c r="H139" s="1090"/>
      <c r="I139" s="1091"/>
      <c r="J139" s="612"/>
      <c r="K139" s="612"/>
      <c r="L139" s="612"/>
      <c r="M139" s="612"/>
      <c r="N139" s="612"/>
      <c r="O139" s="612"/>
      <c r="P139" s="612"/>
      <c r="Q139" s="612"/>
      <c r="R139" s="612"/>
      <c r="S139" s="612"/>
      <c r="T139" s="612"/>
      <c r="U139" s="612"/>
      <c r="V139" s="612"/>
      <c r="W139" s="612"/>
      <c r="X139" s="612"/>
      <c r="Y139" s="612"/>
    </row>
    <row r="140" spans="1:25" s="609" customFormat="1" ht="27" customHeight="1">
      <c r="A140" s="722">
        <v>8</v>
      </c>
      <c r="B140" s="1087" t="s">
        <v>1048</v>
      </c>
      <c r="C140" s="1087"/>
      <c r="D140" s="1087"/>
      <c r="E140" s="1087"/>
      <c r="F140" s="728"/>
      <c r="G140" s="1088"/>
      <c r="H140" s="1089"/>
      <c r="I140" s="727"/>
      <c r="J140" s="612"/>
      <c r="K140" s="612"/>
      <c r="L140" s="612"/>
      <c r="M140" s="612"/>
      <c r="N140" s="612"/>
      <c r="O140" s="612"/>
      <c r="P140" s="612"/>
      <c r="Q140" s="612"/>
      <c r="R140" s="612"/>
      <c r="S140" s="612"/>
      <c r="T140" s="612"/>
      <c r="U140" s="612"/>
      <c r="V140" s="612"/>
      <c r="W140" s="612"/>
      <c r="X140" s="612"/>
      <c r="Y140" s="612"/>
    </row>
    <row r="141" spans="1:25" s="609" customFormat="1" ht="26.25" customHeight="1">
      <c r="A141" s="722">
        <v>9</v>
      </c>
      <c r="B141" s="1087" t="s">
        <v>622</v>
      </c>
      <c r="C141" s="1087"/>
      <c r="D141" s="1087"/>
      <c r="E141" s="1087"/>
      <c r="F141" s="728"/>
      <c r="G141" s="1088"/>
      <c r="H141" s="1089"/>
      <c r="I141" s="727"/>
      <c r="J141" s="612"/>
      <c r="K141" s="612"/>
      <c r="L141" s="612"/>
      <c r="M141" s="612"/>
      <c r="N141" s="612"/>
      <c r="O141" s="612"/>
      <c r="P141" s="612"/>
      <c r="Q141" s="612"/>
      <c r="R141" s="612"/>
      <c r="S141" s="612"/>
      <c r="T141" s="612"/>
      <c r="U141" s="612"/>
      <c r="V141" s="612"/>
      <c r="W141" s="612"/>
      <c r="X141" s="612"/>
      <c r="Y141" s="612"/>
    </row>
    <row r="142" spans="1:25" s="609" customFormat="1" ht="43.5" customHeight="1">
      <c r="A142" s="722">
        <v>10</v>
      </c>
      <c r="B142" s="1087" t="s">
        <v>1054</v>
      </c>
      <c r="C142" s="1087"/>
      <c r="D142" s="1087"/>
      <c r="E142" s="1087"/>
      <c r="F142" s="728"/>
      <c r="G142" s="1088"/>
      <c r="H142" s="1089"/>
      <c r="I142" s="727"/>
      <c r="J142" s="612"/>
      <c r="K142" s="612"/>
      <c r="L142" s="612"/>
      <c r="M142" s="612"/>
      <c r="N142" s="612"/>
      <c r="O142" s="612"/>
      <c r="P142" s="612"/>
      <c r="Q142" s="612"/>
      <c r="R142" s="612"/>
      <c r="S142" s="612"/>
      <c r="T142" s="612"/>
      <c r="U142" s="612"/>
      <c r="V142" s="612"/>
      <c r="W142" s="612"/>
      <c r="X142" s="612"/>
      <c r="Y142" s="612"/>
    </row>
    <row r="143" spans="1:25" s="609" customFormat="1" ht="25.5" customHeight="1">
      <c r="A143" s="1076">
        <v>11</v>
      </c>
      <c r="B143" s="1110" t="s">
        <v>942</v>
      </c>
      <c r="C143" s="1111"/>
      <c r="D143" s="1111"/>
      <c r="E143" s="1111"/>
      <c r="F143" s="729"/>
      <c r="G143" s="730"/>
      <c r="H143" s="731"/>
      <c r="I143" s="729"/>
      <c r="J143" s="612"/>
      <c r="K143" s="612"/>
      <c r="L143" s="612"/>
      <c r="M143" s="612"/>
      <c r="N143" s="612"/>
      <c r="O143" s="612"/>
      <c r="P143" s="612"/>
      <c r="Q143" s="612"/>
      <c r="R143" s="612"/>
      <c r="S143" s="612"/>
      <c r="T143" s="612"/>
      <c r="U143" s="612"/>
      <c r="V143" s="612"/>
      <c r="W143" s="612"/>
      <c r="X143" s="612"/>
      <c r="Y143" s="612"/>
    </row>
    <row r="144" spans="1:25" s="609" customFormat="1" ht="83.25" customHeight="1">
      <c r="A144" s="1077"/>
      <c r="B144" s="1112" t="s">
        <v>624</v>
      </c>
      <c r="C144" s="1113"/>
      <c r="D144" s="1113"/>
      <c r="E144" s="1114"/>
      <c r="F144" s="732"/>
      <c r="G144" s="732"/>
      <c r="H144" s="733"/>
      <c r="I144" s="734"/>
      <c r="J144" s="612"/>
      <c r="K144" s="612"/>
      <c r="L144" s="612"/>
      <c r="M144" s="612"/>
      <c r="N144" s="612"/>
      <c r="O144" s="612"/>
      <c r="P144" s="612"/>
      <c r="Q144" s="612"/>
      <c r="R144" s="612"/>
      <c r="S144" s="612"/>
      <c r="T144" s="612"/>
      <c r="U144" s="612"/>
      <c r="V144" s="612"/>
      <c r="W144" s="612"/>
      <c r="X144" s="612"/>
      <c r="Y144" s="612"/>
    </row>
    <row r="145" spans="1:25" s="609" customFormat="1" ht="36.75" customHeight="1">
      <c r="A145" s="722">
        <v>12</v>
      </c>
      <c r="B145" s="1101" t="s">
        <v>625</v>
      </c>
      <c r="C145" s="1102"/>
      <c r="D145" s="1102"/>
      <c r="E145" s="1115"/>
      <c r="F145" s="735"/>
      <c r="G145" s="1132"/>
      <c r="H145" s="1133"/>
      <c r="I145" s="735"/>
      <c r="J145" s="612"/>
      <c r="K145" s="612"/>
      <c r="L145" s="612"/>
      <c r="M145" s="612"/>
      <c r="N145" s="612"/>
      <c r="O145" s="612"/>
      <c r="P145" s="612"/>
      <c r="Q145" s="612"/>
      <c r="R145" s="612"/>
      <c r="S145" s="612"/>
      <c r="T145" s="612"/>
      <c r="U145" s="612"/>
      <c r="V145" s="612"/>
      <c r="W145" s="612"/>
      <c r="X145" s="612"/>
      <c r="Y145" s="612"/>
    </row>
    <row r="146" spans="1:25" s="609" customFormat="1" ht="18.75" customHeight="1">
      <c r="A146" s="610"/>
      <c r="B146" s="736"/>
      <c r="C146" s="718"/>
      <c r="D146" s="718"/>
      <c r="E146" s="718"/>
      <c r="F146" s="718"/>
      <c r="G146" s="718"/>
      <c r="H146" s="718"/>
      <c r="I146" s="718"/>
      <c r="J146" s="612"/>
      <c r="K146" s="612"/>
      <c r="L146" s="612"/>
      <c r="M146" s="612"/>
      <c r="N146" s="612"/>
      <c r="O146" s="612"/>
      <c r="P146" s="612"/>
      <c r="Q146" s="612"/>
      <c r="R146" s="612"/>
      <c r="S146" s="612"/>
      <c r="T146" s="612"/>
      <c r="U146" s="612"/>
      <c r="V146" s="612"/>
      <c r="W146" s="612"/>
      <c r="X146" s="612"/>
      <c r="Y146" s="612"/>
    </row>
    <row r="147" spans="1:25" s="609" customFormat="1" ht="18.75" customHeight="1">
      <c r="A147" s="610"/>
      <c r="B147" s="736"/>
      <c r="C147" s="718"/>
      <c r="D147" s="718"/>
      <c r="E147" s="718"/>
      <c r="F147" s="718"/>
      <c r="G147" s="718"/>
      <c r="H147" s="718"/>
      <c r="I147" s="718"/>
      <c r="J147" s="612"/>
      <c r="K147" s="612"/>
      <c r="L147" s="612"/>
      <c r="M147" s="612"/>
      <c r="N147" s="612"/>
      <c r="O147" s="612"/>
      <c r="P147" s="612"/>
      <c r="Q147" s="612"/>
      <c r="R147" s="612"/>
      <c r="S147" s="612"/>
      <c r="T147" s="612"/>
      <c r="U147" s="612"/>
      <c r="V147" s="612"/>
      <c r="W147" s="612"/>
      <c r="X147" s="612"/>
      <c r="Y147" s="612"/>
    </row>
    <row r="148" spans="1:25" s="609" customFormat="1" ht="24" customHeight="1">
      <c r="A148" s="1092" t="s">
        <v>943</v>
      </c>
      <c r="B148" s="1093"/>
      <c r="C148" s="1093"/>
      <c r="D148" s="1093"/>
      <c r="E148" s="1093"/>
      <c r="F148" s="1093"/>
      <c r="G148" s="1093"/>
      <c r="H148" s="1093"/>
      <c r="I148" s="1093"/>
    </row>
    <row r="149" spans="1:25" s="609" customFormat="1" ht="54" customHeight="1">
      <c r="A149" s="1095" t="s">
        <v>1063</v>
      </c>
      <c r="B149" s="1096"/>
      <c r="C149" s="1096"/>
      <c r="D149" s="1096"/>
      <c r="E149" s="1096"/>
      <c r="F149" s="1096"/>
      <c r="G149" s="1096"/>
      <c r="H149" s="1096"/>
      <c r="I149" s="1097"/>
      <c r="J149" s="608"/>
    </row>
    <row r="150" spans="1:25" s="609" customFormat="1" ht="48.75" customHeight="1">
      <c r="A150" s="737" t="s">
        <v>693</v>
      </c>
      <c r="B150" s="1098" t="s">
        <v>945</v>
      </c>
      <c r="C150" s="1099"/>
      <c r="D150" s="1099"/>
      <c r="E150" s="1099"/>
      <c r="F150" s="1116"/>
      <c r="G150" s="1117"/>
      <c r="H150" s="1117"/>
      <c r="I150" s="1118"/>
      <c r="J150" s="610"/>
      <c r="K150" s="610"/>
      <c r="L150" s="610"/>
      <c r="M150" s="610"/>
      <c r="N150" s="638"/>
      <c r="O150" s="610"/>
      <c r="P150" s="610"/>
      <c r="Q150" s="610"/>
      <c r="R150" s="610"/>
      <c r="S150" s="610"/>
      <c r="T150" s="610"/>
      <c r="U150" s="610"/>
      <c r="V150" s="610"/>
      <c r="W150" s="610"/>
      <c r="X150" s="610"/>
      <c r="Y150" s="610"/>
    </row>
    <row r="151" spans="1:25" s="609" customFormat="1" ht="61.5" customHeight="1">
      <c r="A151" s="737" t="s">
        <v>694</v>
      </c>
      <c r="B151" s="1137" t="s">
        <v>1064</v>
      </c>
      <c r="C151" s="1137"/>
      <c r="D151" s="1137"/>
      <c r="E151" s="1137"/>
      <c r="F151" s="1120"/>
      <c r="G151" s="1120"/>
      <c r="H151" s="1120"/>
      <c r="I151" s="1091"/>
      <c r="J151" s="610"/>
      <c r="K151" s="610"/>
      <c r="L151" s="610"/>
      <c r="M151" s="610"/>
      <c r="N151" s="638"/>
      <c r="O151" s="610"/>
      <c r="P151" s="610"/>
      <c r="Q151" s="610"/>
      <c r="R151" s="610"/>
      <c r="S151" s="610"/>
      <c r="T151" s="610"/>
      <c r="U151" s="610"/>
      <c r="V151" s="610"/>
      <c r="W151" s="610"/>
      <c r="X151" s="610"/>
      <c r="Y151" s="610"/>
    </row>
    <row r="152" spans="1:25" s="609" customFormat="1" ht="54.75" customHeight="1">
      <c r="A152" s="737" t="s">
        <v>695</v>
      </c>
      <c r="B152" s="1160" t="s">
        <v>962</v>
      </c>
      <c r="C152" s="1160"/>
      <c r="D152" s="1160"/>
      <c r="E152" s="1160"/>
      <c r="F152" s="1117"/>
      <c r="G152" s="1117"/>
      <c r="H152" s="1117"/>
      <c r="I152" s="1118"/>
      <c r="J152" s="610"/>
      <c r="K152" s="610"/>
      <c r="L152" s="610"/>
      <c r="M152" s="610"/>
      <c r="N152" s="719"/>
      <c r="O152" s="610"/>
      <c r="P152" s="610"/>
      <c r="Q152" s="610"/>
      <c r="R152" s="610"/>
      <c r="S152" s="610"/>
      <c r="T152" s="610"/>
      <c r="U152" s="610"/>
      <c r="V152" s="610"/>
      <c r="W152" s="610"/>
      <c r="X152" s="610"/>
      <c r="Y152" s="610"/>
    </row>
    <row r="153" spans="1:25" s="609" customFormat="1" ht="27" customHeight="1">
      <c r="A153" s="722" t="s">
        <v>947</v>
      </c>
      <c r="B153" s="1124" t="s">
        <v>948</v>
      </c>
      <c r="C153" s="1124"/>
      <c r="D153" s="1124"/>
      <c r="E153" s="1124"/>
      <c r="F153" s="1124"/>
      <c r="G153" s="1124"/>
      <c r="H153" s="1124"/>
      <c r="I153" s="1124"/>
      <c r="J153" s="612"/>
      <c r="K153" s="612"/>
      <c r="L153" s="612"/>
      <c r="M153" s="612"/>
      <c r="N153" s="612"/>
      <c r="O153" s="612"/>
      <c r="P153" s="612"/>
      <c r="Q153" s="612"/>
      <c r="R153" s="612"/>
      <c r="S153" s="612"/>
      <c r="T153" s="612"/>
      <c r="U153" s="612"/>
      <c r="V153" s="612"/>
      <c r="W153" s="612"/>
      <c r="X153" s="612"/>
      <c r="Y153" s="612"/>
    </row>
    <row r="154" spans="1:25" s="609" customFormat="1" ht="38.25" customHeight="1">
      <c r="A154" s="722">
        <v>1</v>
      </c>
      <c r="B154" s="1101" t="s">
        <v>617</v>
      </c>
      <c r="C154" s="1102"/>
      <c r="D154" s="1102"/>
      <c r="E154" s="1103"/>
      <c r="F154" s="735"/>
      <c r="G154" s="1088"/>
      <c r="H154" s="1089"/>
      <c r="I154" s="727"/>
      <c r="J154" s="612"/>
      <c r="K154" s="612"/>
      <c r="L154" s="612"/>
      <c r="M154" s="612"/>
      <c r="N154" s="719"/>
      <c r="O154" s="612"/>
      <c r="P154" s="612"/>
      <c r="Q154" s="612"/>
      <c r="R154" s="612"/>
      <c r="S154" s="612"/>
      <c r="T154" s="612"/>
      <c r="U154" s="612"/>
      <c r="V154" s="612"/>
      <c r="W154" s="612"/>
      <c r="X154" s="612"/>
      <c r="Y154" s="612"/>
    </row>
    <row r="155" spans="1:25" s="609" customFormat="1" ht="35.25" customHeight="1">
      <c r="A155" s="722">
        <v>2</v>
      </c>
      <c r="B155" s="1101" t="s">
        <v>618</v>
      </c>
      <c r="C155" s="1102"/>
      <c r="D155" s="1102"/>
      <c r="E155" s="1102"/>
      <c r="F155" s="735"/>
      <c r="G155" s="1088"/>
      <c r="H155" s="1089"/>
      <c r="I155" s="727"/>
      <c r="J155" s="612"/>
      <c r="K155" s="612"/>
      <c r="L155" s="612"/>
      <c r="M155" s="612"/>
      <c r="N155" s="612"/>
      <c r="O155" s="612"/>
      <c r="P155" s="612"/>
      <c r="Q155" s="612"/>
      <c r="R155" s="612"/>
      <c r="S155" s="612"/>
      <c r="T155" s="612"/>
      <c r="U155" s="612"/>
      <c r="V155" s="612"/>
      <c r="W155" s="612"/>
      <c r="X155" s="612"/>
      <c r="Y155" s="612"/>
    </row>
    <row r="156" spans="1:25" s="609" customFormat="1" ht="34.5" customHeight="1">
      <c r="A156" s="1076">
        <v>3</v>
      </c>
      <c r="B156" s="1079" t="s">
        <v>626</v>
      </c>
      <c r="C156" s="1080"/>
      <c r="D156" s="1080"/>
      <c r="E156" s="1080"/>
      <c r="F156" s="735"/>
      <c r="G156" s="1088"/>
      <c r="H156" s="1089"/>
      <c r="I156" s="727"/>
      <c r="J156" s="612"/>
      <c r="K156" s="612"/>
      <c r="L156" s="612"/>
      <c r="M156" s="612"/>
      <c r="N156" s="612"/>
      <c r="O156" s="612"/>
      <c r="P156" s="612"/>
      <c r="Q156" s="612"/>
      <c r="R156" s="612"/>
      <c r="S156" s="612"/>
      <c r="T156" s="612"/>
      <c r="U156" s="612"/>
      <c r="V156" s="612"/>
      <c r="W156" s="612"/>
      <c r="X156" s="612"/>
      <c r="Y156" s="612"/>
    </row>
    <row r="157" spans="1:25" s="609" customFormat="1" ht="27.75" customHeight="1">
      <c r="A157" s="1077"/>
      <c r="B157" s="1082"/>
      <c r="C157" s="1083"/>
      <c r="D157" s="1083"/>
      <c r="E157" s="1083"/>
      <c r="F157" s="735"/>
      <c r="G157" s="1088"/>
      <c r="H157" s="1089"/>
      <c r="I157" s="727"/>
      <c r="J157" s="612"/>
      <c r="K157" s="612"/>
      <c r="L157" s="612"/>
      <c r="M157" s="612"/>
      <c r="N157" s="612"/>
      <c r="O157" s="612"/>
      <c r="P157" s="612"/>
      <c r="Q157" s="612"/>
      <c r="R157" s="612"/>
      <c r="S157" s="612"/>
      <c r="T157" s="612"/>
      <c r="U157" s="612"/>
      <c r="V157" s="612"/>
      <c r="W157" s="612"/>
      <c r="X157" s="612"/>
      <c r="Y157" s="612"/>
    </row>
    <row r="158" spans="1:25" s="609" customFormat="1" ht="31.5" customHeight="1">
      <c r="A158" s="1077"/>
      <c r="B158" s="614"/>
      <c r="E158" s="623" t="s">
        <v>620</v>
      </c>
      <c r="F158" s="735"/>
      <c r="G158" s="1088"/>
      <c r="H158" s="1089"/>
      <c r="I158" s="727"/>
      <c r="J158" s="612"/>
      <c r="K158" s="612"/>
      <c r="L158" s="612"/>
      <c r="M158" s="612"/>
      <c r="N158" s="612"/>
      <c r="O158" s="612"/>
      <c r="P158" s="612"/>
      <c r="Q158" s="612"/>
      <c r="R158" s="612"/>
      <c r="S158" s="612"/>
      <c r="T158" s="612"/>
      <c r="U158" s="612"/>
      <c r="V158" s="612"/>
      <c r="W158" s="612"/>
      <c r="X158" s="612"/>
      <c r="Y158" s="612"/>
    </row>
    <row r="159" spans="1:25" s="609" customFormat="1" ht="31.5" customHeight="1">
      <c r="A159" s="1077"/>
      <c r="B159" s="614"/>
      <c r="E159" s="623" t="s">
        <v>21</v>
      </c>
      <c r="F159" s="735"/>
      <c r="G159" s="1088"/>
      <c r="H159" s="1089"/>
      <c r="I159" s="727"/>
      <c r="J159" s="612"/>
      <c r="K159" s="612"/>
      <c r="L159" s="612"/>
      <c r="M159" s="612"/>
      <c r="N159" s="612"/>
      <c r="O159" s="612"/>
      <c r="P159" s="612"/>
      <c r="Q159" s="612"/>
      <c r="R159" s="612"/>
      <c r="S159" s="612"/>
      <c r="T159" s="612"/>
      <c r="U159" s="612"/>
      <c r="V159" s="612"/>
      <c r="W159" s="612"/>
      <c r="X159" s="612"/>
      <c r="Y159" s="612"/>
    </row>
    <row r="160" spans="1:25" s="609" customFormat="1" ht="30" customHeight="1">
      <c r="A160" s="1078"/>
      <c r="B160" s="615"/>
      <c r="C160" s="616"/>
      <c r="D160" s="616"/>
      <c r="E160" s="624" t="s">
        <v>621</v>
      </c>
      <c r="F160" s="735"/>
      <c r="G160" s="1088"/>
      <c r="H160" s="1089"/>
      <c r="I160" s="727"/>
      <c r="J160" s="612"/>
      <c r="K160" s="612"/>
      <c r="L160" s="612"/>
      <c r="M160" s="612"/>
      <c r="N160" s="612"/>
      <c r="O160" s="612"/>
      <c r="P160" s="612"/>
      <c r="Q160" s="612"/>
      <c r="R160" s="612"/>
      <c r="S160" s="612"/>
      <c r="T160" s="612"/>
      <c r="U160" s="612"/>
      <c r="V160" s="612"/>
      <c r="W160" s="612"/>
      <c r="X160" s="612"/>
      <c r="Y160" s="612"/>
    </row>
    <row r="161" spans="1:25" s="609" customFormat="1" ht="15.75" customHeight="1">
      <c r="A161" s="610"/>
      <c r="B161" s="617"/>
      <c r="C161" s="618"/>
      <c r="D161" s="618"/>
      <c r="E161" s="618"/>
      <c r="F161" s="618"/>
      <c r="G161" s="618"/>
      <c r="H161" s="618"/>
      <c r="I161" s="618"/>
      <c r="J161" s="608"/>
    </row>
    <row r="162" spans="1:25" s="609" customFormat="1" ht="43.9" customHeight="1">
      <c r="A162" s="738" t="s">
        <v>949</v>
      </c>
      <c r="B162" s="1125" t="s">
        <v>1065</v>
      </c>
      <c r="C162" s="1126"/>
      <c r="D162" s="1126"/>
      <c r="E162" s="1126"/>
      <c r="F162" s="739"/>
      <c r="G162" s="739"/>
      <c r="H162" s="739"/>
      <c r="I162" s="739"/>
      <c r="J162" s="608"/>
    </row>
    <row r="163" spans="1:25" s="609" customFormat="1" ht="59.25" customHeight="1">
      <c r="A163" s="722" t="s">
        <v>17</v>
      </c>
      <c r="B163" s="1087" t="s">
        <v>966</v>
      </c>
      <c r="C163" s="1087"/>
      <c r="D163" s="1087"/>
      <c r="E163" s="1087"/>
      <c r="F163" s="727"/>
      <c r="G163" s="1088"/>
      <c r="H163" s="1089"/>
      <c r="I163" s="727"/>
      <c r="J163" s="612"/>
      <c r="K163" s="612"/>
      <c r="L163" s="612"/>
      <c r="M163" s="612"/>
      <c r="N163" s="612"/>
      <c r="O163" s="612"/>
      <c r="P163" s="612"/>
      <c r="Q163" s="612"/>
      <c r="R163" s="612"/>
      <c r="S163" s="612"/>
      <c r="T163" s="612"/>
      <c r="U163" s="612"/>
      <c r="V163" s="612"/>
      <c r="W163" s="612"/>
      <c r="X163" s="612"/>
      <c r="Y163" s="612"/>
    </row>
    <row r="164" spans="1:25" s="609" customFormat="1" ht="42" customHeight="1">
      <c r="A164" s="722" t="s">
        <v>26</v>
      </c>
      <c r="B164" s="1087" t="s">
        <v>1066</v>
      </c>
      <c r="C164" s="1127"/>
      <c r="D164" s="1127"/>
      <c r="E164" s="1127"/>
      <c r="F164" s="727"/>
      <c r="G164" s="1088"/>
      <c r="H164" s="1089"/>
      <c r="I164" s="727"/>
      <c r="J164" s="612"/>
      <c r="K164" s="612"/>
      <c r="L164" s="612"/>
      <c r="M164" s="612"/>
      <c r="N164" s="612"/>
      <c r="O164" s="612"/>
      <c r="P164" s="612"/>
      <c r="Q164" s="612"/>
      <c r="R164" s="612"/>
      <c r="S164" s="612"/>
      <c r="T164" s="612"/>
      <c r="U164" s="612"/>
      <c r="V164" s="612"/>
      <c r="W164" s="612"/>
      <c r="X164" s="612"/>
      <c r="Y164" s="612"/>
    </row>
    <row r="165" spans="1:25" s="609" customFormat="1" ht="48" customHeight="1">
      <c r="A165" s="722" t="s">
        <v>468</v>
      </c>
      <c r="B165" s="1087" t="s">
        <v>1067</v>
      </c>
      <c r="C165" s="1087"/>
      <c r="D165" s="1087"/>
      <c r="E165" s="1087"/>
      <c r="F165" s="727"/>
      <c r="G165" s="1088"/>
      <c r="H165" s="1089"/>
      <c r="I165" s="727"/>
      <c r="J165" s="612"/>
      <c r="K165" s="612"/>
      <c r="L165" s="612"/>
      <c r="M165" s="612"/>
      <c r="N165" s="612"/>
      <c r="O165" s="612"/>
      <c r="P165" s="612"/>
      <c r="Q165" s="612"/>
      <c r="R165" s="612"/>
      <c r="S165" s="612"/>
      <c r="T165" s="612"/>
      <c r="U165" s="612"/>
      <c r="V165" s="612"/>
      <c r="W165" s="612"/>
      <c r="X165" s="612"/>
      <c r="Y165" s="612"/>
    </row>
    <row r="166" spans="1:25" s="609" customFormat="1" ht="34.5" hidden="1" customHeight="1">
      <c r="A166" s="722"/>
      <c r="B166" s="1087"/>
      <c r="C166" s="1087"/>
      <c r="D166" s="1087"/>
      <c r="E166" s="1087"/>
      <c r="F166" s="1120"/>
      <c r="G166" s="1091"/>
      <c r="H166" s="1090"/>
      <c r="I166" s="1091"/>
      <c r="J166" s="612"/>
      <c r="K166" s="612"/>
      <c r="L166" s="612"/>
      <c r="M166" s="612"/>
      <c r="N166" s="612"/>
      <c r="O166" s="612"/>
      <c r="P166" s="612"/>
      <c r="Q166" s="612"/>
      <c r="R166" s="612"/>
      <c r="S166" s="612"/>
      <c r="T166" s="612"/>
      <c r="U166" s="612"/>
      <c r="V166" s="612"/>
      <c r="W166" s="612"/>
      <c r="X166" s="612"/>
      <c r="Y166" s="612"/>
    </row>
    <row r="167" spans="1:25" s="609" customFormat="1" ht="38.25" customHeight="1">
      <c r="A167" s="722" t="s">
        <v>513</v>
      </c>
      <c r="B167" s="1087" t="s">
        <v>622</v>
      </c>
      <c r="C167" s="1087"/>
      <c r="D167" s="1087"/>
      <c r="E167" s="1087"/>
      <c r="F167" s="727"/>
      <c r="G167" s="1088"/>
      <c r="H167" s="1089"/>
      <c r="I167" s="727"/>
      <c r="J167" s="612"/>
      <c r="K167" s="612"/>
      <c r="L167" s="612"/>
      <c r="M167" s="612"/>
      <c r="N167" s="612"/>
      <c r="O167" s="612"/>
      <c r="P167" s="612"/>
      <c r="Q167" s="612"/>
      <c r="R167" s="612"/>
      <c r="S167" s="612"/>
      <c r="T167" s="612"/>
      <c r="U167" s="612"/>
      <c r="V167" s="612"/>
      <c r="W167" s="612"/>
      <c r="X167" s="612"/>
      <c r="Y167" s="612"/>
    </row>
    <row r="168" spans="1:25" s="609" customFormat="1" ht="32.25" customHeight="1">
      <c r="A168" s="722" t="s">
        <v>469</v>
      </c>
      <c r="B168" s="1087" t="s">
        <v>1068</v>
      </c>
      <c r="C168" s="1087"/>
      <c r="D168" s="1087"/>
      <c r="E168" s="1087"/>
      <c r="F168" s="727"/>
      <c r="G168" s="1088"/>
      <c r="H168" s="1089"/>
      <c r="I168" s="727"/>
      <c r="J168" s="612"/>
      <c r="K168" s="612"/>
      <c r="L168" s="612"/>
      <c r="M168" s="612"/>
      <c r="N168" s="612"/>
      <c r="O168" s="612"/>
      <c r="P168" s="612"/>
      <c r="Q168" s="612"/>
      <c r="R168" s="612"/>
      <c r="S168" s="612"/>
      <c r="T168" s="612"/>
      <c r="U168" s="612"/>
      <c r="V168" s="612"/>
      <c r="W168" s="612"/>
      <c r="X168" s="612"/>
      <c r="Y168" s="612"/>
    </row>
    <row r="169" spans="1:25" s="609" customFormat="1" ht="67.5" customHeight="1">
      <c r="A169" s="1128" t="s">
        <v>474</v>
      </c>
      <c r="B169" s="1110" t="s">
        <v>623</v>
      </c>
      <c r="C169" s="1111"/>
      <c r="D169" s="1111"/>
      <c r="E169" s="1111"/>
      <c r="F169" s="731"/>
      <c r="G169" s="730"/>
      <c r="H169" s="731"/>
      <c r="I169" s="729"/>
      <c r="J169" s="612"/>
      <c r="K169" s="612"/>
      <c r="L169" s="612"/>
      <c r="M169" s="612"/>
      <c r="N169" s="612"/>
      <c r="O169" s="612"/>
      <c r="P169" s="612"/>
      <c r="Q169" s="612"/>
      <c r="R169" s="612"/>
      <c r="S169" s="612"/>
      <c r="T169" s="612"/>
      <c r="U169" s="612"/>
      <c r="V169" s="612"/>
      <c r="W169" s="612"/>
      <c r="X169" s="612"/>
      <c r="Y169" s="612"/>
    </row>
    <row r="170" spans="1:25" s="609" customFormat="1" ht="4.5" customHeight="1">
      <c r="A170" s="1129"/>
      <c r="B170" s="1131" t="s">
        <v>624</v>
      </c>
      <c r="C170" s="1131"/>
      <c r="D170" s="1131"/>
      <c r="E170" s="1131"/>
      <c r="F170" s="740"/>
      <c r="G170" s="741"/>
      <c r="H170" s="740"/>
      <c r="I170" s="742"/>
      <c r="J170" s="612"/>
      <c r="K170" s="612"/>
      <c r="L170" s="612"/>
      <c r="M170" s="612"/>
      <c r="N170" s="612"/>
      <c r="O170" s="612"/>
      <c r="P170" s="612"/>
      <c r="Q170" s="612"/>
      <c r="R170" s="612"/>
      <c r="S170" s="612"/>
      <c r="T170" s="612"/>
      <c r="U170" s="612"/>
      <c r="V170" s="612"/>
      <c r="W170" s="612"/>
      <c r="X170" s="612"/>
      <c r="Y170" s="612"/>
    </row>
    <row r="171" spans="1:25" s="609" customFormat="1" ht="18.75" customHeight="1">
      <c r="A171" s="1130"/>
      <c r="B171" s="1087"/>
      <c r="C171" s="1087"/>
      <c r="D171" s="1087"/>
      <c r="E171" s="1087"/>
      <c r="F171" s="743" t="s">
        <v>1069</v>
      </c>
      <c r="G171" s="743" t="s">
        <v>1069</v>
      </c>
      <c r="H171" s="745"/>
      <c r="I171" s="743" t="s">
        <v>1069</v>
      </c>
      <c r="J171" s="612"/>
      <c r="K171" s="612"/>
      <c r="L171" s="612"/>
      <c r="M171" s="612"/>
      <c r="N171" s="612"/>
      <c r="O171" s="612"/>
      <c r="P171" s="612"/>
      <c r="Q171" s="612"/>
      <c r="R171" s="612"/>
      <c r="S171" s="612"/>
      <c r="T171" s="612"/>
      <c r="U171" s="612"/>
      <c r="V171" s="612"/>
      <c r="W171" s="612"/>
      <c r="X171" s="612"/>
      <c r="Y171" s="612"/>
    </row>
    <row r="172" spans="1:25" s="750" customFormat="1" ht="21.75" customHeight="1">
      <c r="A172" s="747"/>
      <c r="B172" s="748" t="s">
        <v>730</v>
      </c>
      <c r="C172" s="749"/>
      <c r="D172" s="749"/>
      <c r="E172" s="749"/>
      <c r="F172" s="749"/>
      <c r="G172" s="749"/>
      <c r="H172" s="749"/>
      <c r="I172" s="749"/>
      <c r="J172" s="616"/>
    </row>
    <row r="173" spans="1:25" s="609" customFormat="1" ht="36.75" customHeight="1">
      <c r="A173" s="751" t="s">
        <v>952</v>
      </c>
      <c r="B173" s="1095" t="s">
        <v>769</v>
      </c>
      <c r="C173" s="1096"/>
      <c r="D173" s="1096"/>
      <c r="E173" s="1096"/>
      <c r="F173" s="752"/>
      <c r="G173" s="753"/>
      <c r="H173" s="753"/>
      <c r="I173" s="754"/>
      <c r="J173" s="612"/>
      <c r="K173" s="612"/>
      <c r="L173" s="612"/>
      <c r="M173" s="612"/>
      <c r="N173" s="612"/>
      <c r="O173" s="612"/>
      <c r="P173" s="612"/>
      <c r="Q173" s="612"/>
      <c r="R173" s="612"/>
      <c r="S173" s="612"/>
      <c r="T173" s="612"/>
      <c r="U173" s="612"/>
      <c r="V173" s="612"/>
      <c r="W173" s="612"/>
      <c r="X173" s="612"/>
      <c r="Y173" s="612"/>
    </row>
    <row r="174" spans="1:25" s="609" customFormat="1" ht="57.75" customHeight="1">
      <c r="A174" s="722" t="s">
        <v>745</v>
      </c>
      <c r="B174" s="1102" t="s">
        <v>963</v>
      </c>
      <c r="C174" s="1102"/>
      <c r="D174" s="1102"/>
      <c r="E174" s="1115"/>
      <c r="F174" s="728"/>
      <c r="G174" s="1088"/>
      <c r="H174" s="1089"/>
      <c r="I174" s="755"/>
      <c r="J174" s="612"/>
      <c r="K174" s="612"/>
      <c r="L174" s="612"/>
      <c r="M174" s="612"/>
      <c r="N174" s="612"/>
      <c r="O174" s="612"/>
      <c r="P174" s="612"/>
      <c r="Q174" s="612"/>
      <c r="R174" s="612"/>
      <c r="S174" s="612"/>
      <c r="T174" s="612"/>
      <c r="U174" s="612"/>
      <c r="V174" s="612"/>
      <c r="W174" s="612"/>
      <c r="X174" s="612"/>
      <c r="Y174" s="612"/>
    </row>
    <row r="175" spans="1:25" s="609" customFormat="1" ht="48" customHeight="1">
      <c r="A175" s="722" t="s">
        <v>746</v>
      </c>
      <c r="B175" s="1102" t="s">
        <v>1070</v>
      </c>
      <c r="C175" s="1102"/>
      <c r="D175" s="1102"/>
      <c r="E175" s="1115"/>
      <c r="F175" s="731"/>
      <c r="G175" s="1088"/>
      <c r="H175" s="1089"/>
      <c r="I175" s="755"/>
      <c r="J175" s="612"/>
      <c r="K175" s="612"/>
      <c r="L175" s="612"/>
      <c r="M175" s="612"/>
      <c r="N175" s="612"/>
      <c r="O175" s="612"/>
      <c r="P175" s="612"/>
      <c r="Q175" s="612"/>
      <c r="R175" s="612"/>
      <c r="S175" s="612"/>
      <c r="T175" s="612"/>
      <c r="U175" s="612"/>
      <c r="V175" s="612"/>
      <c r="W175" s="612"/>
      <c r="X175" s="612"/>
      <c r="Y175" s="612"/>
    </row>
    <row r="176" spans="1:25" s="609" customFormat="1" ht="40.5" customHeight="1">
      <c r="A176" s="722" t="s">
        <v>748</v>
      </c>
      <c r="B176" s="1102" t="s">
        <v>1071</v>
      </c>
      <c r="C176" s="1102"/>
      <c r="D176" s="1102"/>
      <c r="E176" s="1115"/>
      <c r="F176" s="727"/>
      <c r="G176" s="1088"/>
      <c r="H176" s="1089"/>
      <c r="I176" s="727"/>
      <c r="J176" s="612"/>
      <c r="K176" s="612"/>
      <c r="L176" s="612"/>
      <c r="M176" s="612"/>
      <c r="N176" s="612"/>
      <c r="O176" s="612"/>
      <c r="P176" s="612"/>
      <c r="Q176" s="612"/>
      <c r="R176" s="612"/>
      <c r="S176" s="612"/>
      <c r="T176" s="612"/>
      <c r="U176" s="612"/>
      <c r="V176" s="612"/>
      <c r="W176" s="612"/>
      <c r="X176" s="612"/>
      <c r="Y176" s="612"/>
    </row>
    <row r="177" spans="1:25" s="609" customFormat="1" ht="24" customHeight="1">
      <c r="A177" s="722" t="s">
        <v>750</v>
      </c>
      <c r="B177" s="1102" t="s">
        <v>622</v>
      </c>
      <c r="C177" s="1102"/>
      <c r="D177" s="1102"/>
      <c r="E177" s="1115"/>
      <c r="F177" s="727"/>
      <c r="G177" s="1088"/>
      <c r="H177" s="1089"/>
      <c r="I177" s="727"/>
      <c r="J177" s="612"/>
      <c r="K177" s="612"/>
      <c r="L177" s="612"/>
      <c r="M177" s="612"/>
      <c r="N177" s="612"/>
      <c r="O177" s="612"/>
      <c r="P177" s="612"/>
      <c r="Q177" s="612"/>
      <c r="R177" s="612"/>
      <c r="S177" s="612"/>
      <c r="T177" s="612"/>
      <c r="U177" s="612"/>
      <c r="V177" s="612"/>
      <c r="W177" s="612"/>
      <c r="X177" s="612"/>
      <c r="Y177" s="612"/>
    </row>
    <row r="178" spans="1:25" s="609" customFormat="1" ht="27" customHeight="1">
      <c r="A178" s="722" t="s">
        <v>751</v>
      </c>
      <c r="B178" s="1102" t="s">
        <v>1072</v>
      </c>
      <c r="C178" s="1102"/>
      <c r="D178" s="1102"/>
      <c r="E178" s="1115"/>
      <c r="F178" s="727"/>
      <c r="G178" s="1088"/>
      <c r="H178" s="1089"/>
      <c r="I178" s="727"/>
      <c r="J178" s="612"/>
      <c r="K178" s="612"/>
      <c r="L178" s="612"/>
      <c r="M178" s="612"/>
      <c r="N178" s="612"/>
      <c r="O178" s="612"/>
      <c r="P178" s="612"/>
      <c r="Q178" s="612"/>
      <c r="R178" s="612"/>
      <c r="S178" s="612"/>
      <c r="T178" s="612"/>
      <c r="U178" s="612"/>
      <c r="V178" s="612"/>
      <c r="W178" s="612"/>
      <c r="X178" s="612"/>
      <c r="Y178" s="612"/>
    </row>
    <row r="179" spans="1:25" s="609" customFormat="1" ht="53.25" customHeight="1">
      <c r="A179" s="1076" t="s">
        <v>742</v>
      </c>
      <c r="B179" s="1110" t="s">
        <v>623</v>
      </c>
      <c r="C179" s="1111"/>
      <c r="D179" s="1111"/>
      <c r="E179" s="1111"/>
      <c r="F179" s="729"/>
      <c r="G179" s="730"/>
      <c r="H179" s="731"/>
      <c r="I179" s="729"/>
      <c r="J179" s="612"/>
      <c r="K179" s="612"/>
      <c r="L179" s="612"/>
      <c r="M179" s="612"/>
      <c r="N179" s="612"/>
      <c r="O179" s="612"/>
      <c r="P179" s="612"/>
      <c r="Q179" s="612"/>
      <c r="R179" s="612"/>
      <c r="S179" s="612"/>
      <c r="T179" s="612"/>
      <c r="U179" s="612"/>
      <c r="V179" s="612"/>
      <c r="W179" s="612"/>
      <c r="X179" s="612"/>
      <c r="Y179" s="612"/>
    </row>
    <row r="180" spans="1:25" s="609" customFormat="1" ht="39.75" customHeight="1">
      <c r="A180" s="1078"/>
      <c r="B180" s="1112" t="s">
        <v>624</v>
      </c>
      <c r="C180" s="1113"/>
      <c r="D180" s="1113"/>
      <c r="E180" s="1114"/>
      <c r="F180" s="732" t="s">
        <v>1073</v>
      </c>
      <c r="G180" s="732" t="s">
        <v>1073</v>
      </c>
      <c r="H180" s="757"/>
      <c r="I180" s="732" t="s">
        <v>1073</v>
      </c>
      <c r="J180" s="612"/>
      <c r="K180" s="612"/>
      <c r="L180" s="612"/>
      <c r="M180" s="612"/>
      <c r="N180" s="612"/>
      <c r="O180" s="612"/>
      <c r="P180" s="612"/>
      <c r="Q180" s="612"/>
      <c r="R180" s="612"/>
      <c r="S180" s="612"/>
      <c r="T180" s="612"/>
      <c r="U180" s="612"/>
      <c r="V180" s="612"/>
      <c r="W180" s="612"/>
      <c r="X180" s="612"/>
      <c r="Y180" s="612"/>
    </row>
    <row r="181" spans="1:25" s="609" customFormat="1" ht="14.25" customHeight="1">
      <c r="A181" s="610"/>
      <c r="B181" s="759"/>
      <c r="C181" s="760"/>
      <c r="D181" s="760"/>
      <c r="E181" s="761"/>
      <c r="F181" s="618"/>
      <c r="G181" s="618"/>
      <c r="H181" s="618"/>
      <c r="I181" s="618"/>
      <c r="J181" s="612"/>
      <c r="K181" s="612"/>
      <c r="L181" s="612"/>
      <c r="M181" s="612"/>
      <c r="N181" s="612"/>
      <c r="O181" s="612"/>
      <c r="P181" s="612"/>
      <c r="Q181" s="612"/>
      <c r="R181" s="612"/>
      <c r="S181" s="612"/>
      <c r="T181" s="612"/>
      <c r="U181" s="612"/>
      <c r="V181" s="612"/>
      <c r="W181" s="612"/>
      <c r="X181" s="612"/>
      <c r="Y181" s="612"/>
    </row>
    <row r="182" spans="1:25" s="609" customFormat="1" ht="45" customHeight="1">
      <c r="A182" s="722">
        <v>4</v>
      </c>
      <c r="B182" s="1087" t="s">
        <v>968</v>
      </c>
      <c r="C182" s="1087"/>
      <c r="D182" s="1087"/>
      <c r="E182" s="1087"/>
      <c r="F182" s="1087"/>
      <c r="G182" s="1087"/>
      <c r="H182" s="1087"/>
      <c r="I182" s="721"/>
      <c r="J182" s="612"/>
      <c r="K182" s="612"/>
      <c r="L182" s="612"/>
      <c r="M182" s="612"/>
      <c r="N182" s="612"/>
      <c r="O182" s="612"/>
      <c r="P182" s="612"/>
      <c r="Q182" s="612"/>
      <c r="R182" s="612"/>
      <c r="S182" s="612" t="s">
        <v>539</v>
      </c>
      <c r="T182" s="612"/>
      <c r="U182" s="612"/>
      <c r="V182" s="612"/>
      <c r="W182" s="612"/>
      <c r="X182" s="612"/>
      <c r="Y182" s="612"/>
    </row>
    <row r="183" spans="1:25" s="609" customFormat="1" ht="12.75" customHeight="1">
      <c r="A183" s="751"/>
      <c r="B183" s="1095"/>
      <c r="C183" s="1096"/>
      <c r="D183" s="1096"/>
      <c r="E183" s="1096"/>
      <c r="F183" s="752"/>
      <c r="G183" s="753"/>
      <c r="H183" s="753"/>
      <c r="I183" s="754"/>
      <c r="J183" s="612"/>
      <c r="K183" s="612"/>
      <c r="L183" s="612"/>
      <c r="M183" s="612"/>
      <c r="N183" s="612"/>
      <c r="O183" s="612"/>
      <c r="P183" s="612"/>
      <c r="Q183" s="612"/>
      <c r="R183" s="612"/>
      <c r="S183" s="612" t="s">
        <v>473</v>
      </c>
      <c r="T183" s="612"/>
      <c r="U183" s="612"/>
      <c r="V183" s="612"/>
      <c r="W183" s="612"/>
      <c r="X183" s="612"/>
      <c r="Y183" s="612"/>
    </row>
    <row r="184" spans="1:25" s="609" customFormat="1" ht="52.5" customHeight="1">
      <c r="A184" s="722">
        <v>5</v>
      </c>
      <c r="B184" s="1087" t="s">
        <v>969</v>
      </c>
      <c r="C184" s="1087"/>
      <c r="D184" s="1087"/>
      <c r="E184" s="1087"/>
      <c r="F184" s="1087"/>
      <c r="G184" s="1087"/>
      <c r="H184" s="1087"/>
      <c r="I184" s="721"/>
      <c r="J184" s="612"/>
      <c r="K184" s="612"/>
      <c r="L184" s="612"/>
      <c r="M184" s="612"/>
      <c r="N184" s="612"/>
      <c r="O184" s="612"/>
      <c r="P184" s="612"/>
      <c r="Q184" s="612"/>
      <c r="R184" s="612"/>
      <c r="S184" s="612"/>
      <c r="T184" s="612"/>
      <c r="U184" s="612"/>
      <c r="V184" s="612"/>
      <c r="W184" s="612"/>
      <c r="X184" s="612"/>
      <c r="Y184" s="612"/>
    </row>
    <row r="185" spans="1:25" s="609" customFormat="1" ht="12" customHeight="1">
      <c r="A185" s="751"/>
      <c r="B185" s="1095"/>
      <c r="C185" s="1096"/>
      <c r="D185" s="1096"/>
      <c r="E185" s="1096"/>
      <c r="F185" s="752"/>
      <c r="G185" s="753"/>
      <c r="H185" s="753"/>
      <c r="I185" s="754"/>
      <c r="J185" s="612"/>
      <c r="K185" s="612"/>
      <c r="L185" s="612"/>
      <c r="M185" s="612"/>
      <c r="N185" s="612"/>
      <c r="O185" s="612"/>
      <c r="P185" s="612"/>
      <c r="Q185" s="612"/>
      <c r="R185" s="612"/>
      <c r="S185" s="612"/>
      <c r="T185" s="612"/>
      <c r="U185" s="612"/>
      <c r="V185" s="612"/>
      <c r="W185" s="612"/>
      <c r="X185" s="612"/>
      <c r="Y185" s="612"/>
    </row>
    <row r="186" spans="1:25" s="609" customFormat="1" ht="72" customHeight="1">
      <c r="A186" s="722">
        <v>6</v>
      </c>
      <c r="B186" s="1087" t="s">
        <v>1074</v>
      </c>
      <c r="C186" s="1087"/>
      <c r="D186" s="1087"/>
      <c r="E186" s="1087"/>
      <c r="F186" s="1087"/>
      <c r="G186" s="1087"/>
      <c r="H186" s="1087"/>
      <c r="I186" s="721"/>
      <c r="J186" s="612"/>
      <c r="K186" s="612"/>
      <c r="L186" s="612"/>
      <c r="M186" s="612"/>
      <c r="N186" s="612"/>
      <c r="O186" s="612"/>
      <c r="P186" s="612"/>
      <c r="Q186" s="612"/>
      <c r="R186" s="612"/>
      <c r="S186" s="612"/>
      <c r="T186" s="612"/>
      <c r="U186" s="612"/>
      <c r="V186" s="612"/>
      <c r="W186" s="612"/>
      <c r="X186" s="612"/>
      <c r="Y186" s="612"/>
    </row>
    <row r="187" spans="1:25" s="609" customFormat="1" ht="16.5">
      <c r="A187" s="751"/>
      <c r="B187" s="1095"/>
      <c r="C187" s="1096"/>
      <c r="D187" s="1096"/>
      <c r="E187" s="1096"/>
      <c r="F187" s="752"/>
      <c r="G187" s="753"/>
      <c r="H187" s="753"/>
      <c r="I187" s="754"/>
      <c r="J187" s="612"/>
      <c r="K187" s="612"/>
      <c r="L187" s="612"/>
      <c r="M187" s="612"/>
      <c r="N187" s="612"/>
      <c r="O187" s="612"/>
      <c r="P187" s="612"/>
      <c r="Q187" s="612"/>
      <c r="R187" s="612"/>
      <c r="S187" s="612"/>
      <c r="T187" s="612"/>
      <c r="U187" s="612"/>
      <c r="V187" s="612"/>
      <c r="W187" s="612"/>
      <c r="X187" s="612"/>
      <c r="Y187" s="612"/>
    </row>
    <row r="188" spans="1:25" s="609" customFormat="1" ht="42" customHeight="1">
      <c r="A188" s="722">
        <v>7</v>
      </c>
      <c r="B188" s="1113" t="s">
        <v>625</v>
      </c>
      <c r="C188" s="1113"/>
      <c r="D188" s="1113"/>
      <c r="E188" s="1113"/>
      <c r="F188" s="735"/>
      <c r="G188" s="1132"/>
      <c r="H188" s="1133"/>
      <c r="I188" s="735"/>
      <c r="J188" s="612"/>
      <c r="K188" s="612"/>
      <c r="L188" s="612"/>
      <c r="M188" s="612"/>
      <c r="N188" s="612"/>
      <c r="O188" s="612"/>
      <c r="P188" s="612"/>
      <c r="Q188" s="612"/>
      <c r="R188" s="612"/>
      <c r="S188" s="612"/>
      <c r="T188" s="612"/>
      <c r="U188" s="612"/>
      <c r="V188" s="612"/>
      <c r="W188" s="612"/>
      <c r="X188" s="612"/>
      <c r="Y188" s="612"/>
    </row>
    <row r="189" spans="1:25" s="609" customFormat="1" ht="21.75" customHeight="1">
      <c r="A189" s="610"/>
      <c r="B189" s="608"/>
      <c r="C189" s="608"/>
      <c r="D189" s="608"/>
      <c r="E189" s="608"/>
      <c r="F189" s="608"/>
      <c r="G189" s="608"/>
      <c r="H189" s="608"/>
      <c r="I189" s="608"/>
      <c r="J189" s="608"/>
    </row>
    <row r="190" spans="1:25" ht="27" customHeight="1">
      <c r="A190" s="1134" t="s">
        <v>955</v>
      </c>
      <c r="B190" s="1135"/>
      <c r="C190" s="1135"/>
      <c r="D190" s="1135"/>
      <c r="E190" s="1135"/>
      <c r="F190" s="1135"/>
      <c r="G190" s="1135"/>
      <c r="H190" s="1135"/>
      <c r="I190" s="1136"/>
      <c r="J190" s="406"/>
      <c r="K190" s="406"/>
      <c r="L190" s="406"/>
      <c r="M190" s="448"/>
      <c r="N190" s="406"/>
      <c r="O190" s="406"/>
      <c r="P190" s="406"/>
      <c r="Q190" s="406"/>
      <c r="R190" s="406"/>
      <c r="S190" s="406"/>
      <c r="T190" s="406"/>
      <c r="U190" s="406"/>
      <c r="V190" s="406"/>
      <c r="W190" s="406"/>
      <c r="X190" s="406"/>
    </row>
    <row r="191" spans="1:25" ht="52.5" customHeight="1">
      <c r="A191" s="1125" t="s">
        <v>1075</v>
      </c>
      <c r="B191" s="1126"/>
      <c r="C191" s="1126"/>
      <c r="D191" s="1126"/>
      <c r="E191" s="1126"/>
      <c r="F191" s="1126"/>
      <c r="G191" s="1126"/>
      <c r="H191" s="1126"/>
      <c r="I191" s="1126"/>
      <c r="J191" s="406"/>
      <c r="K191" s="406"/>
      <c r="L191" s="406"/>
      <c r="M191" s="448"/>
      <c r="N191" s="406"/>
      <c r="O191" s="406"/>
      <c r="P191" s="406"/>
      <c r="Q191" s="406"/>
      <c r="R191" s="406"/>
      <c r="S191" s="406"/>
      <c r="T191" s="406"/>
      <c r="U191" s="406"/>
      <c r="V191" s="406"/>
      <c r="W191" s="406"/>
      <c r="X191" s="406"/>
    </row>
    <row r="192" spans="1:25" ht="34.5" customHeight="1">
      <c r="A192" s="722" t="s">
        <v>693</v>
      </c>
      <c r="B192" s="1137" t="s">
        <v>945</v>
      </c>
      <c r="C192" s="1137"/>
      <c r="D192" s="1137"/>
      <c r="E192" s="1137"/>
      <c r="F192" s="1138"/>
      <c r="G192" s="1138"/>
      <c r="H192" s="1138"/>
      <c r="I192" s="1089"/>
      <c r="J192" s="406"/>
      <c r="K192" s="406"/>
      <c r="L192" s="406"/>
      <c r="M192" s="448"/>
      <c r="N192" s="406"/>
      <c r="O192" s="406"/>
      <c r="P192" s="406"/>
      <c r="Q192" s="406"/>
      <c r="R192" s="406"/>
      <c r="S192" s="406"/>
      <c r="T192" s="406"/>
      <c r="U192" s="406"/>
      <c r="V192" s="406"/>
      <c r="W192" s="406"/>
      <c r="X192" s="406"/>
    </row>
    <row r="193" spans="1:24" ht="97.5" customHeight="1">
      <c r="A193" s="722" t="s">
        <v>694</v>
      </c>
      <c r="B193" s="1139" t="s">
        <v>1076</v>
      </c>
      <c r="C193" s="1140"/>
      <c r="D193" s="1140"/>
      <c r="E193" s="1141"/>
      <c r="F193" s="1088"/>
      <c r="G193" s="1138"/>
      <c r="H193" s="1138"/>
      <c r="I193" s="1089"/>
      <c r="J193" s="406"/>
      <c r="K193" s="406"/>
      <c r="L193" s="406"/>
      <c r="M193" s="448"/>
      <c r="N193" s="406"/>
      <c r="O193" s="406"/>
      <c r="P193" s="406"/>
      <c r="Q193" s="406"/>
      <c r="R193" s="406"/>
      <c r="S193" s="406"/>
      <c r="T193" s="406"/>
      <c r="U193" s="406"/>
      <c r="V193" s="406"/>
      <c r="W193" s="406"/>
      <c r="X193" s="406"/>
    </row>
    <row r="194" spans="1:24" ht="63.75" customHeight="1">
      <c r="A194" s="722" t="s">
        <v>695</v>
      </c>
      <c r="B194" s="1142" t="s">
        <v>971</v>
      </c>
      <c r="C194" s="1142"/>
      <c r="D194" s="1142"/>
      <c r="E194" s="1143"/>
      <c r="F194" s="1138"/>
      <c r="G194" s="1138"/>
      <c r="H194" s="1138"/>
      <c r="I194" s="1089"/>
      <c r="J194" s="406"/>
      <c r="K194" s="406"/>
      <c r="L194" s="406"/>
      <c r="M194" s="448"/>
      <c r="N194" s="406"/>
      <c r="O194" s="406"/>
      <c r="P194" s="406"/>
      <c r="Q194" s="406"/>
      <c r="R194" s="406"/>
      <c r="S194" s="406"/>
      <c r="T194" s="406"/>
      <c r="U194" s="406"/>
      <c r="V194" s="406"/>
      <c r="W194" s="406"/>
      <c r="X194" s="406"/>
    </row>
    <row r="195" spans="1:24" ht="24.75" customHeight="1">
      <c r="A195" s="737" t="s">
        <v>957</v>
      </c>
      <c r="B195" s="1161" t="s">
        <v>958</v>
      </c>
      <c r="C195" s="1162"/>
      <c r="D195" s="1162"/>
      <c r="E195" s="1162"/>
      <c r="F195" s="1162"/>
      <c r="G195" s="1162"/>
      <c r="H195" s="1162"/>
      <c r="I195" s="1163"/>
      <c r="J195" s="323"/>
      <c r="K195" s="323"/>
      <c r="L195" s="323"/>
      <c r="M195" s="323"/>
      <c r="N195" s="323"/>
      <c r="O195" s="323"/>
      <c r="P195" s="323"/>
      <c r="Q195" s="323"/>
      <c r="R195" s="323"/>
      <c r="S195" s="323"/>
      <c r="T195" s="323"/>
      <c r="U195" s="323"/>
      <c r="V195" s="323"/>
      <c r="W195" s="323"/>
      <c r="X195" s="323"/>
    </row>
    <row r="196" spans="1:24" ht="36" customHeight="1">
      <c r="A196" s="722">
        <v>1</v>
      </c>
      <c r="B196" s="1102" t="s">
        <v>617</v>
      </c>
      <c r="C196" s="1102"/>
      <c r="D196" s="1102"/>
      <c r="E196" s="1103"/>
      <c r="F196" s="735"/>
      <c r="G196" s="1088"/>
      <c r="H196" s="1089"/>
      <c r="I196" s="727"/>
      <c r="J196" s="323"/>
      <c r="K196" s="323"/>
      <c r="L196" s="323"/>
      <c r="M196" s="323"/>
      <c r="N196" s="323"/>
      <c r="O196" s="323"/>
      <c r="P196" s="323"/>
      <c r="Q196" s="323"/>
      <c r="R196" s="323"/>
      <c r="S196" s="323"/>
      <c r="T196" s="323"/>
      <c r="U196" s="323"/>
      <c r="V196" s="323"/>
      <c r="W196" s="323"/>
      <c r="X196" s="323"/>
    </row>
    <row r="197" spans="1:24" ht="42" customHeight="1">
      <c r="A197" s="722">
        <v>2</v>
      </c>
      <c r="B197" s="1102" t="s">
        <v>618</v>
      </c>
      <c r="C197" s="1102"/>
      <c r="D197" s="1102"/>
      <c r="E197" s="1103"/>
      <c r="F197" s="735"/>
      <c r="G197" s="1088"/>
      <c r="H197" s="1089"/>
      <c r="I197" s="727"/>
      <c r="J197" s="323"/>
      <c r="K197" s="323"/>
      <c r="L197" s="323"/>
      <c r="M197" s="323"/>
      <c r="N197" s="323"/>
      <c r="O197" s="323"/>
      <c r="P197" s="323"/>
      <c r="Q197" s="323"/>
      <c r="R197" s="323"/>
      <c r="S197" s="323"/>
      <c r="T197" s="323"/>
      <c r="U197" s="323"/>
      <c r="V197" s="323"/>
      <c r="W197" s="323"/>
      <c r="X197" s="323"/>
    </row>
    <row r="198" spans="1:24" ht="33" customHeight="1">
      <c r="A198" s="762">
        <v>3</v>
      </c>
      <c r="B198" s="1080" t="s">
        <v>959</v>
      </c>
      <c r="C198" s="1080"/>
      <c r="D198" s="1080"/>
      <c r="E198" s="1081"/>
      <c r="F198" s="735"/>
      <c r="G198" s="1088"/>
      <c r="H198" s="1089"/>
      <c r="I198" s="727"/>
      <c r="J198" s="323"/>
      <c r="K198" s="323"/>
      <c r="L198" s="323"/>
      <c r="M198" s="323"/>
      <c r="N198" s="323"/>
      <c r="O198" s="323"/>
      <c r="P198" s="323"/>
      <c r="Q198" s="323"/>
      <c r="R198" s="323"/>
      <c r="S198" s="323"/>
      <c r="T198" s="323"/>
      <c r="U198" s="323"/>
      <c r="V198" s="323"/>
      <c r="W198" s="323"/>
      <c r="X198" s="323"/>
    </row>
    <row r="199" spans="1:24" ht="31.5" customHeight="1">
      <c r="A199" s="763"/>
      <c r="B199" s="1083"/>
      <c r="C199" s="1083"/>
      <c r="D199" s="1083"/>
      <c r="E199" s="1084"/>
      <c r="F199" s="735"/>
      <c r="G199" s="1088"/>
      <c r="H199" s="1089"/>
      <c r="I199" s="727"/>
      <c r="J199" s="323"/>
      <c r="K199" s="323"/>
      <c r="L199" s="323"/>
      <c r="M199" s="323"/>
      <c r="N199" s="323"/>
      <c r="O199" s="323"/>
      <c r="P199" s="323"/>
      <c r="Q199" s="323"/>
      <c r="R199" s="323"/>
      <c r="S199" s="323"/>
      <c r="T199" s="323"/>
      <c r="U199" s="323"/>
      <c r="V199" s="323"/>
      <c r="W199" s="323"/>
      <c r="X199" s="323"/>
    </row>
    <row r="200" spans="1:24" ht="28.5" customHeight="1">
      <c r="A200" s="763"/>
      <c r="B200" s="1083"/>
      <c r="C200" s="1083"/>
      <c r="D200" s="1083"/>
      <c r="E200" s="1084"/>
      <c r="F200" s="735"/>
      <c r="G200" s="1088"/>
      <c r="H200" s="1089"/>
      <c r="I200" s="727"/>
      <c r="J200" s="323"/>
      <c r="K200" s="323"/>
      <c r="L200" s="323"/>
      <c r="M200" s="323"/>
      <c r="N200" s="323"/>
      <c r="O200" s="323"/>
      <c r="P200" s="323"/>
      <c r="Q200" s="323"/>
      <c r="R200" s="323"/>
      <c r="S200" s="323"/>
      <c r="T200" s="323"/>
      <c r="U200" s="323"/>
      <c r="V200" s="323"/>
      <c r="W200" s="323"/>
      <c r="X200" s="323"/>
    </row>
    <row r="201" spans="1:24" ht="32.25" customHeight="1">
      <c r="A201" s="763"/>
      <c r="B201" s="1083"/>
      <c r="C201" s="1083"/>
      <c r="D201" s="1083"/>
      <c r="E201" s="1084"/>
      <c r="F201" s="735"/>
      <c r="G201" s="1088"/>
      <c r="H201" s="1089"/>
      <c r="I201" s="727"/>
      <c r="J201" s="323"/>
      <c r="K201" s="323"/>
      <c r="L201" s="323"/>
      <c r="M201" s="323"/>
      <c r="N201" s="323"/>
      <c r="O201" s="323"/>
      <c r="P201" s="323"/>
      <c r="Q201" s="323"/>
      <c r="R201" s="323"/>
      <c r="S201" s="323"/>
      <c r="T201" s="323"/>
      <c r="U201" s="323"/>
      <c r="V201" s="323"/>
      <c r="W201" s="323"/>
      <c r="X201" s="323"/>
    </row>
    <row r="202" spans="1:24" ht="35.25" customHeight="1">
      <c r="A202" s="763"/>
      <c r="B202" s="1145" t="s">
        <v>620</v>
      </c>
      <c r="C202" s="1145"/>
      <c r="D202" s="1145"/>
      <c r="E202" s="1146"/>
      <c r="F202" s="735"/>
      <c r="G202" s="1088"/>
      <c r="H202" s="1089"/>
      <c r="I202" s="727"/>
      <c r="J202" s="323"/>
      <c r="K202" s="323"/>
      <c r="L202" s="323"/>
      <c r="M202" s="323"/>
      <c r="N202" s="323"/>
      <c r="O202" s="323"/>
      <c r="P202" s="323"/>
      <c r="Q202" s="323"/>
      <c r="R202" s="323"/>
      <c r="S202" s="323"/>
      <c r="T202" s="323"/>
      <c r="U202" s="323"/>
      <c r="V202" s="323"/>
      <c r="W202" s="323"/>
      <c r="X202" s="323"/>
    </row>
    <row r="203" spans="1:24" ht="35.25" customHeight="1">
      <c r="A203" s="763"/>
      <c r="B203" s="1145" t="s">
        <v>21</v>
      </c>
      <c r="C203" s="1145"/>
      <c r="D203" s="1145"/>
      <c r="E203" s="1146"/>
      <c r="F203" s="735"/>
      <c r="G203" s="1088"/>
      <c r="H203" s="1089"/>
      <c r="I203" s="727"/>
      <c r="J203" s="323"/>
      <c r="K203" s="323"/>
      <c r="L203" s="323"/>
      <c r="M203" s="323"/>
      <c r="N203" s="323"/>
      <c r="O203" s="323"/>
      <c r="P203" s="323"/>
      <c r="Q203" s="323"/>
      <c r="R203" s="323"/>
      <c r="S203" s="323"/>
      <c r="T203" s="323"/>
      <c r="U203" s="323"/>
      <c r="V203" s="323"/>
      <c r="W203" s="323"/>
      <c r="X203" s="323"/>
    </row>
    <row r="204" spans="1:24" ht="41.25" customHeight="1">
      <c r="A204" s="764"/>
      <c r="B204" s="1148" t="s">
        <v>621</v>
      </c>
      <c r="C204" s="1148"/>
      <c r="D204" s="1148"/>
      <c r="E204" s="1149"/>
      <c r="F204" s="735"/>
      <c r="G204" s="1088"/>
      <c r="H204" s="1089"/>
      <c r="I204" s="727"/>
      <c r="J204" s="323"/>
      <c r="K204" s="323"/>
      <c r="L204" s="323"/>
      <c r="M204" s="323"/>
      <c r="N204" s="323"/>
      <c r="O204" s="323"/>
      <c r="P204" s="323"/>
      <c r="Q204" s="323"/>
      <c r="R204" s="323"/>
      <c r="S204" s="323"/>
      <c r="T204" s="323"/>
      <c r="U204" s="323"/>
      <c r="V204" s="323"/>
      <c r="W204" s="323"/>
      <c r="X204" s="323"/>
    </row>
    <row r="205" spans="1:24" ht="34.5" customHeight="1">
      <c r="A205" s="751" t="s">
        <v>960</v>
      </c>
      <c r="B205" s="1125" t="s">
        <v>744</v>
      </c>
      <c r="C205" s="1126"/>
      <c r="D205" s="1126"/>
      <c r="E205" s="1126"/>
      <c r="F205" s="752"/>
      <c r="G205" s="752"/>
      <c r="H205" s="752"/>
      <c r="I205" s="752"/>
      <c r="J205" s="323"/>
      <c r="K205" s="323"/>
      <c r="L205" s="323"/>
      <c r="M205" s="323"/>
      <c r="N205" s="323"/>
      <c r="O205" s="323"/>
      <c r="P205" s="323"/>
      <c r="Q205" s="323"/>
      <c r="R205" s="323"/>
      <c r="S205" s="323"/>
      <c r="T205" s="323"/>
      <c r="U205" s="323"/>
      <c r="V205" s="323"/>
      <c r="W205" s="323"/>
      <c r="X205" s="323"/>
    </row>
    <row r="206" spans="1:24" ht="44.25" customHeight="1">
      <c r="A206" s="722" t="s">
        <v>745</v>
      </c>
      <c r="B206" s="1102" t="s">
        <v>1077</v>
      </c>
      <c r="C206" s="1102"/>
      <c r="D206" s="1102"/>
      <c r="E206" s="1115"/>
      <c r="F206" s="727"/>
      <c r="G206" s="1088"/>
      <c r="H206" s="1089"/>
      <c r="I206" s="727"/>
      <c r="J206" s="323"/>
      <c r="K206" s="323"/>
      <c r="L206" s="323"/>
      <c r="M206" s="323"/>
      <c r="N206" s="323"/>
      <c r="O206" s="323"/>
      <c r="P206" s="323"/>
      <c r="Q206" s="323"/>
      <c r="R206" s="323"/>
      <c r="S206" s="323"/>
      <c r="T206" s="323"/>
      <c r="U206" s="323"/>
      <c r="V206" s="323"/>
      <c r="W206" s="323"/>
      <c r="X206" s="323"/>
    </row>
    <row r="207" spans="1:24" ht="41.25" customHeight="1">
      <c r="A207" s="722" t="s">
        <v>746</v>
      </c>
      <c r="B207" s="1102" t="s">
        <v>1078</v>
      </c>
      <c r="C207" s="1102"/>
      <c r="D207" s="1102"/>
      <c r="E207" s="1115"/>
      <c r="F207" s="727"/>
      <c r="G207" s="1088"/>
      <c r="H207" s="1089"/>
      <c r="I207" s="727"/>
      <c r="J207" s="323"/>
      <c r="K207" s="323"/>
      <c r="L207" s="323"/>
      <c r="M207" s="323"/>
      <c r="N207" s="323"/>
      <c r="O207" s="323"/>
      <c r="P207" s="323"/>
      <c r="Q207" s="323"/>
      <c r="R207" s="323"/>
      <c r="S207" s="323"/>
      <c r="T207" s="323"/>
      <c r="U207" s="323"/>
      <c r="V207" s="323"/>
      <c r="W207" s="323"/>
      <c r="X207" s="323"/>
    </row>
    <row r="208" spans="1:24" ht="37.5" customHeight="1">
      <c r="A208" s="722" t="s">
        <v>748</v>
      </c>
      <c r="B208" s="1102" t="s">
        <v>747</v>
      </c>
      <c r="C208" s="1102"/>
      <c r="D208" s="1102"/>
      <c r="E208" s="1115"/>
      <c r="F208" s="727"/>
      <c r="G208" s="1088"/>
      <c r="H208" s="1089"/>
      <c r="I208" s="727"/>
      <c r="J208" s="323"/>
      <c r="K208" s="323"/>
      <c r="L208" s="323"/>
      <c r="M208" s="323"/>
      <c r="N208" s="323"/>
      <c r="O208" s="323"/>
      <c r="P208" s="323"/>
      <c r="Q208" s="323"/>
      <c r="R208" s="323"/>
      <c r="S208" s="323"/>
      <c r="T208" s="323"/>
      <c r="U208" s="323"/>
      <c r="V208" s="323"/>
      <c r="W208" s="323"/>
      <c r="X208" s="323"/>
    </row>
    <row r="209" spans="1:24" ht="32.25" customHeight="1">
      <c r="A209" s="722" t="s">
        <v>750</v>
      </c>
      <c r="B209" s="1102" t="s">
        <v>622</v>
      </c>
      <c r="C209" s="1102"/>
      <c r="D209" s="1102"/>
      <c r="E209" s="1115"/>
      <c r="F209" s="727"/>
      <c r="G209" s="1088"/>
      <c r="H209" s="1089"/>
      <c r="I209" s="727"/>
      <c r="J209" s="323"/>
      <c r="K209" s="323"/>
      <c r="L209" s="323"/>
      <c r="M209" s="323"/>
      <c r="N209" s="323"/>
      <c r="O209" s="323"/>
      <c r="P209" s="323"/>
      <c r="Q209" s="323"/>
      <c r="R209" s="323"/>
      <c r="S209" s="323"/>
      <c r="T209" s="323"/>
      <c r="U209" s="323"/>
      <c r="V209" s="323"/>
      <c r="W209" s="323"/>
      <c r="X209" s="323"/>
    </row>
    <row r="210" spans="1:24" ht="37.5" customHeight="1">
      <c r="A210" s="722" t="s">
        <v>751</v>
      </c>
      <c r="B210" s="1102" t="s">
        <v>1079</v>
      </c>
      <c r="C210" s="1102"/>
      <c r="D210" s="1102"/>
      <c r="E210" s="1115"/>
      <c r="F210" s="727"/>
      <c r="G210" s="1088"/>
      <c r="H210" s="1089"/>
      <c r="I210" s="727"/>
      <c r="J210" s="323"/>
      <c r="K210" s="323"/>
      <c r="L210" s="323"/>
      <c r="M210" s="323"/>
      <c r="N210" s="323"/>
      <c r="O210" s="323"/>
      <c r="P210" s="323"/>
      <c r="Q210" s="323"/>
      <c r="R210" s="323"/>
      <c r="S210" s="323"/>
      <c r="T210" s="323"/>
      <c r="U210" s="323"/>
      <c r="V210" s="323"/>
      <c r="W210" s="323"/>
      <c r="X210" s="323"/>
    </row>
    <row r="211" spans="1:24" ht="49.5" customHeight="1">
      <c r="A211" s="1076" t="s">
        <v>741</v>
      </c>
      <c r="B211" s="1110" t="s">
        <v>942</v>
      </c>
      <c r="C211" s="1111"/>
      <c r="D211" s="1111"/>
      <c r="E211" s="1147"/>
      <c r="F211" s="765"/>
      <c r="G211" s="730"/>
      <c r="H211" s="731"/>
      <c r="I211" s="729"/>
      <c r="J211" s="323"/>
      <c r="K211" s="323"/>
      <c r="L211" s="323"/>
      <c r="M211" s="323"/>
      <c r="N211" s="323"/>
      <c r="O211" s="323"/>
      <c r="P211" s="323"/>
      <c r="Q211" s="323"/>
      <c r="R211" s="323"/>
      <c r="S211" s="323"/>
      <c r="T211" s="323"/>
      <c r="U211" s="323"/>
      <c r="V211" s="323"/>
      <c r="W211" s="323"/>
      <c r="X211" s="323"/>
    </row>
    <row r="212" spans="1:24" ht="36" customHeight="1">
      <c r="A212" s="1078"/>
      <c r="B212" s="1112" t="s">
        <v>624</v>
      </c>
      <c r="C212" s="1113"/>
      <c r="D212" s="1113"/>
      <c r="E212" s="1114"/>
      <c r="F212" s="766" t="s">
        <v>1069</v>
      </c>
      <c r="G212" s="767" t="s">
        <v>1069</v>
      </c>
      <c r="H212" s="740"/>
      <c r="I212" s="766" t="s">
        <v>1069</v>
      </c>
      <c r="J212" s="323"/>
      <c r="K212" s="323"/>
      <c r="L212" s="323"/>
      <c r="M212" s="323"/>
      <c r="N212" s="323"/>
      <c r="O212" s="323"/>
      <c r="P212" s="323"/>
      <c r="Q212" s="323"/>
      <c r="R212" s="323"/>
      <c r="S212" s="323"/>
      <c r="T212" s="323"/>
      <c r="U212" s="323"/>
      <c r="V212" s="323"/>
      <c r="W212" s="323"/>
      <c r="X212" s="323"/>
    </row>
    <row r="213" spans="1:24" ht="19.5" customHeight="1">
      <c r="A213" s="722"/>
      <c r="B213" s="1154" t="s">
        <v>730</v>
      </c>
      <c r="C213" s="1154"/>
      <c r="D213" s="1154"/>
      <c r="E213" s="1154"/>
      <c r="F213" s="1154"/>
      <c r="G213" s="1154"/>
      <c r="H213" s="1154"/>
      <c r="I213" s="1155"/>
      <c r="J213" s="323"/>
      <c r="K213" s="323"/>
      <c r="L213" s="323"/>
      <c r="M213" s="323"/>
      <c r="N213" s="323"/>
      <c r="O213" s="323"/>
      <c r="P213" s="323"/>
      <c r="Q213" s="323"/>
      <c r="R213" s="323"/>
      <c r="S213" s="323"/>
      <c r="T213" s="323"/>
      <c r="U213" s="323"/>
      <c r="V213" s="323"/>
      <c r="W213" s="323"/>
      <c r="X213" s="323"/>
    </row>
    <row r="214" spans="1:24" ht="39" customHeight="1">
      <c r="A214" s="738" t="s">
        <v>961</v>
      </c>
      <c r="B214" s="1125" t="s">
        <v>769</v>
      </c>
      <c r="C214" s="1126"/>
      <c r="D214" s="1126"/>
      <c r="E214" s="1126"/>
      <c r="F214" s="752"/>
      <c r="G214" s="768"/>
      <c r="H214" s="768"/>
      <c r="I214" s="769"/>
      <c r="J214" s="323"/>
      <c r="K214" s="323"/>
      <c r="L214" s="323"/>
      <c r="M214" s="323"/>
      <c r="N214" s="323"/>
      <c r="O214" s="323"/>
      <c r="P214" s="323"/>
      <c r="Q214" s="323"/>
      <c r="R214" s="323"/>
      <c r="S214" s="323"/>
      <c r="T214" s="323"/>
      <c r="U214" s="323"/>
      <c r="V214" s="323"/>
      <c r="W214" s="323"/>
      <c r="X214" s="323"/>
    </row>
    <row r="215" spans="1:24" ht="40.5" customHeight="1">
      <c r="A215" s="722" t="s">
        <v>745</v>
      </c>
      <c r="B215" s="1102" t="s">
        <v>1080</v>
      </c>
      <c r="C215" s="1102"/>
      <c r="D215" s="1102"/>
      <c r="E215" s="1115"/>
      <c r="F215" s="728"/>
      <c r="G215" s="1088"/>
      <c r="H215" s="1089"/>
      <c r="I215" s="728"/>
      <c r="J215" s="323"/>
      <c r="K215" s="323"/>
      <c r="L215" s="323"/>
      <c r="M215" s="323"/>
      <c r="N215" s="323"/>
      <c r="O215" s="323"/>
      <c r="P215" s="323"/>
      <c r="Q215" s="323"/>
      <c r="R215" s="323"/>
      <c r="S215" s="323"/>
      <c r="T215" s="323"/>
      <c r="U215" s="323"/>
      <c r="V215" s="323"/>
      <c r="W215" s="323"/>
      <c r="X215" s="323"/>
    </row>
    <row r="216" spans="1:24" ht="30" customHeight="1">
      <c r="A216" s="722" t="s">
        <v>746</v>
      </c>
      <c r="B216" s="1102" t="s">
        <v>737</v>
      </c>
      <c r="C216" s="1102"/>
      <c r="D216" s="1102"/>
      <c r="E216" s="1115"/>
      <c r="F216" s="731"/>
      <c r="G216" s="622"/>
      <c r="H216" s="720"/>
      <c r="I216" s="755"/>
      <c r="J216" s="323"/>
      <c r="K216" s="323"/>
      <c r="L216" s="323"/>
      <c r="M216" s="323"/>
      <c r="N216" s="323"/>
      <c r="O216" s="323"/>
      <c r="P216" s="323"/>
      <c r="Q216" s="323"/>
      <c r="R216" s="323"/>
      <c r="S216" s="323"/>
      <c r="T216" s="323"/>
      <c r="U216" s="323"/>
      <c r="V216" s="323"/>
      <c r="W216" s="323"/>
      <c r="X216" s="323"/>
    </row>
    <row r="217" spans="1:24" ht="35.25" customHeight="1">
      <c r="A217" s="722" t="s">
        <v>748</v>
      </c>
      <c r="B217" s="1102" t="s">
        <v>1081</v>
      </c>
      <c r="C217" s="1102"/>
      <c r="D217" s="1102"/>
      <c r="E217" s="1115"/>
      <c r="F217" s="727"/>
      <c r="G217" s="1088"/>
      <c r="H217" s="1089"/>
      <c r="I217" s="727"/>
      <c r="J217" s="323"/>
      <c r="K217" s="323"/>
      <c r="L217" s="323"/>
      <c r="M217" s="323"/>
      <c r="N217" s="323"/>
      <c r="O217" s="323"/>
      <c r="P217" s="323"/>
      <c r="Q217" s="323"/>
      <c r="R217" s="323"/>
      <c r="S217" s="323"/>
      <c r="T217" s="323"/>
      <c r="U217" s="323"/>
      <c r="V217" s="323"/>
      <c r="W217" s="323"/>
      <c r="X217" s="323"/>
    </row>
    <row r="218" spans="1:24" ht="31.5" customHeight="1">
      <c r="A218" s="722" t="s">
        <v>750</v>
      </c>
      <c r="B218" s="1102" t="s">
        <v>622</v>
      </c>
      <c r="C218" s="1102"/>
      <c r="D218" s="1102"/>
      <c r="E218" s="1115"/>
      <c r="F218" s="727"/>
      <c r="G218" s="1088"/>
      <c r="H218" s="1089"/>
      <c r="I218" s="727"/>
      <c r="J218" s="323"/>
      <c r="K218" s="323"/>
      <c r="L218" s="323"/>
      <c r="M218" s="323"/>
      <c r="N218" s="323"/>
      <c r="O218" s="323"/>
      <c r="P218" s="323"/>
      <c r="Q218" s="323"/>
      <c r="R218" s="323"/>
      <c r="S218" s="323"/>
      <c r="T218" s="323"/>
      <c r="U218" s="323"/>
      <c r="V218" s="323"/>
      <c r="W218" s="323"/>
      <c r="X218" s="323"/>
    </row>
    <row r="219" spans="1:24" ht="33" customHeight="1">
      <c r="A219" s="722" t="s">
        <v>751</v>
      </c>
      <c r="B219" s="1102" t="s">
        <v>1082</v>
      </c>
      <c r="C219" s="1102"/>
      <c r="D219" s="1102"/>
      <c r="E219" s="1115"/>
      <c r="F219" s="727"/>
      <c r="G219" s="1088"/>
      <c r="H219" s="1089"/>
      <c r="I219" s="727"/>
      <c r="J219" s="323"/>
      <c r="K219" s="323"/>
      <c r="L219" s="323"/>
      <c r="M219" s="323"/>
      <c r="N219" s="323"/>
      <c r="O219" s="323"/>
      <c r="P219" s="323"/>
      <c r="Q219" s="323"/>
      <c r="R219" s="323"/>
      <c r="S219" s="323"/>
      <c r="T219" s="323"/>
      <c r="U219" s="323"/>
      <c r="V219" s="323"/>
      <c r="W219" s="323"/>
      <c r="X219" s="323"/>
    </row>
    <row r="220" spans="1:24" ht="48" customHeight="1">
      <c r="A220" s="1076" t="s">
        <v>778</v>
      </c>
      <c r="B220" s="1110" t="s">
        <v>623</v>
      </c>
      <c r="C220" s="1111"/>
      <c r="D220" s="1111"/>
      <c r="E220" s="1147"/>
      <c r="F220" s="729"/>
      <c r="G220" s="730"/>
      <c r="H220" s="731"/>
      <c r="I220" s="729"/>
    </row>
    <row r="221" spans="1:24" ht="48" customHeight="1">
      <c r="A221" s="1078"/>
      <c r="B221" s="1112" t="s">
        <v>624</v>
      </c>
      <c r="C221" s="1113"/>
      <c r="D221" s="1113"/>
      <c r="E221" s="1114"/>
      <c r="F221" s="756" t="s">
        <v>1073</v>
      </c>
      <c r="G221" s="756" t="s">
        <v>1073</v>
      </c>
      <c r="H221" s="757"/>
      <c r="I221" s="756" t="s">
        <v>1073</v>
      </c>
    </row>
    <row r="222" spans="1:24" ht="16.5" customHeight="1">
      <c r="A222" s="649"/>
      <c r="B222" s="718"/>
      <c r="C222" s="718"/>
      <c r="D222" s="718"/>
      <c r="E222" s="718"/>
      <c r="F222" s="718"/>
      <c r="G222" s="718"/>
      <c r="H222" s="718"/>
      <c r="I222" s="718"/>
    </row>
    <row r="223" spans="1:24" ht="53.25" customHeight="1">
      <c r="A223" s="722">
        <v>5</v>
      </c>
      <c r="B223" s="1087" t="s">
        <v>976</v>
      </c>
      <c r="C223" s="1087"/>
      <c r="D223" s="1087"/>
      <c r="E223" s="1087"/>
      <c r="F223" s="1087"/>
      <c r="G223" s="1087"/>
      <c r="H223" s="1087"/>
      <c r="I223" s="770"/>
    </row>
    <row r="224" spans="1:24" ht="9" customHeight="1">
      <c r="A224" s="610"/>
      <c r="B224" s="1150"/>
      <c r="C224" s="1150"/>
      <c r="D224" s="1150"/>
      <c r="E224" s="1150"/>
      <c r="F224" s="1150"/>
      <c r="G224" s="1150"/>
      <c r="H224" s="1150"/>
      <c r="I224" s="1150"/>
    </row>
    <row r="225" spans="1:24" ht="61.5" customHeight="1">
      <c r="A225" s="722">
        <v>6</v>
      </c>
      <c r="B225" s="1087" t="s">
        <v>977</v>
      </c>
      <c r="C225" s="1087"/>
      <c r="D225" s="1087"/>
      <c r="E225" s="1087"/>
      <c r="F225" s="1087"/>
      <c r="G225" s="1087"/>
      <c r="H225" s="1087"/>
      <c r="I225" s="770"/>
    </row>
    <row r="226" spans="1:24" ht="15.75" customHeight="1">
      <c r="A226" s="1151"/>
      <c r="B226" s="1152"/>
      <c r="C226" s="1152"/>
      <c r="D226" s="1152"/>
      <c r="E226" s="1152"/>
      <c r="F226" s="1152"/>
      <c r="G226" s="1152"/>
      <c r="H226" s="1152"/>
      <c r="I226" s="1153"/>
    </row>
    <row r="227" spans="1:24" ht="72" customHeight="1">
      <c r="A227" s="722">
        <v>7</v>
      </c>
      <c r="B227" s="1087" t="s">
        <v>1083</v>
      </c>
      <c r="C227" s="1087"/>
      <c r="D227" s="1087"/>
      <c r="E227" s="1087"/>
      <c r="F227" s="1087"/>
      <c r="G227" s="1087"/>
      <c r="H227" s="1087"/>
      <c r="I227" s="770"/>
    </row>
    <row r="228" spans="1:24" ht="45.75" customHeight="1">
      <c r="A228" s="771">
        <v>8</v>
      </c>
      <c r="B228" s="1113" t="s">
        <v>625</v>
      </c>
      <c r="C228" s="1113"/>
      <c r="D228" s="1113"/>
      <c r="E228" s="1114"/>
      <c r="F228" s="735"/>
      <c r="G228" s="1132"/>
      <c r="H228" s="1133"/>
      <c r="I228" s="735"/>
    </row>
    <row r="229" spans="1:24" s="609" customFormat="1" ht="12" customHeight="1">
      <c r="A229" s="608"/>
      <c r="B229" s="608"/>
      <c r="C229" s="608"/>
      <c r="D229" s="608"/>
      <c r="E229" s="608"/>
      <c r="F229" s="608"/>
      <c r="G229" s="608"/>
      <c r="H229" s="608"/>
      <c r="I229" s="608"/>
      <c r="J229" s="608"/>
    </row>
    <row r="230" spans="1:24" ht="21" hidden="1" customHeight="1">
      <c r="A230" s="340"/>
      <c r="B230" s="302"/>
      <c r="C230" s="302"/>
      <c r="D230" s="302"/>
      <c r="E230" s="447"/>
      <c r="F230" s="447"/>
      <c r="G230" s="447"/>
      <c r="H230" s="619"/>
      <c r="I230" s="406"/>
      <c r="J230" s="406"/>
      <c r="K230" s="406"/>
      <c r="L230" s="406"/>
      <c r="M230" s="448"/>
      <c r="N230" s="406"/>
      <c r="O230" s="406"/>
      <c r="P230" s="406"/>
      <c r="Q230" s="406"/>
      <c r="R230" s="406"/>
      <c r="S230" s="406"/>
      <c r="T230" s="406"/>
      <c r="U230" s="406"/>
      <c r="V230" s="406"/>
      <c r="W230" s="406"/>
      <c r="X230" s="406"/>
    </row>
    <row r="231" spans="1:24" ht="10.5" hidden="1" customHeight="1">
      <c r="A231" s="340"/>
      <c r="B231" s="302"/>
      <c r="C231" s="302"/>
      <c r="D231" s="302"/>
      <c r="E231" s="447"/>
      <c r="F231" s="447"/>
      <c r="G231" s="447"/>
      <c r="H231" s="619"/>
      <c r="I231" s="406"/>
      <c r="J231" s="406"/>
      <c r="K231" s="406"/>
      <c r="L231" s="406"/>
      <c r="M231" s="448"/>
      <c r="N231" s="406"/>
      <c r="O231" s="406"/>
      <c r="P231" s="406"/>
      <c r="Q231" s="406"/>
      <c r="R231" s="406"/>
      <c r="S231" s="406"/>
      <c r="T231" s="406"/>
      <c r="U231" s="406"/>
      <c r="V231" s="406"/>
      <c r="W231" s="406"/>
      <c r="X231" s="406"/>
    </row>
    <row r="232" spans="1:24" ht="10.5" hidden="1" customHeight="1">
      <c r="A232" s="340"/>
      <c r="B232" s="302"/>
      <c r="C232" s="302"/>
      <c r="D232" s="302"/>
      <c r="E232" s="447"/>
      <c r="F232" s="447"/>
      <c r="G232" s="447"/>
      <c r="H232" s="619"/>
      <c r="I232" s="406"/>
      <c r="J232" s="406"/>
      <c r="K232" s="406"/>
      <c r="L232" s="406"/>
      <c r="M232" s="448"/>
      <c r="N232" s="406"/>
      <c r="O232" s="406"/>
      <c r="P232" s="406"/>
      <c r="Q232" s="406"/>
      <c r="R232" s="406"/>
      <c r="S232" s="406"/>
      <c r="T232" s="406"/>
      <c r="U232" s="406"/>
      <c r="V232" s="406"/>
      <c r="W232" s="406"/>
      <c r="X232" s="406"/>
    </row>
    <row r="233" spans="1:24" ht="10.5" hidden="1" customHeight="1">
      <c r="A233" s="340"/>
      <c r="B233" s="302"/>
      <c r="C233" s="302"/>
      <c r="D233" s="302"/>
      <c r="E233" s="447"/>
      <c r="F233" s="447"/>
      <c r="G233" s="447"/>
      <c r="H233" s="619"/>
      <c r="I233" s="406"/>
      <c r="J233" s="406"/>
      <c r="K233" s="406"/>
      <c r="L233" s="406"/>
      <c r="M233" s="448"/>
      <c r="N233" s="406"/>
      <c r="O233" s="406"/>
      <c r="P233" s="406"/>
      <c r="Q233" s="406"/>
      <c r="R233" s="406"/>
      <c r="S233" s="406"/>
      <c r="T233" s="406"/>
      <c r="U233" s="406"/>
      <c r="V233" s="406"/>
      <c r="W233" s="406"/>
      <c r="X233" s="406"/>
    </row>
    <row r="234" spans="1:24" ht="10.5" hidden="1" customHeight="1">
      <c r="A234" s="340"/>
      <c r="B234" s="302"/>
      <c r="C234" s="302"/>
      <c r="D234" s="302"/>
      <c r="E234" s="447"/>
      <c r="F234" s="447"/>
      <c r="G234" s="447"/>
      <c r="H234" s="619"/>
      <c r="I234" s="406"/>
      <c r="J234" s="406"/>
      <c r="K234" s="406"/>
      <c r="L234" s="406"/>
      <c r="M234" s="448"/>
      <c r="N234" s="406"/>
      <c r="O234" s="406"/>
      <c r="P234" s="406"/>
      <c r="Q234" s="406"/>
      <c r="R234" s="406"/>
      <c r="S234" s="406"/>
      <c r="T234" s="406"/>
      <c r="U234" s="406"/>
      <c r="V234" s="406"/>
      <c r="W234" s="406"/>
      <c r="X234" s="406"/>
    </row>
    <row r="235" spans="1:24" ht="9.75" hidden="1" customHeight="1">
      <c r="A235" s="414"/>
      <c r="B235" s="340"/>
      <c r="C235" s="340"/>
      <c r="D235" s="627"/>
      <c r="E235" s="302"/>
      <c r="F235" s="302"/>
      <c r="G235" s="302"/>
      <c r="H235" s="628"/>
      <c r="I235" s="323"/>
      <c r="J235" s="323"/>
      <c r="K235" s="323"/>
      <c r="L235" s="323"/>
      <c r="M235" s="323"/>
      <c r="N235" s="323"/>
      <c r="O235" s="323"/>
      <c r="P235" s="323"/>
      <c r="Q235" s="323"/>
      <c r="R235" s="323"/>
      <c r="S235" s="323"/>
      <c r="T235" s="323"/>
      <c r="U235" s="323"/>
      <c r="V235" s="323"/>
      <c r="W235" s="323"/>
      <c r="X235" s="323"/>
    </row>
    <row r="236" spans="1:24" ht="15.75" hidden="1" customHeight="1">
      <c r="A236" s="414"/>
      <c r="B236" s="340"/>
      <c r="C236" s="340"/>
      <c r="D236" s="340"/>
      <c r="E236" s="340"/>
      <c r="F236" s="340"/>
      <c r="G236" s="340"/>
      <c r="H236" s="340"/>
      <c r="I236" s="340"/>
    </row>
    <row r="237" spans="1:24" ht="16.5" customHeight="1">
      <c r="A237" s="711" t="s">
        <v>829</v>
      </c>
      <c r="B237" s="1086" t="s">
        <v>793</v>
      </c>
      <c r="C237" s="1086"/>
      <c r="D237" s="1086"/>
      <c r="E237" s="1086"/>
      <c r="F237" s="1086"/>
      <c r="G237" s="1086"/>
      <c r="H237" s="1086"/>
      <c r="I237" s="712"/>
    </row>
    <row r="238" spans="1:24" ht="9" customHeight="1">
      <c r="A238" s="712"/>
      <c r="B238" s="713"/>
      <c r="C238" s="713"/>
      <c r="D238" s="713"/>
      <c r="E238" s="713"/>
      <c r="F238" s="713"/>
      <c r="G238" s="713"/>
      <c r="H238" s="712"/>
      <c r="I238" s="712"/>
    </row>
    <row r="239" spans="1:24" ht="20.100000000000001" customHeight="1">
      <c r="A239" s="714"/>
      <c r="B239" s="1070" t="s">
        <v>1084</v>
      </c>
      <c r="C239" s="1070"/>
      <c r="D239" s="1070"/>
      <c r="E239" s="1070"/>
      <c r="F239" s="1070"/>
      <c r="G239" s="1070"/>
      <c r="H239" s="1070"/>
      <c r="I239" s="715"/>
    </row>
    <row r="240" spans="1:24" ht="9" customHeight="1">
      <c r="A240" s="712"/>
      <c r="B240" s="713"/>
      <c r="C240" s="713"/>
      <c r="D240" s="713"/>
      <c r="E240" s="713"/>
      <c r="F240" s="713"/>
      <c r="G240" s="713"/>
      <c r="H240" s="712"/>
      <c r="I240" s="712"/>
    </row>
    <row r="241" spans="1:13" ht="409.5" customHeight="1">
      <c r="A241" s="716"/>
      <c r="B241" s="1071" t="s">
        <v>1093</v>
      </c>
      <c r="C241" s="1071"/>
      <c r="D241" s="1071"/>
      <c r="E241" s="1071"/>
      <c r="F241" s="1071"/>
      <c r="G241" s="1071"/>
      <c r="H241" s="1071"/>
      <c r="I241" s="712"/>
    </row>
    <row r="242" spans="1:13" ht="78.75" customHeight="1">
      <c r="A242" s="716"/>
      <c r="B242" s="1071" t="s">
        <v>1085</v>
      </c>
      <c r="C242" s="1071"/>
      <c r="D242" s="1071"/>
      <c r="E242" s="1071"/>
      <c r="F242" s="1071"/>
      <c r="G242" s="1071"/>
      <c r="H242" s="1071"/>
      <c r="I242" s="712"/>
    </row>
    <row r="243" spans="1:13" ht="14.25" customHeight="1">
      <c r="A243" s="340"/>
      <c r="B243" s="620"/>
      <c r="C243" s="620"/>
      <c r="D243" s="620"/>
      <c r="E243" s="620"/>
      <c r="F243" s="620"/>
      <c r="G243" s="620"/>
      <c r="H243" s="620"/>
      <c r="I243" s="340"/>
    </row>
    <row r="244" spans="1:13" ht="75" customHeight="1">
      <c r="A244" s="450"/>
      <c r="B244" s="860" t="s">
        <v>794</v>
      </c>
      <c r="C244" s="860"/>
      <c r="D244" s="860"/>
      <c r="E244" s="860"/>
      <c r="F244" s="860"/>
      <c r="G244" s="860"/>
      <c r="H244" s="860"/>
      <c r="I244" s="340"/>
    </row>
    <row r="245" spans="1:13" ht="15.75" hidden="1" customHeight="1">
      <c r="A245" s="450"/>
      <c r="B245" s="338"/>
      <c r="C245" s="338"/>
      <c r="D245" s="338"/>
      <c r="E245" s="338"/>
      <c r="F245" s="338"/>
      <c r="G245" s="338"/>
      <c r="H245" s="338"/>
      <c r="I245" s="340"/>
      <c r="M245" s="337">
        <f>M20</f>
        <v>2</v>
      </c>
    </row>
    <row r="246" spans="1:13" ht="7.5" customHeight="1">
      <c r="A246" s="450"/>
      <c r="B246" s="338"/>
      <c r="C246" s="338"/>
      <c r="D246" s="338"/>
      <c r="E246" s="338"/>
      <c r="F246" s="338"/>
      <c r="G246" s="338"/>
      <c r="H246" s="338"/>
      <c r="I246" s="340"/>
      <c r="M246" s="337"/>
    </row>
    <row r="247" spans="1:13" ht="20.25" customHeight="1">
      <c r="A247" s="621">
        <v>4</v>
      </c>
      <c r="B247" s="1072" t="s">
        <v>627</v>
      </c>
      <c r="C247" s="1072"/>
      <c r="D247" s="1072"/>
      <c r="E247" s="1072"/>
      <c r="F247" s="1072"/>
      <c r="G247" s="1072"/>
      <c r="H247" s="1072"/>
      <c r="I247" s="340"/>
      <c r="M247" s="337" t="str">
        <f>M21</f>
        <v>2 or more</v>
      </c>
    </row>
    <row r="248" spans="1:13" ht="29.25" customHeight="1">
      <c r="A248" s="420"/>
      <c r="B248" s="922" t="str">
        <f>IF(M245=1, "Name of the Bidder", IF(M245=2, "Name of the Bidder", IF(M245=3, "Name of Lead Partner of Joint Venture", "")))</f>
        <v>Name of the Bidder</v>
      </c>
      <c r="C248" s="923"/>
      <c r="D248" s="923"/>
      <c r="E248" s="1073">
        <f>'[20]Names of Bidder'!D10</f>
        <v>0</v>
      </c>
      <c r="F248" s="1074"/>
      <c r="G248" s="1074"/>
      <c r="H248" s="1075"/>
      <c r="I248" s="340"/>
    </row>
    <row r="249" spans="1:13" ht="25.5" customHeight="1">
      <c r="A249" s="420" t="s">
        <v>628</v>
      </c>
      <c r="B249" s="922" t="s">
        <v>629</v>
      </c>
      <c r="C249" s="923"/>
      <c r="D249" s="923"/>
      <c r="E249" s="923"/>
      <c r="F249" s="923"/>
      <c r="G249" s="923"/>
      <c r="H249" s="923"/>
      <c r="I249" s="340"/>
    </row>
    <row r="250" spans="1:13" ht="19.5" customHeight="1">
      <c r="A250" s="453"/>
      <c r="B250" s="454"/>
      <c r="C250" s="454"/>
      <c r="D250" s="418"/>
      <c r="E250" s="864"/>
      <c r="F250" s="867" t="s">
        <v>632</v>
      </c>
      <c r="G250" s="945"/>
      <c r="H250" s="868"/>
      <c r="I250" s="340"/>
    </row>
    <row r="251" spans="1:13" ht="47.25" customHeight="1">
      <c r="A251" s="453"/>
      <c r="B251" s="454"/>
      <c r="C251" s="454"/>
      <c r="D251" s="418" t="s">
        <v>683</v>
      </c>
      <c r="E251" s="866"/>
      <c r="F251" s="871"/>
      <c r="G251" s="946"/>
      <c r="H251" s="872"/>
      <c r="I251" s="340"/>
    </row>
    <row r="252" spans="1:13" ht="17.25" customHeight="1">
      <c r="A252" s="455" t="s">
        <v>634</v>
      </c>
      <c r="B252" s="883" t="s">
        <v>635</v>
      </c>
      <c r="C252" s="883"/>
      <c r="D252" s="456"/>
      <c r="E252" s="508"/>
      <c r="F252" s="889"/>
      <c r="G252" s="890"/>
      <c r="H252" s="891"/>
      <c r="I252" s="340"/>
    </row>
    <row r="253" spans="1:13" ht="57" customHeight="1">
      <c r="A253" s="455"/>
      <c r="B253" s="877" t="s">
        <v>1086</v>
      </c>
      <c r="C253" s="1069"/>
      <c r="D253" s="878"/>
      <c r="E253" s="457"/>
      <c r="F253" s="884"/>
      <c r="G253" s="885"/>
      <c r="H253" s="886"/>
      <c r="I253" s="340"/>
    </row>
    <row r="254" spans="1:13" ht="15.75" customHeight="1">
      <c r="A254" s="676">
        <v>1</v>
      </c>
      <c r="B254" s="681" t="s">
        <v>1087</v>
      </c>
      <c r="C254" s="426"/>
      <c r="D254" s="675"/>
      <c r="E254" s="507"/>
      <c r="F254" s="884"/>
      <c r="G254" s="885"/>
      <c r="H254" s="886"/>
      <c r="I254" s="340"/>
    </row>
    <row r="255" spans="1:13" ht="15.75" customHeight="1">
      <c r="A255" s="455">
        <v>2</v>
      </c>
      <c r="B255" s="681" t="s">
        <v>996</v>
      </c>
      <c r="C255" s="426"/>
      <c r="D255" s="463"/>
      <c r="E255" s="629"/>
      <c r="F255" s="884"/>
      <c r="G255" s="885"/>
      <c r="H255" s="886"/>
    </row>
    <row r="256" spans="1:13" ht="15.75" customHeight="1">
      <c r="A256" s="455">
        <v>3</v>
      </c>
      <c r="B256" s="681" t="s">
        <v>991</v>
      </c>
      <c r="C256" s="426"/>
      <c r="D256" s="463"/>
      <c r="E256" s="629"/>
      <c r="F256" s="884"/>
      <c r="G256" s="885"/>
      <c r="H256" s="886"/>
      <c r="I256" s="340"/>
    </row>
    <row r="257" spans="1:9" ht="15.75" customHeight="1">
      <c r="A257" s="455">
        <v>4</v>
      </c>
      <c r="B257" s="681" t="s">
        <v>852</v>
      </c>
      <c r="C257" s="677"/>
      <c r="D257" s="463"/>
      <c r="E257" s="629"/>
      <c r="F257" s="671"/>
      <c r="G257" s="672"/>
      <c r="H257" s="673"/>
      <c r="I257" s="340"/>
    </row>
    <row r="258" spans="1:9" ht="16.5" customHeight="1">
      <c r="A258" s="455">
        <v>5</v>
      </c>
      <c r="B258" s="681" t="s">
        <v>844</v>
      </c>
      <c r="C258" s="462"/>
      <c r="D258" s="463"/>
      <c r="E258" s="629"/>
      <c r="F258" s="884"/>
      <c r="G258" s="885"/>
      <c r="H258" s="886"/>
      <c r="I258" s="340"/>
    </row>
    <row r="259" spans="1:9">
      <c r="A259" s="455">
        <v>6</v>
      </c>
      <c r="B259" s="681" t="s">
        <v>837</v>
      </c>
      <c r="C259" s="462"/>
      <c r="D259" s="463"/>
      <c r="E259" s="629"/>
      <c r="F259" s="884"/>
      <c r="G259" s="885"/>
      <c r="H259" s="886"/>
      <c r="I259" s="340"/>
    </row>
    <row r="260" spans="1:9" ht="29.25" customHeight="1">
      <c r="A260" s="420"/>
      <c r="B260" s="451"/>
      <c r="C260" s="452"/>
      <c r="D260" s="452"/>
      <c r="E260" s="452"/>
      <c r="F260" s="452"/>
      <c r="G260" s="452"/>
      <c r="H260" s="452"/>
      <c r="I260" s="340"/>
    </row>
    <row r="261" spans="1:9" ht="29.25" customHeight="1">
      <c r="A261" s="420"/>
      <c r="B261" s="451"/>
      <c r="C261" s="452"/>
      <c r="D261" s="452"/>
      <c r="E261" s="452"/>
      <c r="F261" s="452"/>
      <c r="G261" s="452"/>
      <c r="H261" s="452"/>
      <c r="I261" s="340"/>
    </row>
    <row r="262" spans="1:9" ht="20.25" customHeight="1">
      <c r="A262" s="453" t="s">
        <v>586</v>
      </c>
      <c r="B262" s="922" t="s">
        <v>643</v>
      </c>
      <c r="C262" s="923"/>
      <c r="D262" s="923"/>
      <c r="E262" s="923"/>
      <c r="F262" s="923"/>
      <c r="G262" s="923"/>
      <c r="H262" s="923"/>
      <c r="I262" s="340"/>
    </row>
    <row r="263" spans="1:9" ht="19.5" customHeight="1">
      <c r="A263" s="453"/>
      <c r="B263" s="469"/>
      <c r="C263" s="454"/>
      <c r="D263" s="418"/>
      <c r="E263" s="864"/>
      <c r="F263" s="867" t="s">
        <v>632</v>
      </c>
      <c r="G263" s="945"/>
      <c r="H263" s="868"/>
      <c r="I263" s="340"/>
    </row>
    <row r="264" spans="1:9" ht="47.25" customHeight="1">
      <c r="A264" s="453"/>
      <c r="B264" s="469"/>
      <c r="C264" s="454"/>
      <c r="D264" s="418" t="s">
        <v>684</v>
      </c>
      <c r="E264" s="866"/>
      <c r="F264" s="871"/>
      <c r="G264" s="946"/>
      <c r="H264" s="872"/>
      <c r="I264" s="340"/>
    </row>
    <row r="265" spans="1:9" ht="17.25" customHeight="1">
      <c r="A265" s="455" t="s">
        <v>634</v>
      </c>
      <c r="B265" s="937" t="s">
        <v>635</v>
      </c>
      <c r="C265" s="938"/>
      <c r="D265" s="470"/>
      <c r="E265" s="508"/>
      <c r="F265" s="889"/>
      <c r="G265" s="890"/>
      <c r="H265" s="891"/>
      <c r="I265" s="340"/>
    </row>
    <row r="266" spans="1:9" ht="58.5" customHeight="1">
      <c r="A266" s="455"/>
      <c r="B266" s="877" t="s">
        <v>1086</v>
      </c>
      <c r="C266" s="1069"/>
      <c r="D266" s="878"/>
      <c r="E266" s="457"/>
      <c r="F266" s="884"/>
      <c r="G266" s="885"/>
      <c r="H266" s="886"/>
      <c r="I266" s="340"/>
    </row>
    <row r="267" spans="1:9" ht="15.75" customHeight="1">
      <c r="A267" s="676">
        <v>1</v>
      </c>
      <c r="B267" s="681" t="s">
        <v>1087</v>
      </c>
      <c r="C267" s="674"/>
      <c r="D267" s="675"/>
      <c r="E267" s="630"/>
      <c r="F267" s="884"/>
      <c r="G267" s="885"/>
      <c r="H267" s="886"/>
      <c r="I267" s="340"/>
    </row>
    <row r="268" spans="1:9" ht="15.75" customHeight="1">
      <c r="A268" s="455">
        <v>2</v>
      </c>
      <c r="B268" s="681" t="s">
        <v>996</v>
      </c>
      <c r="C268" s="674"/>
      <c r="D268" s="461"/>
      <c r="E268" s="630"/>
      <c r="F268" s="884"/>
      <c r="G268" s="885"/>
      <c r="H268" s="886"/>
    </row>
    <row r="269" spans="1:9" ht="15.75" customHeight="1">
      <c r="A269" s="455">
        <v>3</v>
      </c>
      <c r="B269" s="681" t="s">
        <v>991</v>
      </c>
      <c r="C269" s="674"/>
      <c r="D269" s="461"/>
      <c r="E269" s="630"/>
      <c r="F269" s="884"/>
      <c r="G269" s="885"/>
      <c r="H269" s="886"/>
      <c r="I269" s="340"/>
    </row>
    <row r="270" spans="1:9" ht="16.5" customHeight="1">
      <c r="A270" s="455">
        <v>4</v>
      </c>
      <c r="B270" s="681" t="s">
        <v>852</v>
      </c>
      <c r="C270" s="674"/>
      <c r="D270" s="461"/>
      <c r="E270" s="630"/>
      <c r="F270" s="884"/>
      <c r="G270" s="885"/>
      <c r="H270" s="886"/>
      <c r="I270" s="340"/>
    </row>
    <row r="271" spans="1:9" ht="16.5" customHeight="1">
      <c r="A271" s="455">
        <v>5</v>
      </c>
      <c r="B271" s="681" t="s">
        <v>844</v>
      </c>
      <c r="C271" s="678"/>
      <c r="D271" s="461"/>
      <c r="E271" s="630"/>
      <c r="F271" s="671"/>
      <c r="G271" s="672"/>
      <c r="H271" s="673"/>
      <c r="I271" s="340"/>
    </row>
    <row r="272" spans="1:9" ht="16.5" customHeight="1">
      <c r="A272" s="676">
        <v>6</v>
      </c>
      <c r="B272" s="681" t="s">
        <v>837</v>
      </c>
      <c r="C272" s="682"/>
      <c r="D272" s="675"/>
      <c r="E272" s="630"/>
      <c r="F272" s="884"/>
      <c r="G272" s="885"/>
      <c r="H272" s="886"/>
      <c r="I272" s="340"/>
    </row>
    <row r="273" spans="1:9" ht="51" customHeight="1">
      <c r="A273" s="455"/>
      <c r="B273" s="1067" t="s">
        <v>645</v>
      </c>
      <c r="C273" s="1068"/>
      <c r="D273" s="461"/>
      <c r="E273" s="630"/>
      <c r="F273" s="884"/>
      <c r="G273" s="885"/>
      <c r="H273" s="886"/>
      <c r="I273" s="340"/>
    </row>
    <row r="274" spans="1:9" ht="16.5" customHeight="1">
      <c r="A274" s="450"/>
      <c r="B274" s="338"/>
      <c r="C274" s="338"/>
      <c r="D274" s="447"/>
      <c r="E274" s="447"/>
      <c r="F274" s="447"/>
      <c r="G274" s="447"/>
      <c r="H274" s="447"/>
      <c r="I274" s="340"/>
    </row>
    <row r="275" spans="1:9" ht="16.5" customHeight="1">
      <c r="A275" s="453" t="s">
        <v>646</v>
      </c>
      <c r="B275" s="939" t="s">
        <v>647</v>
      </c>
      <c r="C275" s="969"/>
      <c r="D275" s="471"/>
      <c r="E275" s="970"/>
      <c r="F275" s="971"/>
      <c r="G275" s="972"/>
      <c r="H275" s="973"/>
      <c r="I275" s="340"/>
    </row>
    <row r="276" spans="1:9" ht="34.5" customHeight="1">
      <c r="A276" s="453"/>
      <c r="B276" s="923"/>
      <c r="C276" s="939"/>
      <c r="D276" s="472" t="s">
        <v>685</v>
      </c>
      <c r="E276" s="974" t="s">
        <v>632</v>
      </c>
      <c r="F276" s="1061"/>
      <c r="G276" s="1061"/>
      <c r="H276" s="975"/>
      <c r="I276" s="340"/>
    </row>
    <row r="277" spans="1:9" ht="56.25" customHeight="1">
      <c r="A277" s="455"/>
      <c r="B277" s="940" t="s">
        <v>649</v>
      </c>
      <c r="C277" s="941"/>
      <c r="D277" s="461"/>
      <c r="E277" s="884"/>
      <c r="F277" s="885"/>
      <c r="G277" s="885"/>
      <c r="H277" s="886"/>
    </row>
    <row r="278" spans="1:9" ht="15.75" customHeight="1">
      <c r="A278" s="455"/>
      <c r="B278" s="880" t="s">
        <v>650</v>
      </c>
      <c r="C278" s="938"/>
      <c r="D278" s="470"/>
      <c r="E278" s="933"/>
      <c r="F278" s="942"/>
      <c r="G278" s="943"/>
      <c r="H278" s="944"/>
      <c r="I278" s="340"/>
    </row>
    <row r="279" spans="1:9" ht="79.5" customHeight="1">
      <c r="A279" s="455"/>
      <c r="B279" s="940" t="s">
        <v>651</v>
      </c>
      <c r="C279" s="941"/>
      <c r="D279" s="461"/>
      <c r="E279" s="884"/>
      <c r="F279" s="885"/>
      <c r="G279" s="885"/>
      <c r="H279" s="886"/>
      <c r="I279" s="340"/>
    </row>
    <row r="280" spans="1:9" ht="18" customHeight="1">
      <c r="A280" s="425"/>
      <c r="B280" s="406"/>
      <c r="C280" s="406"/>
      <c r="D280" s="406"/>
      <c r="G280" s="406"/>
    </row>
    <row r="281" spans="1:9" ht="19.5" hidden="1" customHeight="1">
      <c r="A281" s="420"/>
      <c r="B281" s="923" t="str">
        <f>IF(AND(M245=2,M247=1),"Name of Other Partner of JV",IF(AND(M245=2,M247="2 or more"),"Name of Other Partner-1 of JV",""))</f>
        <v>Name of Other Partner-1 of JV</v>
      </c>
      <c r="C281" s="923"/>
      <c r="D281" s="923"/>
      <c r="E281" s="922">
        <f>'[21]Name of Bidder'!C18</f>
        <v>0</v>
      </c>
      <c r="F281" s="923"/>
      <c r="G281" s="923"/>
      <c r="H281" s="939"/>
      <c r="I281" s="340"/>
    </row>
    <row r="282" spans="1:9" ht="29.25" hidden="1" customHeight="1">
      <c r="A282" s="420" t="s">
        <v>628</v>
      </c>
      <c r="B282" s="922" t="s">
        <v>629</v>
      </c>
      <c r="C282" s="923"/>
      <c r="D282" s="923"/>
      <c r="E282" s="923"/>
      <c r="F282" s="923"/>
      <c r="G282" s="923"/>
      <c r="H282" s="923"/>
      <c r="I282" s="340"/>
    </row>
    <row r="283" spans="1:9" ht="19.5" hidden="1" customHeight="1">
      <c r="A283" s="453"/>
      <c r="B283" s="469"/>
      <c r="C283" s="473"/>
      <c r="D283" s="474"/>
      <c r="E283" s="867" t="s">
        <v>630</v>
      </c>
      <c r="F283" s="868" t="s">
        <v>631</v>
      </c>
      <c r="G283" s="867" t="s">
        <v>632</v>
      </c>
      <c r="H283" s="868"/>
      <c r="I283" s="340"/>
    </row>
    <row r="284" spans="1:9" ht="47.25" hidden="1" customHeight="1">
      <c r="A284" s="453"/>
      <c r="B284" s="469"/>
      <c r="C284" s="473"/>
      <c r="D284" s="419" t="s">
        <v>633</v>
      </c>
      <c r="E284" s="947"/>
      <c r="F284" s="948"/>
      <c r="G284" s="947"/>
      <c r="H284" s="948"/>
      <c r="I284" s="340"/>
    </row>
    <row r="285" spans="1:9" ht="17.25" hidden="1" customHeight="1">
      <c r="A285" s="455" t="s">
        <v>634</v>
      </c>
      <c r="B285" s="933" t="s">
        <v>635</v>
      </c>
      <c r="C285" s="942"/>
      <c r="D285" s="475"/>
      <c r="E285" s="949"/>
      <c r="F285" s="950"/>
      <c r="G285" s="949"/>
      <c r="H285" s="950"/>
      <c r="I285" s="340"/>
    </row>
    <row r="286" spans="1:9" ht="17.25" hidden="1" customHeight="1">
      <c r="A286" s="455"/>
      <c r="B286" s="933" t="s">
        <v>652</v>
      </c>
      <c r="C286" s="934"/>
      <c r="D286" s="942"/>
      <c r="E286" s="457" t="s">
        <v>539</v>
      </c>
      <c r="F286" s="458"/>
      <c r="G286" s="458"/>
      <c r="H286" s="459"/>
      <c r="I286" s="340"/>
    </row>
    <row r="287" spans="1:9" ht="15.75" hidden="1" customHeight="1">
      <c r="A287" s="455">
        <v>1</v>
      </c>
      <c r="B287" s="935" t="s">
        <v>637</v>
      </c>
      <c r="C287" s="951"/>
      <c r="D287" s="463"/>
      <c r="E287" s="464"/>
      <c r="F287" s="465"/>
      <c r="G287" s="952"/>
      <c r="H287" s="953"/>
      <c r="I287" s="340"/>
    </row>
    <row r="288" spans="1:9" ht="15.75" hidden="1" customHeight="1">
      <c r="A288" s="455">
        <v>2</v>
      </c>
      <c r="B288" s="935" t="s">
        <v>638</v>
      </c>
      <c r="C288" s="951"/>
      <c r="D288" s="463"/>
      <c r="E288" s="464"/>
      <c r="F288" s="465"/>
      <c r="G288" s="952"/>
      <c r="H288" s="953"/>
    </row>
    <row r="289" spans="1:9" ht="15.75" hidden="1" customHeight="1">
      <c r="A289" s="455">
        <v>3</v>
      </c>
      <c r="B289" s="460" t="s">
        <v>639</v>
      </c>
      <c r="C289" s="462"/>
      <c r="D289" s="463"/>
      <c r="E289" s="464"/>
      <c r="F289" s="465"/>
      <c r="G289" s="952"/>
      <c r="H289" s="953"/>
      <c r="I289" s="340"/>
    </row>
    <row r="290" spans="1:9" ht="16.5" hidden="1" customHeight="1">
      <c r="A290" s="455">
        <v>4</v>
      </c>
      <c r="B290" s="460" t="s">
        <v>640</v>
      </c>
      <c r="C290" s="462"/>
      <c r="D290" s="463"/>
      <c r="E290" s="464"/>
      <c r="F290" s="465"/>
      <c r="G290" s="952"/>
      <c r="H290" s="953"/>
      <c r="I290" s="340"/>
    </row>
    <row r="291" spans="1:9" hidden="1">
      <c r="A291" s="455">
        <v>5</v>
      </c>
      <c r="B291" s="460" t="s">
        <v>641</v>
      </c>
      <c r="C291" s="462"/>
      <c r="D291" s="463"/>
      <c r="E291" s="464"/>
      <c r="F291" s="465"/>
      <c r="G291" s="952"/>
      <c r="H291" s="953"/>
      <c r="I291" s="340"/>
    </row>
    <row r="292" spans="1:9" ht="19.5" hidden="1" customHeight="1">
      <c r="A292" s="455">
        <v>6</v>
      </c>
      <c r="B292" s="460" t="s">
        <v>653</v>
      </c>
      <c r="C292" s="462"/>
      <c r="D292" s="466"/>
      <c r="E292" s="467"/>
      <c r="F292" s="468"/>
      <c r="G292" s="954"/>
      <c r="H292" s="955"/>
      <c r="I292" s="340"/>
    </row>
    <row r="293" spans="1:9" ht="32.25" hidden="1" customHeight="1">
      <c r="A293" s="450"/>
      <c r="B293" s="956" t="s">
        <v>642</v>
      </c>
      <c r="C293" s="956"/>
      <c r="D293" s="956"/>
      <c r="E293" s="956"/>
      <c r="F293" s="956"/>
      <c r="G293" s="956"/>
      <c r="H293" s="957"/>
      <c r="I293" s="340"/>
    </row>
    <row r="294" spans="1:9" ht="32.25" hidden="1" customHeight="1">
      <c r="A294" s="420"/>
      <c r="B294" s="476"/>
      <c r="C294" s="476"/>
      <c r="D294" s="476"/>
      <c r="E294" s="476"/>
      <c r="F294" s="476"/>
      <c r="G294" s="476"/>
      <c r="H294" s="476"/>
      <c r="I294" s="340"/>
    </row>
    <row r="295" spans="1:9" ht="32.25" hidden="1" customHeight="1">
      <c r="A295" s="420"/>
      <c r="B295" s="476"/>
      <c r="C295" s="476"/>
      <c r="D295" s="476"/>
      <c r="E295" s="476"/>
      <c r="F295" s="476"/>
      <c r="G295" s="476"/>
      <c r="H295" s="476"/>
      <c r="I295" s="340"/>
    </row>
    <row r="296" spans="1:9" ht="32.25" hidden="1" customHeight="1">
      <c r="A296" s="420"/>
      <c r="B296" s="476"/>
      <c r="C296" s="476"/>
      <c r="D296" s="476"/>
      <c r="E296" s="476"/>
      <c r="F296" s="476"/>
      <c r="G296" s="476"/>
      <c r="H296" s="476"/>
      <c r="I296" s="340"/>
    </row>
    <row r="297" spans="1:9" ht="32.25" hidden="1" customHeight="1">
      <c r="A297" s="420"/>
      <c r="B297" s="476"/>
      <c r="C297" s="476"/>
      <c r="D297" s="476"/>
      <c r="E297" s="476"/>
      <c r="F297" s="476"/>
      <c r="G297" s="476"/>
      <c r="H297" s="476"/>
      <c r="I297" s="340"/>
    </row>
    <row r="298" spans="1:9" ht="20.25" hidden="1" customHeight="1">
      <c r="A298" s="453" t="s">
        <v>586</v>
      </c>
      <c r="B298" s="922" t="s">
        <v>643</v>
      </c>
      <c r="C298" s="923"/>
      <c r="D298" s="923"/>
      <c r="E298" s="923"/>
      <c r="F298" s="923"/>
      <c r="G298" s="923"/>
      <c r="H298" s="923"/>
      <c r="I298" s="340"/>
    </row>
    <row r="299" spans="1:9" ht="19.5" hidden="1" customHeight="1">
      <c r="A299" s="453"/>
      <c r="B299" s="477"/>
      <c r="C299" s="473"/>
      <c r="D299" s="474"/>
      <c r="E299" s="867" t="s">
        <v>630</v>
      </c>
      <c r="F299" s="868" t="s">
        <v>631</v>
      </c>
      <c r="G299" s="867" t="s">
        <v>632</v>
      </c>
      <c r="H299" s="868"/>
      <c r="I299" s="340"/>
    </row>
    <row r="300" spans="1:9" ht="47.25" hidden="1" customHeight="1">
      <c r="A300" s="453"/>
      <c r="B300" s="477"/>
      <c r="C300" s="473"/>
      <c r="D300" s="419" t="s">
        <v>644</v>
      </c>
      <c r="E300" s="947"/>
      <c r="F300" s="948"/>
      <c r="G300" s="947"/>
      <c r="H300" s="948"/>
      <c r="I300" s="340"/>
    </row>
    <row r="301" spans="1:9" ht="17.25" hidden="1" customHeight="1">
      <c r="A301" s="455" t="s">
        <v>634</v>
      </c>
      <c r="B301" s="878" t="s">
        <v>635</v>
      </c>
      <c r="C301" s="937"/>
      <c r="D301" s="478"/>
      <c r="E301" s="949"/>
      <c r="F301" s="950"/>
      <c r="G301" s="958"/>
      <c r="H301" s="959"/>
      <c r="I301" s="340"/>
    </row>
    <row r="302" spans="1:9" ht="17.25" hidden="1" customHeight="1">
      <c r="A302" s="455"/>
      <c r="B302" s="934" t="s">
        <v>652</v>
      </c>
      <c r="C302" s="934"/>
      <c r="D302" s="878"/>
      <c r="E302" s="457" t="s">
        <v>539</v>
      </c>
      <c r="F302" s="458"/>
      <c r="G302" s="458"/>
      <c r="H302" s="459"/>
      <c r="I302" s="340"/>
    </row>
    <row r="303" spans="1:9" ht="15.75" hidden="1" customHeight="1">
      <c r="A303" s="455">
        <v>1</v>
      </c>
      <c r="B303" s="960" t="s">
        <v>637</v>
      </c>
      <c r="C303" s="961"/>
      <c r="D303" s="481"/>
      <c r="E303" s="482"/>
      <c r="F303" s="483"/>
      <c r="G303" s="962"/>
      <c r="H303" s="963"/>
      <c r="I303" s="340"/>
    </row>
    <row r="304" spans="1:9" ht="15.75" hidden="1" customHeight="1">
      <c r="A304" s="455">
        <v>2</v>
      </c>
      <c r="B304" s="960" t="s">
        <v>638</v>
      </c>
      <c r="C304" s="961"/>
      <c r="D304" s="484"/>
      <c r="E304" s="464"/>
      <c r="F304" s="465"/>
      <c r="G304" s="964"/>
      <c r="H304" s="965"/>
    </row>
    <row r="305" spans="1:9" ht="15.75" hidden="1" customHeight="1">
      <c r="A305" s="455">
        <v>3</v>
      </c>
      <c r="B305" s="479" t="s">
        <v>639</v>
      </c>
      <c r="C305" s="480"/>
      <c r="D305" s="484"/>
      <c r="E305" s="464"/>
      <c r="F305" s="465"/>
      <c r="G305" s="964"/>
      <c r="H305" s="965"/>
      <c r="I305" s="340"/>
    </row>
    <row r="306" spans="1:9" ht="16.5" hidden="1" customHeight="1">
      <c r="A306" s="455">
        <v>4</v>
      </c>
      <c r="B306" s="479" t="s">
        <v>640</v>
      </c>
      <c r="C306" s="480"/>
      <c r="D306" s="484"/>
      <c r="E306" s="464"/>
      <c r="F306" s="465"/>
      <c r="G306" s="964"/>
      <c r="H306" s="965"/>
      <c r="I306" s="340"/>
    </row>
    <row r="307" spans="1:9" ht="15.75" hidden="1" customHeight="1">
      <c r="A307" s="455">
        <v>5</v>
      </c>
      <c r="B307" s="479" t="s">
        <v>641</v>
      </c>
      <c r="C307" s="480"/>
      <c r="D307" s="484"/>
      <c r="E307" s="464"/>
      <c r="F307" s="465"/>
      <c r="G307" s="964"/>
      <c r="H307" s="965"/>
      <c r="I307" s="340"/>
    </row>
    <row r="308" spans="1:9" hidden="1">
      <c r="A308" s="455">
        <v>6</v>
      </c>
      <c r="B308" s="479" t="s">
        <v>653</v>
      </c>
      <c r="C308" s="480"/>
      <c r="D308" s="485"/>
      <c r="E308" s="467"/>
      <c r="F308" s="468"/>
      <c r="G308" s="966"/>
      <c r="H308" s="967"/>
      <c r="I308" s="340"/>
    </row>
    <row r="309" spans="1:9" ht="49.5" hidden="1" customHeight="1">
      <c r="A309" s="455"/>
      <c r="B309" s="968" t="s">
        <v>642</v>
      </c>
      <c r="C309" s="956"/>
      <c r="D309" s="956"/>
      <c r="E309" s="956"/>
      <c r="F309" s="956"/>
      <c r="G309" s="956"/>
      <c r="H309" s="957"/>
      <c r="I309" s="340"/>
    </row>
    <row r="310" spans="1:9" ht="16.5" hidden="1" customHeight="1">
      <c r="A310" s="486"/>
      <c r="B310" s="338"/>
      <c r="C310" s="338"/>
      <c r="D310" s="447"/>
      <c r="E310" s="447"/>
      <c r="F310" s="447"/>
      <c r="G310" s="447"/>
      <c r="H310" s="447"/>
      <c r="I310" s="340"/>
    </row>
    <row r="311" spans="1:9" ht="16.5" hidden="1" customHeight="1">
      <c r="A311" s="453" t="s">
        <v>646</v>
      </c>
      <c r="B311" s="939" t="s">
        <v>647</v>
      </c>
      <c r="C311" s="969"/>
      <c r="D311" s="471"/>
      <c r="E311" s="970"/>
      <c r="F311" s="971"/>
      <c r="G311" s="972"/>
      <c r="H311" s="973"/>
      <c r="I311" s="340"/>
    </row>
    <row r="312" spans="1:9" ht="28.5" hidden="1" customHeight="1">
      <c r="A312" s="453"/>
      <c r="B312" s="923"/>
      <c r="C312" s="939"/>
      <c r="D312" s="472"/>
      <c r="E312" s="974" t="s">
        <v>648</v>
      </c>
      <c r="F312" s="975"/>
      <c r="G312" s="976" t="s">
        <v>630</v>
      </c>
      <c r="H312" s="977"/>
      <c r="I312" s="340"/>
    </row>
    <row r="313" spans="1:9" ht="56.25" hidden="1" customHeight="1">
      <c r="A313" s="455"/>
      <c r="B313" s="940" t="s">
        <v>649</v>
      </c>
      <c r="C313" s="941"/>
      <c r="D313" s="461"/>
      <c r="E313" s="978"/>
      <c r="F313" s="979"/>
      <c r="G313" s="980"/>
      <c r="H313" s="980"/>
    </row>
    <row r="314" spans="1:9" ht="15.75" hidden="1" customHeight="1">
      <c r="A314" s="455"/>
      <c r="B314" s="880" t="s">
        <v>650</v>
      </c>
      <c r="C314" s="938"/>
      <c r="D314" s="470"/>
      <c r="E314" s="933"/>
      <c r="F314" s="942"/>
      <c r="G314" s="943"/>
      <c r="H314" s="944"/>
      <c r="I314" s="340"/>
    </row>
    <row r="315" spans="1:9" ht="66.75" hidden="1" customHeight="1">
      <c r="A315" s="455"/>
      <c r="B315" s="940" t="s">
        <v>651</v>
      </c>
      <c r="C315" s="941"/>
      <c r="D315" s="461"/>
      <c r="E315" s="978"/>
      <c r="F315" s="979"/>
      <c r="G315" s="980"/>
      <c r="H315" s="980"/>
      <c r="I315" s="340"/>
    </row>
    <row r="316" spans="1:9" ht="20.25" hidden="1" customHeight="1">
      <c r="A316" s="455"/>
      <c r="B316" s="487"/>
      <c r="C316" s="487"/>
      <c r="D316" s="488"/>
      <c r="E316" s="488"/>
      <c r="F316" s="488"/>
      <c r="G316" s="488"/>
      <c r="H316" s="488"/>
      <c r="I316" s="340"/>
    </row>
    <row r="317" spans="1:9" ht="32.25" hidden="1" customHeight="1">
      <c r="A317" s="420"/>
      <c r="B317" s="923" t="str">
        <f>IF(AND(M245=2,M247="2 or more"),"Name of Other Partner-2 of JV", "")</f>
        <v>Name of Other Partner-2 of JV</v>
      </c>
      <c r="C317" s="923"/>
      <c r="D317" s="923"/>
      <c r="E317" s="922">
        <f>'[21]Name of Bidder'!C23</f>
        <v>0</v>
      </c>
      <c r="F317" s="923"/>
      <c r="G317" s="923"/>
      <c r="H317" s="939"/>
      <c r="I317" s="340"/>
    </row>
    <row r="318" spans="1:9" ht="29.25" hidden="1" customHeight="1">
      <c r="A318" s="420" t="s">
        <v>628</v>
      </c>
      <c r="B318" s="922" t="s">
        <v>629</v>
      </c>
      <c r="C318" s="923"/>
      <c r="D318" s="923"/>
      <c r="E318" s="923"/>
      <c r="F318" s="923"/>
      <c r="G318" s="923"/>
      <c r="H318" s="923"/>
      <c r="I318" s="340"/>
    </row>
    <row r="319" spans="1:9" ht="19.5" hidden="1" customHeight="1">
      <c r="A319" s="453"/>
      <c r="B319" s="469"/>
      <c r="C319" s="473"/>
      <c r="D319" s="474"/>
      <c r="E319" s="867" t="s">
        <v>630</v>
      </c>
      <c r="F319" s="868" t="s">
        <v>631</v>
      </c>
      <c r="G319" s="867" t="s">
        <v>632</v>
      </c>
      <c r="H319" s="868"/>
      <c r="I319" s="340"/>
    </row>
    <row r="320" spans="1:9" ht="47.25" hidden="1" customHeight="1">
      <c r="A320" s="453"/>
      <c r="B320" s="469"/>
      <c r="C320" s="473"/>
      <c r="D320" s="419" t="s">
        <v>633</v>
      </c>
      <c r="E320" s="947"/>
      <c r="F320" s="948"/>
      <c r="G320" s="947"/>
      <c r="H320" s="948"/>
      <c r="I320" s="340"/>
    </row>
    <row r="321" spans="1:9" ht="17.25" hidden="1" customHeight="1">
      <c r="A321" s="455" t="s">
        <v>634</v>
      </c>
      <c r="B321" s="933" t="s">
        <v>635</v>
      </c>
      <c r="C321" s="942"/>
      <c r="D321" s="475"/>
      <c r="E321" s="949"/>
      <c r="F321" s="950"/>
      <c r="G321" s="949"/>
      <c r="H321" s="950"/>
      <c r="I321" s="340"/>
    </row>
    <row r="322" spans="1:9" ht="17.25" hidden="1" customHeight="1">
      <c r="A322" s="455"/>
      <c r="B322" s="933" t="s">
        <v>652</v>
      </c>
      <c r="C322" s="934"/>
      <c r="D322" s="942"/>
      <c r="E322" s="457" t="s">
        <v>539</v>
      </c>
      <c r="F322" s="458"/>
      <c r="G322" s="458"/>
      <c r="H322" s="459"/>
      <c r="I322" s="340"/>
    </row>
    <row r="323" spans="1:9" ht="15.75" hidden="1" customHeight="1">
      <c r="A323" s="455">
        <v>1</v>
      </c>
      <c r="B323" s="960" t="s">
        <v>637</v>
      </c>
      <c r="C323" s="961"/>
      <c r="D323" s="489"/>
      <c r="E323" s="482"/>
      <c r="F323" s="483"/>
      <c r="G323" s="981"/>
      <c r="H323" s="982"/>
      <c r="I323" s="340"/>
    </row>
    <row r="324" spans="1:9" ht="15.75" hidden="1" customHeight="1">
      <c r="A324" s="455">
        <v>2</v>
      </c>
      <c r="B324" s="960" t="s">
        <v>638</v>
      </c>
      <c r="C324" s="961"/>
      <c r="D324" s="463"/>
      <c r="E324" s="464"/>
      <c r="F324" s="465"/>
      <c r="G324" s="952"/>
      <c r="H324" s="953"/>
    </row>
    <row r="325" spans="1:9" ht="15.75" hidden="1" customHeight="1">
      <c r="A325" s="455">
        <v>3</v>
      </c>
      <c r="B325" s="479" t="s">
        <v>639</v>
      </c>
      <c r="C325" s="480"/>
      <c r="D325" s="463"/>
      <c r="E325" s="464"/>
      <c r="F325" s="465"/>
      <c r="G325" s="952"/>
      <c r="H325" s="953"/>
      <c r="I325" s="340"/>
    </row>
    <row r="326" spans="1:9" ht="16.5" hidden="1" customHeight="1">
      <c r="A326" s="455">
        <v>4</v>
      </c>
      <c r="B326" s="479" t="s">
        <v>640</v>
      </c>
      <c r="C326" s="480"/>
      <c r="D326" s="463"/>
      <c r="E326" s="464"/>
      <c r="F326" s="465"/>
      <c r="G326" s="952"/>
      <c r="H326" s="953"/>
      <c r="I326" s="340"/>
    </row>
    <row r="327" spans="1:9" ht="15.75" hidden="1" customHeight="1">
      <c r="A327" s="455">
        <v>5</v>
      </c>
      <c r="B327" s="479" t="s">
        <v>641</v>
      </c>
      <c r="C327" s="480"/>
      <c r="D327" s="463"/>
      <c r="E327" s="464"/>
      <c r="F327" s="465"/>
      <c r="G327" s="952"/>
      <c r="H327" s="953"/>
      <c r="I327" s="340"/>
    </row>
    <row r="328" spans="1:9" hidden="1">
      <c r="A328" s="455">
        <v>6</v>
      </c>
      <c r="B328" s="479" t="s">
        <v>653</v>
      </c>
      <c r="C328" s="480"/>
      <c r="D328" s="466"/>
      <c r="E328" s="467"/>
      <c r="F328" s="468"/>
      <c r="G328" s="954"/>
      <c r="H328" s="955"/>
      <c r="I328" s="340"/>
    </row>
    <row r="329" spans="1:9" ht="32.25" hidden="1" customHeight="1">
      <c r="A329" s="450"/>
      <c r="B329" s="956" t="s">
        <v>642</v>
      </c>
      <c r="C329" s="956"/>
      <c r="D329" s="956"/>
      <c r="E329" s="956"/>
      <c r="F329" s="956"/>
      <c r="G329" s="956"/>
      <c r="H329" s="957"/>
      <c r="I329" s="340"/>
    </row>
    <row r="330" spans="1:9" ht="32.25" hidden="1" customHeight="1">
      <c r="A330" s="420"/>
      <c r="B330" s="476"/>
      <c r="C330" s="476"/>
      <c r="D330" s="476"/>
      <c r="E330" s="476"/>
      <c r="F330" s="476"/>
      <c r="G330" s="476"/>
      <c r="H330" s="476"/>
      <c r="I330" s="340"/>
    </row>
    <row r="331" spans="1:9" ht="20.25" hidden="1" customHeight="1">
      <c r="A331" s="453" t="s">
        <v>586</v>
      </c>
      <c r="B331" s="922" t="s">
        <v>643</v>
      </c>
      <c r="C331" s="923"/>
      <c r="D331" s="923"/>
      <c r="E331" s="923"/>
      <c r="F331" s="923"/>
      <c r="G331" s="923"/>
      <c r="H331" s="923"/>
      <c r="I331" s="340"/>
    </row>
    <row r="332" spans="1:9" ht="19.5" hidden="1" customHeight="1">
      <c r="A332" s="453"/>
      <c r="B332" s="477"/>
      <c r="C332" s="473"/>
      <c r="D332" s="474"/>
      <c r="E332" s="867" t="s">
        <v>630</v>
      </c>
      <c r="F332" s="868" t="s">
        <v>631</v>
      </c>
      <c r="G332" s="867" t="s">
        <v>632</v>
      </c>
      <c r="H332" s="868"/>
      <c r="I332" s="340"/>
    </row>
    <row r="333" spans="1:9" ht="47.25" hidden="1" customHeight="1">
      <c r="A333" s="453"/>
      <c r="B333" s="477"/>
      <c r="C333" s="473"/>
      <c r="D333" s="419" t="s">
        <v>644</v>
      </c>
      <c r="E333" s="947"/>
      <c r="F333" s="948"/>
      <c r="G333" s="947"/>
      <c r="H333" s="948"/>
      <c r="I333" s="340"/>
    </row>
    <row r="334" spans="1:9" ht="17.25" hidden="1" customHeight="1">
      <c r="A334" s="455" t="s">
        <v>634</v>
      </c>
      <c r="B334" s="878" t="s">
        <v>635</v>
      </c>
      <c r="C334" s="937"/>
      <c r="D334" s="478"/>
      <c r="E334" s="949"/>
      <c r="F334" s="950"/>
      <c r="G334" s="958"/>
      <c r="H334" s="959"/>
      <c r="I334" s="340"/>
    </row>
    <row r="335" spans="1:9" ht="17.25" hidden="1" customHeight="1">
      <c r="A335" s="455"/>
      <c r="B335" s="934" t="s">
        <v>652</v>
      </c>
      <c r="C335" s="934"/>
      <c r="D335" s="878"/>
      <c r="E335" s="457" t="s">
        <v>539</v>
      </c>
      <c r="F335" s="458"/>
      <c r="G335" s="458"/>
      <c r="H335" s="459"/>
      <c r="I335" s="340"/>
    </row>
    <row r="336" spans="1:9" ht="15.75" hidden="1" customHeight="1">
      <c r="A336" s="455">
        <v>1</v>
      </c>
      <c r="B336" s="960" t="s">
        <v>637</v>
      </c>
      <c r="C336" s="961"/>
      <c r="D336" s="481"/>
      <c r="E336" s="482"/>
      <c r="F336" s="483"/>
      <c r="G336" s="962"/>
      <c r="H336" s="963"/>
      <c r="I336" s="340"/>
    </row>
    <row r="337" spans="1:9" ht="15.75" hidden="1" customHeight="1">
      <c r="A337" s="455">
        <v>2</v>
      </c>
      <c r="B337" s="960" t="s">
        <v>638</v>
      </c>
      <c r="C337" s="961"/>
      <c r="D337" s="484"/>
      <c r="E337" s="464"/>
      <c r="F337" s="465"/>
      <c r="G337" s="964"/>
      <c r="H337" s="965"/>
    </row>
    <row r="338" spans="1:9" ht="15.75" hidden="1" customHeight="1">
      <c r="A338" s="455">
        <v>3</v>
      </c>
      <c r="B338" s="479" t="s">
        <v>639</v>
      </c>
      <c r="C338" s="480"/>
      <c r="D338" s="484"/>
      <c r="E338" s="464"/>
      <c r="F338" s="465"/>
      <c r="G338" s="964"/>
      <c r="H338" s="965"/>
      <c r="I338" s="340"/>
    </row>
    <row r="339" spans="1:9" ht="16.5" hidden="1" customHeight="1">
      <c r="A339" s="455">
        <v>4</v>
      </c>
      <c r="B339" s="479" t="s">
        <v>640</v>
      </c>
      <c r="C339" s="480"/>
      <c r="D339" s="484"/>
      <c r="E339" s="464"/>
      <c r="F339" s="465"/>
      <c r="G339" s="964"/>
      <c r="H339" s="965"/>
      <c r="I339" s="340"/>
    </row>
    <row r="340" spans="1:9" ht="15.75" hidden="1" customHeight="1">
      <c r="A340" s="455">
        <v>5</v>
      </c>
      <c r="B340" s="479" t="s">
        <v>641</v>
      </c>
      <c r="C340" s="480"/>
      <c r="D340" s="484"/>
      <c r="E340" s="464"/>
      <c r="F340" s="465"/>
      <c r="G340" s="964"/>
      <c r="H340" s="965"/>
      <c r="I340" s="340"/>
    </row>
    <row r="341" spans="1:9" ht="15.75" hidden="1" customHeight="1">
      <c r="A341" s="455">
        <v>6</v>
      </c>
      <c r="B341" s="479" t="s">
        <v>653</v>
      </c>
      <c r="C341" s="480"/>
      <c r="D341" s="484"/>
      <c r="E341" s="464"/>
      <c r="F341" s="465"/>
      <c r="G341" s="964"/>
      <c r="H341" s="965"/>
      <c r="I341" s="340"/>
    </row>
    <row r="342" spans="1:9" ht="32.25" hidden="1" customHeight="1">
      <c r="A342" s="455"/>
      <c r="B342" s="983" t="s">
        <v>645</v>
      </c>
      <c r="C342" s="983"/>
      <c r="D342" s="485"/>
      <c r="E342" s="467"/>
      <c r="F342" s="468"/>
      <c r="G342" s="966"/>
      <c r="H342" s="967"/>
      <c r="I342" s="340"/>
    </row>
    <row r="343" spans="1:9" ht="32.25" hidden="1" customHeight="1">
      <c r="A343" s="450"/>
      <c r="B343" s="984" t="s">
        <v>642</v>
      </c>
      <c r="C343" s="984"/>
      <c r="D343" s="984"/>
      <c r="E343" s="984"/>
      <c r="F343" s="984"/>
      <c r="G343" s="984"/>
      <c r="H343" s="985"/>
      <c r="I343" s="340"/>
    </row>
    <row r="344" spans="1:9" ht="16.5" hidden="1" customHeight="1">
      <c r="A344" s="450"/>
      <c r="B344" s="338"/>
      <c r="C344" s="338"/>
      <c r="D344" s="447"/>
      <c r="E344" s="447"/>
      <c r="F344" s="447"/>
      <c r="G344" s="447"/>
      <c r="H344" s="447"/>
      <c r="I344" s="340"/>
    </row>
    <row r="345" spans="1:9" ht="16.5" hidden="1" customHeight="1">
      <c r="A345" s="453" t="s">
        <v>646</v>
      </c>
      <c r="B345" s="969" t="s">
        <v>647</v>
      </c>
      <c r="C345" s="969"/>
      <c r="D345" s="471"/>
      <c r="E345" s="970"/>
      <c r="F345" s="971"/>
      <c r="G345" s="972"/>
      <c r="H345" s="973"/>
      <c r="I345" s="340"/>
    </row>
    <row r="346" spans="1:9" ht="28.5" hidden="1" customHeight="1">
      <c r="A346" s="453"/>
      <c r="B346" s="922"/>
      <c r="C346" s="939"/>
      <c r="D346" s="472"/>
      <c r="E346" s="974" t="s">
        <v>648</v>
      </c>
      <c r="F346" s="975"/>
      <c r="G346" s="976" t="s">
        <v>630</v>
      </c>
      <c r="H346" s="977"/>
      <c r="I346" s="340"/>
    </row>
    <row r="347" spans="1:9" ht="56.25" hidden="1" customHeight="1">
      <c r="A347" s="455"/>
      <c r="B347" s="941" t="s">
        <v>649</v>
      </c>
      <c r="C347" s="941"/>
      <c r="D347" s="461"/>
      <c r="E347" s="978"/>
      <c r="F347" s="979"/>
      <c r="G347" s="980"/>
      <c r="H347" s="980"/>
    </row>
    <row r="348" spans="1:9" ht="15.75" hidden="1" customHeight="1">
      <c r="A348" s="455"/>
      <c r="B348" s="938" t="s">
        <v>650</v>
      </c>
      <c r="C348" s="938"/>
      <c r="D348" s="470"/>
      <c r="E348" s="933"/>
      <c r="F348" s="942"/>
      <c r="G348" s="943"/>
      <c r="H348" s="944"/>
      <c r="I348" s="340"/>
    </row>
    <row r="349" spans="1:9" ht="49.5" hidden="1" customHeight="1">
      <c r="A349" s="455"/>
      <c r="B349" s="941" t="s">
        <v>651</v>
      </c>
      <c r="C349" s="941"/>
      <c r="D349" s="461"/>
      <c r="E349" s="978"/>
      <c r="F349" s="979"/>
      <c r="G349" s="980"/>
      <c r="H349" s="980"/>
      <c r="I349" s="340"/>
    </row>
    <row r="350" spans="1:9" ht="22.5" hidden="1" customHeight="1">
      <c r="A350" s="450"/>
      <c r="B350" s="487"/>
      <c r="C350" s="487"/>
      <c r="D350" s="488"/>
      <c r="E350" s="488"/>
      <c r="F350" s="488"/>
      <c r="G350" s="488"/>
      <c r="H350" s="488"/>
      <c r="I350" s="340"/>
    </row>
    <row r="351" spans="1:9" ht="17.25" hidden="1" customHeight="1">
      <c r="A351" s="490" t="s">
        <v>654</v>
      </c>
      <c r="B351" s="986" t="s">
        <v>655</v>
      </c>
      <c r="C351" s="986"/>
      <c r="D351" s="986"/>
      <c r="E351" s="986"/>
      <c r="F351" s="986"/>
      <c r="G351" s="986"/>
      <c r="H351" s="986"/>
      <c r="I351" s="340"/>
    </row>
    <row r="352" spans="1:9" ht="12" hidden="1" customHeight="1">
      <c r="A352" s="340"/>
      <c r="B352" s="406"/>
      <c r="C352" s="406"/>
      <c r="D352" s="406"/>
      <c r="E352" s="406"/>
      <c r="F352" s="406"/>
      <c r="G352" s="406"/>
      <c r="H352" s="340"/>
      <c r="I352" s="340"/>
    </row>
    <row r="353" spans="1:9" ht="75" hidden="1" customHeight="1">
      <c r="A353" s="491"/>
      <c r="B353" s="987" t="s">
        <v>656</v>
      </c>
      <c r="C353" s="987"/>
      <c r="D353" s="987"/>
      <c r="E353" s="987"/>
      <c r="F353" s="987"/>
      <c r="G353" s="987"/>
      <c r="H353" s="987"/>
      <c r="I353" s="340"/>
    </row>
    <row r="354" spans="1:9" ht="185.25" hidden="1" customHeight="1">
      <c r="A354" s="450"/>
      <c r="B354" s="988" t="s">
        <v>657</v>
      </c>
      <c r="C354" s="988"/>
      <c r="D354" s="988"/>
      <c r="E354" s="988"/>
      <c r="F354" s="988"/>
      <c r="G354" s="988"/>
      <c r="H354" s="988"/>
    </row>
    <row r="355" spans="1:9" ht="40.15" hidden="1" customHeight="1">
      <c r="A355" s="450"/>
      <c r="B355" s="987"/>
      <c r="C355" s="987"/>
      <c r="D355" s="987"/>
      <c r="E355" s="987"/>
      <c r="F355" s="987"/>
      <c r="G355" s="987"/>
      <c r="H355" s="987"/>
      <c r="I355" s="340"/>
    </row>
    <row r="356" spans="1:9" ht="9" hidden="1" customHeight="1">
      <c r="A356" s="340"/>
      <c r="B356" s="340"/>
      <c r="C356" s="340"/>
      <c r="D356" s="340"/>
      <c r="E356" s="340"/>
      <c r="F356" s="340"/>
      <c r="G356" s="340"/>
      <c r="H356" s="340"/>
      <c r="I356" s="340"/>
    </row>
    <row r="357" spans="1:9" ht="33.75" hidden="1" customHeight="1">
      <c r="A357" s="450"/>
      <c r="B357" s="987"/>
      <c r="C357" s="987"/>
      <c r="D357" s="987"/>
      <c r="E357" s="987"/>
      <c r="F357" s="987"/>
      <c r="G357" s="987"/>
      <c r="H357" s="987"/>
      <c r="I357" s="340"/>
    </row>
    <row r="358" spans="1:9" hidden="1">
      <c r="B358" s="406"/>
      <c r="C358" s="406"/>
      <c r="D358" s="406"/>
      <c r="E358" s="406"/>
      <c r="F358" s="406"/>
      <c r="G358" s="406"/>
    </row>
    <row r="359" spans="1:9" ht="42" hidden="1" customHeight="1">
      <c r="A359" s="449"/>
      <c r="B359" s="987"/>
      <c r="C359" s="987"/>
      <c r="D359" s="987"/>
      <c r="E359" s="987"/>
      <c r="F359" s="987"/>
      <c r="G359" s="987"/>
      <c r="H359" s="987"/>
      <c r="I359" s="340"/>
    </row>
    <row r="360" spans="1:9" hidden="1">
      <c r="A360" s="340"/>
      <c r="B360" s="340"/>
      <c r="C360" s="340"/>
      <c r="D360" s="340"/>
      <c r="E360" s="340"/>
      <c r="F360" s="340"/>
      <c r="G360" s="340"/>
      <c r="H360" s="340"/>
      <c r="I360" s="340"/>
    </row>
    <row r="361" spans="1:9" ht="19.5" hidden="1" customHeight="1">
      <c r="A361" s="449"/>
      <c r="B361" s="987" t="s">
        <v>658</v>
      </c>
      <c r="C361" s="987"/>
      <c r="D361" s="987"/>
      <c r="E361" s="987"/>
      <c r="F361" s="987"/>
      <c r="G361" s="987"/>
      <c r="H361" s="987"/>
      <c r="I361" s="340"/>
    </row>
    <row r="362" spans="1:9" hidden="1">
      <c r="A362" s="340"/>
      <c r="B362" s="406"/>
      <c r="C362" s="406"/>
      <c r="D362" s="406"/>
      <c r="E362" s="406"/>
      <c r="F362" s="406"/>
      <c r="G362" s="406"/>
      <c r="H362" s="340"/>
      <c r="I362" s="340"/>
    </row>
    <row r="363" spans="1:9" ht="40.15" hidden="1" customHeight="1">
      <c r="A363" s="449" t="s">
        <v>354</v>
      </c>
      <c r="B363" s="988" t="s">
        <v>659</v>
      </c>
      <c r="C363" s="988"/>
      <c r="D363" s="988"/>
      <c r="E363" s="988"/>
      <c r="F363" s="988"/>
      <c r="G363" s="988"/>
      <c r="H363" s="988"/>
      <c r="I363" s="340"/>
    </row>
    <row r="364" spans="1:9" hidden="1">
      <c r="A364" s="340"/>
      <c r="B364" s="406"/>
      <c r="C364" s="406"/>
      <c r="D364" s="406"/>
      <c r="E364" s="406"/>
      <c r="F364" s="406"/>
      <c r="G364" s="406"/>
      <c r="H364" s="340"/>
      <c r="I364" s="340"/>
    </row>
    <row r="365" spans="1:9" ht="90" hidden="1" customHeight="1">
      <c r="A365" s="449" t="s">
        <v>355</v>
      </c>
      <c r="B365" s="988" t="s">
        <v>660</v>
      </c>
      <c r="C365" s="988"/>
      <c r="D365" s="988"/>
      <c r="E365" s="988"/>
      <c r="F365" s="988"/>
      <c r="G365" s="988"/>
      <c r="H365" s="988"/>
    </row>
    <row r="366" spans="1:9" hidden="1">
      <c r="A366" s="340"/>
      <c r="B366" s="340"/>
      <c r="C366" s="340"/>
      <c r="D366" s="340"/>
      <c r="E366" s="340"/>
      <c r="F366" s="340"/>
      <c r="G366" s="340"/>
      <c r="H366" s="340"/>
      <c r="I366" s="340"/>
    </row>
    <row r="367" spans="1:9" ht="48" hidden="1" customHeight="1">
      <c r="A367" s="449" t="s">
        <v>356</v>
      </c>
      <c r="B367" s="987" t="s">
        <v>661</v>
      </c>
      <c r="C367" s="987"/>
      <c r="D367" s="987"/>
      <c r="E367" s="987"/>
      <c r="F367" s="987"/>
      <c r="G367" s="987"/>
      <c r="H367" s="987"/>
      <c r="I367" s="340"/>
    </row>
    <row r="368" spans="1:9" ht="17.25" hidden="1" customHeight="1">
      <c r="A368" s="340"/>
      <c r="B368" s="340"/>
      <c r="C368" s="340"/>
      <c r="D368" s="339"/>
      <c r="E368" s="340"/>
      <c r="F368" s="340"/>
      <c r="G368" s="340"/>
      <c r="H368" s="340"/>
      <c r="I368" s="340"/>
    </row>
    <row r="369" spans="1:9" ht="21" hidden="1" customHeight="1">
      <c r="A369" s="449" t="s">
        <v>357</v>
      </c>
      <c r="B369" s="987" t="s">
        <v>662</v>
      </c>
      <c r="C369" s="987"/>
      <c r="D369" s="987"/>
      <c r="E369" s="987"/>
      <c r="F369" s="987"/>
      <c r="G369" s="987"/>
      <c r="H369" s="987"/>
      <c r="I369" s="340"/>
    </row>
    <row r="370" spans="1:9" ht="29.25" hidden="1" customHeight="1">
      <c r="A370" s="449"/>
      <c r="B370" s="989" t="s">
        <v>663</v>
      </c>
      <c r="C370" s="989"/>
      <c r="D370" s="989"/>
      <c r="E370" s="989"/>
      <c r="F370" s="989"/>
      <c r="G370" s="989"/>
      <c r="H370" s="989"/>
      <c r="I370" s="340"/>
    </row>
    <row r="371" spans="1:9" ht="17.25" hidden="1" customHeight="1">
      <c r="A371" s="449"/>
      <c r="B371" s="492"/>
      <c r="C371" s="492"/>
      <c r="D371" s="492"/>
      <c r="E371" s="492"/>
      <c r="F371" s="492"/>
      <c r="G371" s="492"/>
      <c r="H371" s="492"/>
    </row>
    <row r="372" spans="1:9" ht="72" hidden="1" customHeight="1">
      <c r="A372" s="450">
        <v>4.0999999999999996</v>
      </c>
      <c r="B372" s="860" t="s">
        <v>664</v>
      </c>
      <c r="C372" s="860"/>
      <c r="D372" s="860"/>
      <c r="E372" s="860"/>
      <c r="F372" s="860"/>
      <c r="G372" s="860"/>
      <c r="H372" s="860"/>
    </row>
    <row r="373" spans="1:9" ht="16.5" hidden="1" customHeight="1">
      <c r="A373" s="405" t="s">
        <v>581</v>
      </c>
      <c r="B373" s="990" t="str">
        <f>"For  " &amp;B248</f>
        <v>For  Name of the Bidder</v>
      </c>
      <c r="C373" s="990"/>
      <c r="D373" s="990"/>
      <c r="E373" s="990"/>
      <c r="F373" s="990"/>
      <c r="G373" s="340"/>
      <c r="H373" s="340"/>
      <c r="I373" s="340"/>
    </row>
    <row r="374" spans="1:9" ht="15.75" hidden="1" customHeight="1">
      <c r="A374" s="340"/>
      <c r="B374" s="493" t="s">
        <v>17</v>
      </c>
      <c r="C374" s="991"/>
      <c r="D374" s="992"/>
      <c r="E374" s="992"/>
      <c r="F374" s="992"/>
      <c r="G374" s="992"/>
      <c r="H374" s="993"/>
      <c r="I374" s="340"/>
    </row>
    <row r="375" spans="1:9" ht="15.75" hidden="1" customHeight="1">
      <c r="A375" s="340"/>
      <c r="B375" s="493" t="s">
        <v>26</v>
      </c>
      <c r="C375" s="991"/>
      <c r="D375" s="992"/>
      <c r="E375" s="992"/>
      <c r="F375" s="992"/>
      <c r="G375" s="992"/>
      <c r="H375" s="993"/>
      <c r="I375" s="340"/>
    </row>
    <row r="376" spans="1:9" ht="15.75" hidden="1" customHeight="1">
      <c r="A376" s="340"/>
      <c r="B376" s="493" t="s">
        <v>468</v>
      </c>
      <c r="C376" s="991"/>
      <c r="D376" s="992"/>
      <c r="E376" s="992"/>
      <c r="F376" s="992"/>
      <c r="G376" s="992"/>
      <c r="H376" s="993"/>
      <c r="I376" s="340"/>
    </row>
    <row r="377" spans="1:9" ht="15.75" hidden="1" customHeight="1">
      <c r="A377" s="340"/>
      <c r="B377" s="493" t="s">
        <v>513</v>
      </c>
      <c r="C377" s="991"/>
      <c r="D377" s="992"/>
      <c r="E377" s="992"/>
      <c r="F377" s="992"/>
      <c r="G377" s="992"/>
      <c r="H377" s="993"/>
      <c r="I377" s="340"/>
    </row>
    <row r="378" spans="1:9" ht="15.75" hidden="1" customHeight="1">
      <c r="A378" s="340"/>
      <c r="B378" s="493" t="s">
        <v>469</v>
      </c>
      <c r="C378" s="991"/>
      <c r="D378" s="992"/>
      <c r="E378" s="992"/>
      <c r="F378" s="992"/>
      <c r="G378" s="992"/>
      <c r="H378" s="993"/>
      <c r="I378" s="340"/>
    </row>
    <row r="379" spans="1:9" ht="15.75" hidden="1" customHeight="1">
      <c r="A379" s="340"/>
      <c r="B379" s="493" t="s">
        <v>474</v>
      </c>
      <c r="C379" s="991"/>
      <c r="D379" s="992"/>
      <c r="E379" s="992"/>
      <c r="F379" s="992"/>
      <c r="G379" s="992"/>
      <c r="H379" s="993"/>
      <c r="I379" s="340"/>
    </row>
    <row r="380" spans="1:9" ht="15.75" hidden="1" customHeight="1">
      <c r="A380" s="340"/>
      <c r="B380" s="493" t="s">
        <v>665</v>
      </c>
      <c r="C380" s="991"/>
      <c r="D380" s="992"/>
      <c r="E380" s="992"/>
      <c r="F380" s="992"/>
      <c r="G380" s="992"/>
      <c r="H380" s="993"/>
      <c r="I380" s="340"/>
    </row>
    <row r="381" spans="1:9" ht="15.75" hidden="1" customHeight="1">
      <c r="A381" s="340"/>
      <c r="B381" s="493" t="s">
        <v>666</v>
      </c>
      <c r="C381" s="991"/>
      <c r="D381" s="992"/>
      <c r="E381" s="992"/>
      <c r="F381" s="992"/>
      <c r="G381" s="992"/>
      <c r="H381" s="993"/>
      <c r="I381" s="340"/>
    </row>
    <row r="382" spans="1:9" ht="15.75" hidden="1" customHeight="1">
      <c r="A382" s="340"/>
      <c r="B382" s="493" t="s">
        <v>667</v>
      </c>
      <c r="C382" s="991"/>
      <c r="D382" s="992"/>
      <c r="E382" s="992"/>
      <c r="F382" s="992"/>
      <c r="G382" s="992"/>
      <c r="H382" s="993"/>
      <c r="I382" s="340"/>
    </row>
    <row r="383" spans="1:9" ht="15.75" hidden="1" customHeight="1">
      <c r="A383" s="340"/>
      <c r="B383" s="493" t="s">
        <v>668</v>
      </c>
      <c r="C383" s="991"/>
      <c r="D383" s="992"/>
      <c r="E383" s="992"/>
      <c r="F383" s="992"/>
      <c r="G383" s="992"/>
      <c r="H383" s="993"/>
      <c r="I383" s="340"/>
    </row>
    <row r="384" spans="1:9" hidden="1">
      <c r="A384" s="340"/>
      <c r="B384" s="340"/>
      <c r="C384" s="340"/>
      <c r="D384" s="340"/>
      <c r="E384" s="340"/>
      <c r="F384" s="340"/>
      <c r="G384" s="340"/>
      <c r="H384" s="340"/>
      <c r="I384" s="340"/>
    </row>
    <row r="385" spans="1:9" ht="16.5" hidden="1" customHeight="1">
      <c r="A385" s="405" t="s">
        <v>586</v>
      </c>
      <c r="B385" s="990" t="str">
        <f>"For  " &amp;B281</f>
        <v>For  Name of Other Partner-1 of JV</v>
      </c>
      <c r="C385" s="990"/>
      <c r="D385" s="990"/>
      <c r="E385" s="990"/>
      <c r="F385" s="990"/>
      <c r="G385" s="340"/>
      <c r="H385" s="340"/>
      <c r="I385" s="340"/>
    </row>
    <row r="386" spans="1:9" ht="15.75" hidden="1" customHeight="1">
      <c r="A386" s="340"/>
      <c r="B386" s="493" t="s">
        <v>17</v>
      </c>
      <c r="C386" s="991"/>
      <c r="D386" s="992"/>
      <c r="E386" s="992"/>
      <c r="F386" s="992"/>
      <c r="G386" s="992"/>
      <c r="H386" s="993"/>
      <c r="I386" s="340"/>
    </row>
    <row r="387" spans="1:9" ht="15.75" hidden="1" customHeight="1">
      <c r="A387" s="340"/>
      <c r="B387" s="493" t="s">
        <v>26</v>
      </c>
      <c r="C387" s="991"/>
      <c r="D387" s="992"/>
      <c r="E387" s="992"/>
      <c r="F387" s="992"/>
      <c r="G387" s="992"/>
      <c r="H387" s="993"/>
      <c r="I387" s="340"/>
    </row>
    <row r="388" spans="1:9" ht="15.75" hidden="1" customHeight="1">
      <c r="A388" s="340"/>
      <c r="B388" s="493" t="s">
        <v>468</v>
      </c>
      <c r="C388" s="991"/>
      <c r="D388" s="992"/>
      <c r="E388" s="992"/>
      <c r="F388" s="992"/>
      <c r="G388" s="992"/>
      <c r="H388" s="993"/>
      <c r="I388" s="340"/>
    </row>
    <row r="389" spans="1:9" ht="15.75" hidden="1" customHeight="1">
      <c r="A389" s="340"/>
      <c r="B389" s="493" t="s">
        <v>513</v>
      </c>
      <c r="C389" s="991"/>
      <c r="D389" s="992"/>
      <c r="E389" s="992"/>
      <c r="F389" s="992"/>
      <c r="G389" s="992"/>
      <c r="H389" s="993"/>
      <c r="I389" s="340"/>
    </row>
    <row r="390" spans="1:9" ht="15.75" hidden="1" customHeight="1">
      <c r="A390" s="340"/>
      <c r="B390" s="493" t="s">
        <v>469</v>
      </c>
      <c r="C390" s="991"/>
      <c r="D390" s="992"/>
      <c r="E390" s="992"/>
      <c r="F390" s="992"/>
      <c r="G390" s="992"/>
      <c r="H390" s="993"/>
      <c r="I390" s="340"/>
    </row>
    <row r="391" spans="1:9" ht="15.75" hidden="1" customHeight="1">
      <c r="A391" s="340"/>
      <c r="B391" s="493" t="s">
        <v>474</v>
      </c>
      <c r="C391" s="991"/>
      <c r="D391" s="992"/>
      <c r="E391" s="992"/>
      <c r="F391" s="992"/>
      <c r="G391" s="992"/>
      <c r="H391" s="993"/>
      <c r="I391" s="340"/>
    </row>
    <row r="392" spans="1:9" ht="15.75" hidden="1" customHeight="1">
      <c r="A392" s="340"/>
      <c r="B392" s="493" t="s">
        <v>665</v>
      </c>
      <c r="C392" s="991"/>
      <c r="D392" s="992"/>
      <c r="E392" s="992"/>
      <c r="F392" s="992"/>
      <c r="G392" s="992"/>
      <c r="H392" s="993"/>
      <c r="I392" s="340"/>
    </row>
    <row r="393" spans="1:9" ht="15.75" hidden="1" customHeight="1">
      <c r="A393" s="340"/>
      <c r="B393" s="493" t="s">
        <v>666</v>
      </c>
      <c r="C393" s="991"/>
      <c r="D393" s="992"/>
      <c r="E393" s="992"/>
      <c r="F393" s="992"/>
      <c r="G393" s="992"/>
      <c r="H393" s="993"/>
      <c r="I393" s="340"/>
    </row>
    <row r="394" spans="1:9" ht="15.75" hidden="1" customHeight="1">
      <c r="A394" s="340"/>
      <c r="B394" s="493" t="s">
        <v>667</v>
      </c>
      <c r="C394" s="991"/>
      <c r="D394" s="992"/>
      <c r="E394" s="992"/>
      <c r="F394" s="992"/>
      <c r="G394" s="992"/>
      <c r="H394" s="993"/>
      <c r="I394" s="340"/>
    </row>
    <row r="395" spans="1:9" ht="15.75" hidden="1" customHeight="1">
      <c r="A395" s="340"/>
      <c r="B395" s="493" t="s">
        <v>668</v>
      </c>
      <c r="C395" s="991"/>
      <c r="D395" s="992"/>
      <c r="E395" s="992"/>
      <c r="F395" s="992"/>
      <c r="G395" s="992"/>
      <c r="H395" s="993"/>
      <c r="I395" s="340"/>
    </row>
    <row r="396" spans="1:9" hidden="1">
      <c r="A396" s="340"/>
      <c r="B396" s="494"/>
      <c r="C396" s="495"/>
      <c r="D396" s="495"/>
      <c r="E396" s="495"/>
      <c r="F396" s="495"/>
      <c r="G396" s="495"/>
      <c r="H396" s="495"/>
      <c r="I396" s="340"/>
    </row>
    <row r="397" spans="1:9" ht="16.5" hidden="1" customHeight="1">
      <c r="A397" s="405" t="s">
        <v>646</v>
      </c>
      <c r="B397" s="990" t="str">
        <f>"For  "&amp;B317</f>
        <v>For  Name of Other Partner-2 of JV</v>
      </c>
      <c r="C397" s="990"/>
      <c r="D397" s="990"/>
      <c r="E397" s="990"/>
      <c r="F397" s="990"/>
      <c r="G397" s="340"/>
      <c r="H397" s="340"/>
      <c r="I397" s="340"/>
    </row>
    <row r="398" spans="1:9" ht="15.75" hidden="1" customHeight="1">
      <c r="A398" s="340"/>
      <c r="B398" s="493" t="s">
        <v>17</v>
      </c>
      <c r="C398" s="991"/>
      <c r="D398" s="992"/>
      <c r="E398" s="992"/>
      <c r="F398" s="992"/>
      <c r="G398" s="992"/>
      <c r="H398" s="993"/>
      <c r="I398" s="340"/>
    </row>
    <row r="399" spans="1:9" ht="15.75" hidden="1" customHeight="1">
      <c r="A399" s="340"/>
      <c r="B399" s="493" t="s">
        <v>26</v>
      </c>
      <c r="C399" s="991"/>
      <c r="D399" s="992"/>
      <c r="E399" s="992"/>
      <c r="F399" s="992"/>
      <c r="G399" s="992"/>
      <c r="H399" s="993"/>
      <c r="I399" s="340"/>
    </row>
    <row r="400" spans="1:9" ht="15.75" hidden="1" customHeight="1">
      <c r="A400" s="340"/>
      <c r="B400" s="493" t="s">
        <v>468</v>
      </c>
      <c r="C400" s="991"/>
      <c r="D400" s="992"/>
      <c r="E400" s="992"/>
      <c r="F400" s="992"/>
      <c r="G400" s="992"/>
      <c r="H400" s="993"/>
      <c r="I400" s="340"/>
    </row>
    <row r="401" spans="1:9" ht="15.75" hidden="1" customHeight="1">
      <c r="A401" s="340"/>
      <c r="B401" s="493" t="s">
        <v>513</v>
      </c>
      <c r="C401" s="991"/>
      <c r="D401" s="992"/>
      <c r="E401" s="992"/>
      <c r="F401" s="992"/>
      <c r="G401" s="992"/>
      <c r="H401" s="993"/>
      <c r="I401" s="340"/>
    </row>
    <row r="402" spans="1:9" ht="15.75" hidden="1" customHeight="1">
      <c r="A402" s="340"/>
      <c r="B402" s="493" t="s">
        <v>469</v>
      </c>
      <c r="C402" s="991"/>
      <c r="D402" s="992"/>
      <c r="E402" s="992"/>
      <c r="F402" s="992"/>
      <c r="G402" s="992"/>
      <c r="H402" s="993"/>
      <c r="I402" s="340"/>
    </row>
    <row r="403" spans="1:9" ht="15.75" hidden="1" customHeight="1">
      <c r="A403" s="340"/>
      <c r="B403" s="493" t="s">
        <v>474</v>
      </c>
      <c r="C403" s="991"/>
      <c r="D403" s="992"/>
      <c r="E403" s="992"/>
      <c r="F403" s="992"/>
      <c r="G403" s="992"/>
      <c r="H403" s="993"/>
      <c r="I403" s="340"/>
    </row>
    <row r="404" spans="1:9" ht="15.75" hidden="1" customHeight="1">
      <c r="A404" s="340"/>
      <c r="B404" s="493" t="s">
        <v>665</v>
      </c>
      <c r="C404" s="991"/>
      <c r="D404" s="992"/>
      <c r="E404" s="992"/>
      <c r="F404" s="992"/>
      <c r="G404" s="992"/>
      <c r="H404" s="993"/>
      <c r="I404" s="340"/>
    </row>
    <row r="405" spans="1:9" ht="15.75" hidden="1" customHeight="1">
      <c r="A405" s="340"/>
      <c r="B405" s="493" t="s">
        <v>666</v>
      </c>
      <c r="C405" s="991"/>
      <c r="D405" s="992"/>
      <c r="E405" s="992"/>
      <c r="F405" s="992"/>
      <c r="G405" s="992"/>
      <c r="H405" s="993"/>
      <c r="I405" s="340"/>
    </row>
    <row r="406" spans="1:9" ht="15.75" hidden="1" customHeight="1">
      <c r="A406" s="340"/>
      <c r="B406" s="493" t="s">
        <v>667</v>
      </c>
      <c r="C406" s="991"/>
      <c r="D406" s="992"/>
      <c r="E406" s="992"/>
      <c r="F406" s="992"/>
      <c r="G406" s="992"/>
      <c r="H406" s="993"/>
      <c r="I406" s="340"/>
    </row>
    <row r="407" spans="1:9" ht="15.75" hidden="1" customHeight="1">
      <c r="A407" s="340"/>
      <c r="B407" s="493" t="s">
        <v>668</v>
      </c>
      <c r="C407" s="991"/>
      <c r="D407" s="992"/>
      <c r="E407" s="992"/>
      <c r="F407" s="992"/>
      <c r="G407" s="992"/>
      <c r="H407" s="993"/>
      <c r="I407" s="340"/>
    </row>
    <row r="408" spans="1:9">
      <c r="A408" s="340"/>
      <c r="B408" s="494"/>
      <c r="C408" s="495"/>
      <c r="D408" s="495"/>
      <c r="E408" s="495"/>
      <c r="F408" s="495"/>
      <c r="G408" s="495"/>
      <c r="H408" s="495"/>
      <c r="I408" s="340"/>
    </row>
    <row r="409" spans="1:9" ht="24" customHeight="1">
      <c r="A409" s="490" t="s">
        <v>836</v>
      </c>
      <c r="B409" s="858" t="s">
        <v>669</v>
      </c>
      <c r="C409" s="858"/>
      <c r="D409" s="858"/>
      <c r="E409" s="858"/>
      <c r="F409" s="858"/>
      <c r="G409" s="858"/>
      <c r="H409" s="858"/>
      <c r="I409" s="340"/>
    </row>
    <row r="410" spans="1:9" ht="36" customHeight="1">
      <c r="A410" s="450">
        <v>5.0999999999999996</v>
      </c>
      <c r="B410" s="988" t="s">
        <v>670</v>
      </c>
      <c r="C410" s="988"/>
      <c r="D410" s="988"/>
      <c r="E410" s="988"/>
      <c r="F410" s="988"/>
      <c r="G410" s="988"/>
      <c r="H410" s="988"/>
    </row>
    <row r="411" spans="1:9" ht="105.75" customHeight="1">
      <c r="A411" s="340"/>
      <c r="B411" s="449" t="s">
        <v>671</v>
      </c>
      <c r="C411" s="988" t="s">
        <v>672</v>
      </c>
      <c r="D411" s="988"/>
      <c r="E411" s="988"/>
      <c r="F411" s="988"/>
      <c r="G411" s="988"/>
      <c r="H411" s="988"/>
      <c r="I411" s="496"/>
    </row>
    <row r="412" spans="1:9" ht="78" customHeight="1">
      <c r="A412" s="340"/>
      <c r="B412" s="449" t="s">
        <v>470</v>
      </c>
      <c r="C412" s="988" t="s">
        <v>673</v>
      </c>
      <c r="D412" s="988"/>
      <c r="E412" s="988"/>
      <c r="F412" s="988"/>
      <c r="G412" s="988"/>
      <c r="H412" s="988"/>
      <c r="I412" s="340"/>
    </row>
    <row r="413" spans="1:9" ht="9" customHeight="1">
      <c r="A413" s="340"/>
      <c r="B413" s="340"/>
      <c r="C413" s="340"/>
      <c r="D413" s="340"/>
      <c r="E413" s="340"/>
      <c r="F413" s="340"/>
      <c r="G413" s="340"/>
      <c r="H413" s="340"/>
      <c r="I413" s="340"/>
    </row>
    <row r="414" spans="1:9" ht="36.75" customHeight="1">
      <c r="A414" s="450">
        <v>5.2</v>
      </c>
      <c r="B414" s="860" t="s">
        <v>169</v>
      </c>
      <c r="C414" s="860"/>
      <c r="D414" s="860"/>
      <c r="E414" s="860"/>
      <c r="F414" s="860"/>
      <c r="G414" s="860"/>
      <c r="H414" s="860"/>
    </row>
    <row r="415" spans="1:9" ht="10.5" customHeight="1">
      <c r="A415" s="340"/>
      <c r="B415" s="340"/>
      <c r="C415" s="340"/>
      <c r="D415" s="340"/>
      <c r="E415" s="340"/>
      <c r="F415" s="340"/>
      <c r="G415" s="340"/>
      <c r="H415" s="340"/>
      <c r="I415" s="340"/>
    </row>
    <row r="416" spans="1:9" ht="24" customHeight="1">
      <c r="A416" s="289"/>
      <c r="B416" s="860" t="s">
        <v>674</v>
      </c>
      <c r="C416" s="860"/>
      <c r="D416" s="860"/>
      <c r="E416" s="860"/>
      <c r="F416" s="860"/>
      <c r="G416" s="860"/>
      <c r="H416" s="860"/>
      <c r="I416" s="340"/>
    </row>
    <row r="417" spans="1:16384" ht="32.25" customHeight="1">
      <c r="A417" s="497"/>
      <c r="B417" s="994"/>
      <c r="C417" s="995"/>
      <c r="D417" s="498" t="s">
        <v>675</v>
      </c>
      <c r="E417" s="996"/>
      <c r="F417" s="997"/>
      <c r="G417" s="997"/>
      <c r="H417" s="997"/>
      <c r="I417" s="340"/>
    </row>
    <row r="418" spans="1:16384" ht="50.25" customHeight="1">
      <c r="A418" s="499" t="s">
        <v>581</v>
      </c>
      <c r="B418" s="937" t="s">
        <v>676</v>
      </c>
      <c r="C418" s="937"/>
      <c r="D418" s="317" t="s">
        <v>677</v>
      </c>
      <c r="E418" s="340"/>
      <c r="F418" s="340"/>
      <c r="G418" s="340"/>
      <c r="H418" s="340"/>
      <c r="I418" s="340"/>
    </row>
    <row r="419" spans="1:16384" ht="21" customHeight="1">
      <c r="A419" s="500"/>
      <c r="B419" s="998" t="s">
        <v>678</v>
      </c>
      <c r="C419" s="999"/>
      <c r="D419" s="501"/>
      <c r="E419" s="340"/>
      <c r="F419" s="340"/>
      <c r="G419" s="340"/>
      <c r="H419" s="340"/>
      <c r="I419" s="323"/>
      <c r="J419" s="502"/>
      <c r="K419" s="503"/>
    </row>
    <row r="420" spans="1:16384" ht="23.25" customHeight="1">
      <c r="A420" s="500"/>
      <c r="B420" s="998" t="s">
        <v>679</v>
      </c>
      <c r="C420" s="999"/>
      <c r="D420" s="501"/>
      <c r="E420" s="340"/>
      <c r="F420" s="340"/>
      <c r="G420" s="340"/>
      <c r="H420" s="340"/>
      <c r="J420" s="504"/>
      <c r="K420" s="505"/>
    </row>
    <row r="421" spans="1:16384" ht="21.75" customHeight="1">
      <c r="A421" s="500"/>
      <c r="B421" s="998" t="s">
        <v>680</v>
      </c>
      <c r="C421" s="999"/>
      <c r="D421" s="501"/>
      <c r="E421" s="340"/>
      <c r="F421" s="340"/>
      <c r="G421" s="340"/>
      <c r="H421" s="340"/>
      <c r="I421" s="323"/>
      <c r="J421" s="502"/>
      <c r="K421" s="503"/>
      <c r="L421" s="323"/>
    </row>
    <row r="422" spans="1:16384" ht="20.25" customHeight="1">
      <c r="A422" s="500"/>
      <c r="B422" s="998" t="s">
        <v>681</v>
      </c>
      <c r="C422" s="999"/>
      <c r="D422" s="501"/>
      <c r="E422" s="340"/>
      <c r="F422" s="340"/>
      <c r="G422" s="340"/>
      <c r="H422" s="340"/>
      <c r="I422" s="323"/>
      <c r="J422" s="502"/>
      <c r="K422" s="503"/>
      <c r="L422" s="323"/>
    </row>
    <row r="423" spans="1:16384" ht="21.75" customHeight="1">
      <c r="A423" s="500"/>
      <c r="B423" s="889" t="s">
        <v>682</v>
      </c>
      <c r="C423" s="891"/>
      <c r="D423" s="501"/>
      <c r="E423" s="340"/>
      <c r="F423" s="340"/>
      <c r="G423" s="340"/>
      <c r="H423" s="340"/>
      <c r="I423" s="323"/>
      <c r="J423" s="502"/>
      <c r="K423" s="503"/>
      <c r="L423" s="323"/>
    </row>
    <row r="424" spans="1:16384" ht="16.5" customHeight="1">
      <c r="A424" s="340"/>
      <c r="B424" s="340"/>
      <c r="C424" s="340"/>
      <c r="D424" s="340"/>
      <c r="E424" s="340"/>
      <c r="F424" s="340"/>
      <c r="G424" s="340"/>
      <c r="H424" s="340"/>
      <c r="I424" s="340"/>
    </row>
    <row r="425" spans="1:16384" ht="46.5" customHeight="1">
      <c r="A425" s="490" t="s">
        <v>787</v>
      </c>
      <c r="B425" s="858" t="s">
        <v>1088</v>
      </c>
      <c r="C425" s="858"/>
      <c r="D425" s="858"/>
      <c r="E425" s="858"/>
      <c r="F425" s="858"/>
      <c r="G425" s="858"/>
      <c r="H425" s="858"/>
      <c r="I425" s="490"/>
      <c r="J425" s="858"/>
      <c r="K425" s="858"/>
      <c r="L425" s="858"/>
      <c r="M425" s="858"/>
      <c r="N425" s="858"/>
      <c r="O425" s="858"/>
      <c r="P425" s="858"/>
      <c r="Q425" s="490"/>
      <c r="R425" s="858"/>
      <c r="S425" s="858"/>
      <c r="T425" s="858"/>
      <c r="U425" s="858"/>
      <c r="V425" s="858"/>
      <c r="W425" s="858"/>
      <c r="X425" s="858"/>
      <c r="Y425" s="490"/>
      <c r="Z425" s="858"/>
      <c r="AA425" s="858"/>
      <c r="AB425" s="858"/>
      <c r="AC425" s="858"/>
      <c r="AD425" s="858"/>
      <c r="AE425" s="858"/>
      <c r="AF425" s="858"/>
      <c r="AG425" s="490"/>
      <c r="AH425" s="858"/>
      <c r="AI425" s="858"/>
      <c r="AJ425" s="858"/>
      <c r="AK425" s="858"/>
      <c r="AL425" s="858"/>
      <c r="AM425" s="858"/>
      <c r="AN425" s="858"/>
      <c r="AO425" s="490"/>
      <c r="AP425" s="858"/>
      <c r="AQ425" s="858"/>
      <c r="AR425" s="858"/>
      <c r="AS425" s="858"/>
      <c r="AT425" s="858"/>
      <c r="AU425" s="858"/>
      <c r="AV425" s="858"/>
      <c r="AW425" s="490"/>
      <c r="AX425" s="858"/>
      <c r="AY425" s="858"/>
      <c r="AZ425" s="858"/>
      <c r="BA425" s="858"/>
      <c r="BB425" s="858"/>
      <c r="BC425" s="858"/>
      <c r="BD425" s="858"/>
      <c r="BE425" s="490"/>
      <c r="BF425" s="858"/>
      <c r="BG425" s="858"/>
      <c r="BH425" s="858"/>
      <c r="BI425" s="858"/>
      <c r="BJ425" s="858"/>
      <c r="BK425" s="858"/>
      <c r="BL425" s="858"/>
      <c r="BM425" s="490"/>
      <c r="BN425" s="858"/>
      <c r="BO425" s="858"/>
      <c r="BP425" s="858"/>
      <c r="BQ425" s="858"/>
      <c r="BR425" s="858"/>
      <c r="BS425" s="858"/>
      <c r="BT425" s="858"/>
      <c r="BU425" s="490"/>
      <c r="BV425" s="858"/>
      <c r="BW425" s="858"/>
      <c r="BX425" s="858"/>
      <c r="BY425" s="858"/>
      <c r="BZ425" s="858"/>
      <c r="CA425" s="858"/>
      <c r="CB425" s="858"/>
      <c r="CC425" s="490"/>
      <c r="CD425" s="858"/>
      <c r="CE425" s="858"/>
      <c r="CF425" s="858"/>
      <c r="CG425" s="858"/>
      <c r="CH425" s="858"/>
      <c r="CI425" s="858"/>
      <c r="CJ425" s="858"/>
      <c r="CK425" s="490"/>
      <c r="CL425" s="858"/>
      <c r="CM425" s="858"/>
      <c r="CN425" s="858"/>
      <c r="CO425" s="858"/>
      <c r="CP425" s="858"/>
      <c r="CQ425" s="858"/>
      <c r="CR425" s="858"/>
      <c r="CS425" s="490"/>
      <c r="CT425" s="858"/>
      <c r="CU425" s="858"/>
      <c r="CV425" s="858"/>
      <c r="CW425" s="858"/>
      <c r="CX425" s="858"/>
      <c r="CY425" s="858"/>
      <c r="CZ425" s="858"/>
      <c r="DA425" s="490"/>
      <c r="DB425" s="858"/>
      <c r="DC425" s="858"/>
      <c r="DD425" s="858"/>
      <c r="DE425" s="858"/>
      <c r="DF425" s="858"/>
      <c r="DG425" s="858"/>
      <c r="DH425" s="858"/>
      <c r="DI425" s="490"/>
      <c r="DJ425" s="858"/>
      <c r="DK425" s="858"/>
      <c r="DL425" s="858"/>
      <c r="DM425" s="858"/>
      <c r="DN425" s="858"/>
      <c r="DO425" s="858"/>
      <c r="DP425" s="858"/>
      <c r="DQ425" s="490"/>
      <c r="DR425" s="858"/>
      <c r="DS425" s="858"/>
      <c r="DT425" s="858"/>
      <c r="DU425" s="858"/>
      <c r="DV425" s="858"/>
      <c r="DW425" s="858"/>
      <c r="DX425" s="858"/>
      <c r="DY425" s="490"/>
      <c r="DZ425" s="858"/>
      <c r="EA425" s="858"/>
      <c r="EB425" s="858"/>
      <c r="EC425" s="858"/>
      <c r="ED425" s="858"/>
      <c r="EE425" s="858"/>
      <c r="EF425" s="858"/>
      <c r="EG425" s="490"/>
      <c r="EH425" s="858"/>
      <c r="EI425" s="858"/>
      <c r="EJ425" s="858"/>
      <c r="EK425" s="858"/>
      <c r="EL425" s="858"/>
      <c r="EM425" s="858"/>
      <c r="EN425" s="858"/>
      <c r="EO425" s="490"/>
      <c r="EP425" s="858"/>
      <c r="EQ425" s="858"/>
      <c r="ER425" s="858"/>
      <c r="ES425" s="858"/>
      <c r="ET425" s="858"/>
      <c r="EU425" s="858"/>
      <c r="EV425" s="858"/>
      <c r="EW425" s="490"/>
      <c r="EX425" s="858"/>
      <c r="EY425" s="858"/>
      <c r="EZ425" s="858"/>
      <c r="FA425" s="858"/>
      <c r="FB425" s="858"/>
      <c r="FC425" s="858"/>
      <c r="FD425" s="858"/>
      <c r="FE425" s="490"/>
      <c r="FF425" s="858"/>
      <c r="FG425" s="858"/>
      <c r="FH425" s="858"/>
      <c r="FI425" s="858"/>
      <c r="FJ425" s="858"/>
      <c r="FK425" s="858"/>
      <c r="FL425" s="858"/>
      <c r="FM425" s="490"/>
      <c r="FN425" s="858"/>
      <c r="FO425" s="858"/>
      <c r="FP425" s="858"/>
      <c r="FQ425" s="858"/>
      <c r="FR425" s="858"/>
      <c r="FS425" s="858"/>
      <c r="FT425" s="858"/>
      <c r="FU425" s="490"/>
      <c r="FV425" s="858"/>
      <c r="FW425" s="858"/>
      <c r="FX425" s="858"/>
      <c r="FY425" s="858"/>
      <c r="FZ425" s="858"/>
      <c r="GA425" s="858"/>
      <c r="GB425" s="858"/>
      <c r="GC425" s="490"/>
      <c r="GD425" s="858"/>
      <c r="GE425" s="858"/>
      <c r="GF425" s="858"/>
      <c r="GG425" s="858"/>
      <c r="GH425" s="858"/>
      <c r="GI425" s="858"/>
      <c r="GJ425" s="858"/>
      <c r="GK425" s="490"/>
      <c r="GL425" s="858"/>
      <c r="GM425" s="858"/>
      <c r="GN425" s="858"/>
      <c r="GO425" s="858"/>
      <c r="GP425" s="858"/>
      <c r="GQ425" s="858"/>
      <c r="GR425" s="858"/>
      <c r="GS425" s="490"/>
      <c r="GT425" s="858"/>
      <c r="GU425" s="858"/>
      <c r="GV425" s="858"/>
      <c r="GW425" s="858"/>
      <c r="GX425" s="858"/>
      <c r="GY425" s="858"/>
      <c r="GZ425" s="858"/>
      <c r="HA425" s="490"/>
      <c r="HB425" s="858"/>
      <c r="HC425" s="858"/>
      <c r="HD425" s="858"/>
      <c r="HE425" s="858"/>
      <c r="HF425" s="858"/>
      <c r="HG425" s="858"/>
      <c r="HH425" s="858"/>
      <c r="HI425" s="490"/>
      <c r="HJ425" s="858"/>
      <c r="HK425" s="858"/>
      <c r="HL425" s="858"/>
      <c r="HM425" s="858"/>
      <c r="HN425" s="858"/>
      <c r="HO425" s="858"/>
      <c r="HP425" s="858"/>
      <c r="HQ425" s="490"/>
      <c r="HR425" s="858"/>
      <c r="HS425" s="858"/>
      <c r="HT425" s="858"/>
      <c r="HU425" s="858"/>
      <c r="HV425" s="858"/>
      <c r="HW425" s="858"/>
      <c r="HX425" s="858"/>
      <c r="HY425" s="490"/>
      <c r="HZ425" s="858"/>
      <c r="IA425" s="858"/>
      <c r="IB425" s="858"/>
      <c r="IC425" s="858"/>
      <c r="ID425" s="858"/>
      <c r="IE425" s="858"/>
      <c r="IF425" s="858"/>
      <c r="IG425" s="490"/>
      <c r="IH425" s="858"/>
      <c r="II425" s="858"/>
      <c r="IJ425" s="858"/>
      <c r="IK425" s="858"/>
      <c r="IL425" s="858"/>
      <c r="IM425" s="858"/>
      <c r="IN425" s="858"/>
      <c r="IO425" s="490"/>
      <c r="IP425" s="858"/>
      <c r="IQ425" s="858"/>
      <c r="IR425" s="858"/>
      <c r="IS425" s="858"/>
      <c r="IT425" s="858"/>
      <c r="IU425" s="858"/>
      <c r="IV425" s="858"/>
      <c r="IW425" s="490"/>
      <c r="IX425" s="858"/>
      <c r="IY425" s="858"/>
      <c r="IZ425" s="858"/>
      <c r="JA425" s="858"/>
      <c r="JB425" s="858"/>
      <c r="JC425" s="858"/>
      <c r="JD425" s="858"/>
      <c r="JE425" s="490"/>
      <c r="JF425" s="858"/>
      <c r="JG425" s="858"/>
      <c r="JH425" s="858"/>
      <c r="JI425" s="858"/>
      <c r="JJ425" s="858"/>
      <c r="JK425" s="858"/>
      <c r="JL425" s="858"/>
      <c r="JM425" s="490"/>
      <c r="JN425" s="858"/>
      <c r="JO425" s="858"/>
      <c r="JP425" s="858"/>
      <c r="JQ425" s="858"/>
      <c r="JR425" s="858"/>
      <c r="JS425" s="858"/>
      <c r="JT425" s="858"/>
      <c r="JU425" s="490"/>
      <c r="JV425" s="858"/>
      <c r="JW425" s="858"/>
      <c r="JX425" s="858"/>
      <c r="JY425" s="858"/>
      <c r="JZ425" s="858"/>
      <c r="KA425" s="858"/>
      <c r="KB425" s="858"/>
      <c r="KC425" s="490"/>
      <c r="KD425" s="858"/>
      <c r="KE425" s="858"/>
      <c r="KF425" s="858"/>
      <c r="KG425" s="858"/>
      <c r="KH425" s="858"/>
      <c r="KI425" s="858"/>
      <c r="KJ425" s="858"/>
      <c r="KK425" s="490"/>
      <c r="KL425" s="858"/>
      <c r="KM425" s="858"/>
      <c r="KN425" s="858"/>
      <c r="KO425" s="858"/>
      <c r="KP425" s="858"/>
      <c r="KQ425" s="858"/>
      <c r="KR425" s="858"/>
      <c r="KS425" s="490"/>
      <c r="KT425" s="858"/>
      <c r="KU425" s="858"/>
      <c r="KV425" s="858"/>
      <c r="KW425" s="858"/>
      <c r="KX425" s="858"/>
      <c r="KY425" s="858"/>
      <c r="KZ425" s="858"/>
      <c r="LA425" s="490"/>
      <c r="LB425" s="858"/>
      <c r="LC425" s="858"/>
      <c r="LD425" s="858"/>
      <c r="LE425" s="858"/>
      <c r="LF425" s="858"/>
      <c r="LG425" s="858"/>
      <c r="LH425" s="858"/>
      <c r="LI425" s="490"/>
      <c r="LJ425" s="858"/>
      <c r="LK425" s="858"/>
      <c r="LL425" s="858"/>
      <c r="LM425" s="858"/>
      <c r="LN425" s="858"/>
      <c r="LO425" s="858"/>
      <c r="LP425" s="858"/>
      <c r="LQ425" s="490"/>
      <c r="LR425" s="858"/>
      <c r="LS425" s="858"/>
      <c r="LT425" s="858"/>
      <c r="LU425" s="858"/>
      <c r="LV425" s="858"/>
      <c r="LW425" s="858"/>
      <c r="LX425" s="858"/>
      <c r="LY425" s="490"/>
      <c r="LZ425" s="858"/>
      <c r="MA425" s="858"/>
      <c r="MB425" s="858"/>
      <c r="MC425" s="858"/>
      <c r="MD425" s="858"/>
      <c r="ME425" s="858"/>
      <c r="MF425" s="858"/>
      <c r="MG425" s="490"/>
      <c r="MH425" s="858"/>
      <c r="MI425" s="858"/>
      <c r="MJ425" s="858"/>
      <c r="MK425" s="858"/>
      <c r="ML425" s="858"/>
      <c r="MM425" s="858"/>
      <c r="MN425" s="858"/>
      <c r="MO425" s="490"/>
      <c r="MP425" s="858"/>
      <c r="MQ425" s="858"/>
      <c r="MR425" s="858"/>
      <c r="MS425" s="858"/>
      <c r="MT425" s="858"/>
      <c r="MU425" s="858"/>
      <c r="MV425" s="858"/>
      <c r="MW425" s="490"/>
      <c r="MX425" s="858"/>
      <c r="MY425" s="858"/>
      <c r="MZ425" s="858"/>
      <c r="NA425" s="858"/>
      <c r="NB425" s="858"/>
      <c r="NC425" s="858"/>
      <c r="ND425" s="858"/>
      <c r="NE425" s="490"/>
      <c r="NF425" s="858"/>
      <c r="NG425" s="858"/>
      <c r="NH425" s="858"/>
      <c r="NI425" s="858"/>
      <c r="NJ425" s="858"/>
      <c r="NK425" s="858"/>
      <c r="NL425" s="858"/>
      <c r="NM425" s="490"/>
      <c r="NN425" s="858"/>
      <c r="NO425" s="858"/>
      <c r="NP425" s="858"/>
      <c r="NQ425" s="858"/>
      <c r="NR425" s="858"/>
      <c r="NS425" s="858"/>
      <c r="NT425" s="858"/>
      <c r="NU425" s="490"/>
      <c r="NV425" s="858"/>
      <c r="NW425" s="858"/>
      <c r="NX425" s="858"/>
      <c r="NY425" s="858"/>
      <c r="NZ425" s="858"/>
      <c r="OA425" s="858"/>
      <c r="OB425" s="858"/>
      <c r="OC425" s="490"/>
      <c r="OD425" s="858"/>
      <c r="OE425" s="858"/>
      <c r="OF425" s="858"/>
      <c r="OG425" s="858"/>
      <c r="OH425" s="858"/>
      <c r="OI425" s="858"/>
      <c r="OJ425" s="858"/>
      <c r="OK425" s="490"/>
      <c r="OL425" s="858"/>
      <c r="OM425" s="858"/>
      <c r="ON425" s="858"/>
      <c r="OO425" s="858"/>
      <c r="OP425" s="858"/>
      <c r="OQ425" s="858"/>
      <c r="OR425" s="858"/>
      <c r="OS425" s="490"/>
      <c r="OT425" s="858"/>
      <c r="OU425" s="858"/>
      <c r="OV425" s="858"/>
      <c r="OW425" s="858"/>
      <c r="OX425" s="858"/>
      <c r="OY425" s="858"/>
      <c r="OZ425" s="858"/>
      <c r="PA425" s="490"/>
      <c r="PB425" s="858"/>
      <c r="PC425" s="858"/>
      <c r="PD425" s="858"/>
      <c r="PE425" s="858"/>
      <c r="PF425" s="858"/>
      <c r="PG425" s="858"/>
      <c r="PH425" s="858"/>
      <c r="PI425" s="490"/>
      <c r="PJ425" s="858"/>
      <c r="PK425" s="858"/>
      <c r="PL425" s="858"/>
      <c r="PM425" s="858"/>
      <c r="PN425" s="858"/>
      <c r="PO425" s="858"/>
      <c r="PP425" s="858"/>
      <c r="PQ425" s="490"/>
      <c r="PR425" s="858"/>
      <c r="PS425" s="858"/>
      <c r="PT425" s="858"/>
      <c r="PU425" s="858"/>
      <c r="PV425" s="858"/>
      <c r="PW425" s="858"/>
      <c r="PX425" s="858"/>
      <c r="PY425" s="490"/>
      <c r="PZ425" s="858"/>
      <c r="QA425" s="858"/>
      <c r="QB425" s="858"/>
      <c r="QC425" s="858"/>
      <c r="QD425" s="858"/>
      <c r="QE425" s="858"/>
      <c r="QF425" s="858"/>
      <c r="QG425" s="490"/>
      <c r="QH425" s="858"/>
      <c r="QI425" s="858"/>
      <c r="QJ425" s="858"/>
      <c r="QK425" s="858"/>
      <c r="QL425" s="858"/>
      <c r="QM425" s="858"/>
      <c r="QN425" s="858"/>
      <c r="QO425" s="490"/>
      <c r="QP425" s="858"/>
      <c r="QQ425" s="858"/>
      <c r="QR425" s="858"/>
      <c r="QS425" s="858"/>
      <c r="QT425" s="858"/>
      <c r="QU425" s="858"/>
      <c r="QV425" s="858"/>
      <c r="QW425" s="490"/>
      <c r="QX425" s="858"/>
      <c r="QY425" s="858"/>
      <c r="QZ425" s="858"/>
      <c r="RA425" s="858"/>
      <c r="RB425" s="858"/>
      <c r="RC425" s="858"/>
      <c r="RD425" s="858"/>
      <c r="RE425" s="490"/>
      <c r="RF425" s="858"/>
      <c r="RG425" s="858"/>
      <c r="RH425" s="858"/>
      <c r="RI425" s="858"/>
      <c r="RJ425" s="858"/>
      <c r="RK425" s="858"/>
      <c r="RL425" s="858"/>
      <c r="RM425" s="490"/>
      <c r="RN425" s="858"/>
      <c r="RO425" s="858"/>
      <c r="RP425" s="858"/>
      <c r="RQ425" s="858"/>
      <c r="RR425" s="858"/>
      <c r="RS425" s="858"/>
      <c r="RT425" s="858"/>
      <c r="RU425" s="490"/>
      <c r="RV425" s="858"/>
      <c r="RW425" s="858"/>
      <c r="RX425" s="858"/>
      <c r="RY425" s="858"/>
      <c r="RZ425" s="858"/>
      <c r="SA425" s="858"/>
      <c r="SB425" s="858"/>
      <c r="SC425" s="490"/>
      <c r="SD425" s="858"/>
      <c r="SE425" s="858"/>
      <c r="SF425" s="858"/>
      <c r="SG425" s="858"/>
      <c r="SH425" s="858"/>
      <c r="SI425" s="858"/>
      <c r="SJ425" s="858"/>
      <c r="SK425" s="490"/>
      <c r="SL425" s="858"/>
      <c r="SM425" s="858"/>
      <c r="SN425" s="858"/>
      <c r="SO425" s="858"/>
      <c r="SP425" s="858"/>
      <c r="SQ425" s="858"/>
      <c r="SR425" s="858"/>
      <c r="SS425" s="490"/>
      <c r="ST425" s="858"/>
      <c r="SU425" s="858"/>
      <c r="SV425" s="858"/>
      <c r="SW425" s="858"/>
      <c r="SX425" s="858"/>
      <c r="SY425" s="858"/>
      <c r="SZ425" s="858"/>
      <c r="TA425" s="490"/>
      <c r="TB425" s="858"/>
      <c r="TC425" s="858"/>
      <c r="TD425" s="858"/>
      <c r="TE425" s="858"/>
      <c r="TF425" s="858"/>
      <c r="TG425" s="858"/>
      <c r="TH425" s="858"/>
      <c r="TI425" s="490"/>
      <c r="TJ425" s="858"/>
      <c r="TK425" s="858"/>
      <c r="TL425" s="858"/>
      <c r="TM425" s="858"/>
      <c r="TN425" s="858"/>
      <c r="TO425" s="858"/>
      <c r="TP425" s="858"/>
      <c r="TQ425" s="490"/>
      <c r="TR425" s="858"/>
      <c r="TS425" s="858"/>
      <c r="TT425" s="858"/>
      <c r="TU425" s="858"/>
      <c r="TV425" s="858"/>
      <c r="TW425" s="858"/>
      <c r="TX425" s="858"/>
      <c r="TY425" s="490"/>
      <c r="TZ425" s="858"/>
      <c r="UA425" s="858"/>
      <c r="UB425" s="858"/>
      <c r="UC425" s="858"/>
      <c r="UD425" s="858"/>
      <c r="UE425" s="858"/>
      <c r="UF425" s="858"/>
      <c r="UG425" s="490"/>
      <c r="UH425" s="858"/>
      <c r="UI425" s="858"/>
      <c r="UJ425" s="858"/>
      <c r="UK425" s="858"/>
      <c r="UL425" s="858"/>
      <c r="UM425" s="858"/>
      <c r="UN425" s="858"/>
      <c r="UO425" s="490"/>
      <c r="UP425" s="858"/>
      <c r="UQ425" s="858"/>
      <c r="UR425" s="858"/>
      <c r="US425" s="858"/>
      <c r="UT425" s="858"/>
      <c r="UU425" s="858"/>
      <c r="UV425" s="858"/>
      <c r="UW425" s="490"/>
      <c r="UX425" s="858"/>
      <c r="UY425" s="858"/>
      <c r="UZ425" s="858"/>
      <c r="VA425" s="858"/>
      <c r="VB425" s="858"/>
      <c r="VC425" s="858"/>
      <c r="VD425" s="858"/>
      <c r="VE425" s="490"/>
      <c r="VF425" s="858"/>
      <c r="VG425" s="858"/>
      <c r="VH425" s="858"/>
      <c r="VI425" s="858"/>
      <c r="VJ425" s="858"/>
      <c r="VK425" s="858"/>
      <c r="VL425" s="858"/>
      <c r="VM425" s="490"/>
      <c r="VN425" s="858"/>
      <c r="VO425" s="858"/>
      <c r="VP425" s="858"/>
      <c r="VQ425" s="858"/>
      <c r="VR425" s="858"/>
      <c r="VS425" s="858"/>
      <c r="VT425" s="858"/>
      <c r="VU425" s="490"/>
      <c r="VV425" s="858"/>
      <c r="VW425" s="858"/>
      <c r="VX425" s="858"/>
      <c r="VY425" s="858"/>
      <c r="VZ425" s="858"/>
      <c r="WA425" s="858"/>
      <c r="WB425" s="858"/>
      <c r="WC425" s="490"/>
      <c r="WD425" s="858"/>
      <c r="WE425" s="858"/>
      <c r="WF425" s="858"/>
      <c r="WG425" s="858"/>
      <c r="WH425" s="858"/>
      <c r="WI425" s="858"/>
      <c r="WJ425" s="858"/>
      <c r="WK425" s="490"/>
      <c r="WL425" s="858"/>
      <c r="WM425" s="858"/>
      <c r="WN425" s="858"/>
      <c r="WO425" s="858"/>
      <c r="WP425" s="858"/>
      <c r="WQ425" s="858"/>
      <c r="WR425" s="858"/>
      <c r="WS425" s="490"/>
      <c r="WT425" s="858"/>
      <c r="WU425" s="858"/>
      <c r="WV425" s="858"/>
      <c r="WW425" s="858"/>
      <c r="WX425" s="858"/>
      <c r="WY425" s="858"/>
      <c r="WZ425" s="858"/>
      <c r="XA425" s="490"/>
      <c r="XB425" s="858"/>
      <c r="XC425" s="858"/>
      <c r="XD425" s="858"/>
      <c r="XE425" s="858"/>
      <c r="XF425" s="858"/>
      <c r="XG425" s="858"/>
      <c r="XH425" s="858"/>
      <c r="XI425" s="490"/>
      <c r="XJ425" s="858"/>
      <c r="XK425" s="858"/>
      <c r="XL425" s="858"/>
      <c r="XM425" s="858"/>
      <c r="XN425" s="858"/>
      <c r="XO425" s="858"/>
      <c r="XP425" s="858"/>
      <c r="XQ425" s="490"/>
      <c r="XR425" s="858"/>
      <c r="XS425" s="858"/>
      <c r="XT425" s="858"/>
      <c r="XU425" s="858"/>
      <c r="XV425" s="858"/>
      <c r="XW425" s="858"/>
      <c r="XX425" s="858"/>
      <c r="XY425" s="490"/>
      <c r="XZ425" s="858"/>
      <c r="YA425" s="858"/>
      <c r="YB425" s="858"/>
      <c r="YC425" s="858"/>
      <c r="YD425" s="858"/>
      <c r="YE425" s="858"/>
      <c r="YF425" s="858"/>
      <c r="YG425" s="490"/>
      <c r="YH425" s="858"/>
      <c r="YI425" s="858"/>
      <c r="YJ425" s="858"/>
      <c r="YK425" s="858"/>
      <c r="YL425" s="858"/>
      <c r="YM425" s="858"/>
      <c r="YN425" s="858"/>
      <c r="YO425" s="490"/>
      <c r="YP425" s="858"/>
      <c r="YQ425" s="858"/>
      <c r="YR425" s="858"/>
      <c r="YS425" s="858"/>
      <c r="YT425" s="858"/>
      <c r="YU425" s="858"/>
      <c r="YV425" s="858"/>
      <c r="YW425" s="490"/>
      <c r="YX425" s="858"/>
      <c r="YY425" s="858"/>
      <c r="YZ425" s="858"/>
      <c r="ZA425" s="858"/>
      <c r="ZB425" s="858"/>
      <c r="ZC425" s="858"/>
      <c r="ZD425" s="858"/>
      <c r="ZE425" s="490"/>
      <c r="ZF425" s="858"/>
      <c r="ZG425" s="858"/>
      <c r="ZH425" s="858"/>
      <c r="ZI425" s="858"/>
      <c r="ZJ425" s="858"/>
      <c r="ZK425" s="858"/>
      <c r="ZL425" s="858"/>
      <c r="ZM425" s="490"/>
      <c r="ZN425" s="858"/>
      <c r="ZO425" s="858"/>
      <c r="ZP425" s="858"/>
      <c r="ZQ425" s="858"/>
      <c r="ZR425" s="858"/>
      <c r="ZS425" s="858"/>
      <c r="ZT425" s="858"/>
      <c r="ZU425" s="490"/>
      <c r="ZV425" s="858"/>
      <c r="ZW425" s="858"/>
      <c r="ZX425" s="858"/>
      <c r="ZY425" s="858"/>
      <c r="ZZ425" s="858"/>
      <c r="AAA425" s="858"/>
      <c r="AAB425" s="858"/>
      <c r="AAC425" s="490"/>
      <c r="AAD425" s="858"/>
      <c r="AAE425" s="858"/>
      <c r="AAF425" s="858"/>
      <c r="AAG425" s="858"/>
      <c r="AAH425" s="858"/>
      <c r="AAI425" s="858"/>
      <c r="AAJ425" s="858"/>
      <c r="AAK425" s="490"/>
      <c r="AAL425" s="858"/>
      <c r="AAM425" s="858"/>
      <c r="AAN425" s="858"/>
      <c r="AAO425" s="858"/>
      <c r="AAP425" s="858"/>
      <c r="AAQ425" s="858"/>
      <c r="AAR425" s="858"/>
      <c r="AAS425" s="490"/>
      <c r="AAT425" s="858"/>
      <c r="AAU425" s="858"/>
      <c r="AAV425" s="858"/>
      <c r="AAW425" s="858"/>
      <c r="AAX425" s="858"/>
      <c r="AAY425" s="858"/>
      <c r="AAZ425" s="858"/>
      <c r="ABA425" s="490"/>
      <c r="ABB425" s="858"/>
      <c r="ABC425" s="858"/>
      <c r="ABD425" s="858"/>
      <c r="ABE425" s="858"/>
      <c r="ABF425" s="858"/>
      <c r="ABG425" s="858"/>
      <c r="ABH425" s="858"/>
      <c r="ABI425" s="490"/>
      <c r="ABJ425" s="858"/>
      <c r="ABK425" s="858"/>
      <c r="ABL425" s="858"/>
      <c r="ABM425" s="858"/>
      <c r="ABN425" s="858"/>
      <c r="ABO425" s="858"/>
      <c r="ABP425" s="858"/>
      <c r="ABQ425" s="490"/>
      <c r="ABR425" s="858"/>
      <c r="ABS425" s="858"/>
      <c r="ABT425" s="858"/>
      <c r="ABU425" s="858"/>
      <c r="ABV425" s="858"/>
      <c r="ABW425" s="858"/>
      <c r="ABX425" s="858"/>
      <c r="ABY425" s="490"/>
      <c r="ABZ425" s="858"/>
      <c r="ACA425" s="858"/>
      <c r="ACB425" s="858"/>
      <c r="ACC425" s="858"/>
      <c r="ACD425" s="858"/>
      <c r="ACE425" s="858"/>
      <c r="ACF425" s="858"/>
      <c r="ACG425" s="490"/>
      <c r="ACH425" s="858"/>
      <c r="ACI425" s="858"/>
      <c r="ACJ425" s="858"/>
      <c r="ACK425" s="858"/>
      <c r="ACL425" s="858"/>
      <c r="ACM425" s="858"/>
      <c r="ACN425" s="858"/>
      <c r="ACO425" s="490"/>
      <c r="ACP425" s="858"/>
      <c r="ACQ425" s="858"/>
      <c r="ACR425" s="858"/>
      <c r="ACS425" s="858"/>
      <c r="ACT425" s="858"/>
      <c r="ACU425" s="858"/>
      <c r="ACV425" s="858"/>
      <c r="ACW425" s="490"/>
      <c r="ACX425" s="858"/>
      <c r="ACY425" s="858"/>
      <c r="ACZ425" s="858"/>
      <c r="ADA425" s="858"/>
      <c r="ADB425" s="858"/>
      <c r="ADC425" s="858"/>
      <c r="ADD425" s="858"/>
      <c r="ADE425" s="490"/>
      <c r="ADF425" s="858"/>
      <c r="ADG425" s="858"/>
      <c r="ADH425" s="858"/>
      <c r="ADI425" s="858"/>
      <c r="ADJ425" s="858"/>
      <c r="ADK425" s="858"/>
      <c r="ADL425" s="858"/>
      <c r="ADM425" s="490"/>
      <c r="ADN425" s="858"/>
      <c r="ADO425" s="858"/>
      <c r="ADP425" s="858"/>
      <c r="ADQ425" s="858"/>
      <c r="ADR425" s="858"/>
      <c r="ADS425" s="858"/>
      <c r="ADT425" s="858"/>
      <c r="ADU425" s="490"/>
      <c r="ADV425" s="858"/>
      <c r="ADW425" s="858"/>
      <c r="ADX425" s="858"/>
      <c r="ADY425" s="858"/>
      <c r="ADZ425" s="858"/>
      <c r="AEA425" s="858"/>
      <c r="AEB425" s="858"/>
      <c r="AEC425" s="490"/>
      <c r="AED425" s="858"/>
      <c r="AEE425" s="858"/>
      <c r="AEF425" s="858"/>
      <c r="AEG425" s="858"/>
      <c r="AEH425" s="858"/>
      <c r="AEI425" s="858"/>
      <c r="AEJ425" s="858"/>
      <c r="AEK425" s="490"/>
      <c r="AEL425" s="858"/>
      <c r="AEM425" s="858"/>
      <c r="AEN425" s="858"/>
      <c r="AEO425" s="858"/>
      <c r="AEP425" s="858"/>
      <c r="AEQ425" s="858"/>
      <c r="AER425" s="858"/>
      <c r="AES425" s="490"/>
      <c r="AET425" s="858"/>
      <c r="AEU425" s="858"/>
      <c r="AEV425" s="858"/>
      <c r="AEW425" s="858"/>
      <c r="AEX425" s="858"/>
      <c r="AEY425" s="858"/>
      <c r="AEZ425" s="858"/>
      <c r="AFA425" s="490"/>
      <c r="AFB425" s="858"/>
      <c r="AFC425" s="858"/>
      <c r="AFD425" s="858"/>
      <c r="AFE425" s="858"/>
      <c r="AFF425" s="858"/>
      <c r="AFG425" s="858"/>
      <c r="AFH425" s="858"/>
      <c r="AFI425" s="490"/>
      <c r="AFJ425" s="858"/>
      <c r="AFK425" s="858"/>
      <c r="AFL425" s="858"/>
      <c r="AFM425" s="858"/>
      <c r="AFN425" s="858"/>
      <c r="AFO425" s="858"/>
      <c r="AFP425" s="858"/>
      <c r="AFQ425" s="490"/>
      <c r="AFR425" s="858"/>
      <c r="AFS425" s="858"/>
      <c r="AFT425" s="858"/>
      <c r="AFU425" s="858"/>
      <c r="AFV425" s="858"/>
      <c r="AFW425" s="858"/>
      <c r="AFX425" s="858"/>
      <c r="AFY425" s="490"/>
      <c r="AFZ425" s="858"/>
      <c r="AGA425" s="858"/>
      <c r="AGB425" s="858"/>
      <c r="AGC425" s="858"/>
      <c r="AGD425" s="858"/>
      <c r="AGE425" s="858"/>
      <c r="AGF425" s="858"/>
      <c r="AGG425" s="490"/>
      <c r="AGH425" s="858"/>
      <c r="AGI425" s="858"/>
      <c r="AGJ425" s="858"/>
      <c r="AGK425" s="858"/>
      <c r="AGL425" s="858"/>
      <c r="AGM425" s="858"/>
      <c r="AGN425" s="858"/>
      <c r="AGO425" s="490"/>
      <c r="AGP425" s="858"/>
      <c r="AGQ425" s="858"/>
      <c r="AGR425" s="858"/>
      <c r="AGS425" s="858"/>
      <c r="AGT425" s="858"/>
      <c r="AGU425" s="858"/>
      <c r="AGV425" s="858"/>
      <c r="AGW425" s="490"/>
      <c r="AGX425" s="858"/>
      <c r="AGY425" s="858"/>
      <c r="AGZ425" s="858"/>
      <c r="AHA425" s="858"/>
      <c r="AHB425" s="858"/>
      <c r="AHC425" s="858"/>
      <c r="AHD425" s="858"/>
      <c r="AHE425" s="490"/>
      <c r="AHF425" s="858"/>
      <c r="AHG425" s="858"/>
      <c r="AHH425" s="858"/>
      <c r="AHI425" s="858"/>
      <c r="AHJ425" s="858"/>
      <c r="AHK425" s="858"/>
      <c r="AHL425" s="858"/>
      <c r="AHM425" s="490"/>
      <c r="AHN425" s="858"/>
      <c r="AHO425" s="858"/>
      <c r="AHP425" s="858"/>
      <c r="AHQ425" s="858"/>
      <c r="AHR425" s="858"/>
      <c r="AHS425" s="858"/>
      <c r="AHT425" s="858"/>
      <c r="AHU425" s="490"/>
      <c r="AHV425" s="858"/>
      <c r="AHW425" s="858"/>
      <c r="AHX425" s="858"/>
      <c r="AHY425" s="858"/>
      <c r="AHZ425" s="858"/>
      <c r="AIA425" s="858"/>
      <c r="AIB425" s="858"/>
      <c r="AIC425" s="490"/>
      <c r="AID425" s="858"/>
      <c r="AIE425" s="858"/>
      <c r="AIF425" s="858"/>
      <c r="AIG425" s="858"/>
      <c r="AIH425" s="858"/>
      <c r="AII425" s="858"/>
      <c r="AIJ425" s="858"/>
      <c r="AIK425" s="490"/>
      <c r="AIL425" s="858"/>
      <c r="AIM425" s="858"/>
      <c r="AIN425" s="858"/>
      <c r="AIO425" s="858"/>
      <c r="AIP425" s="858"/>
      <c r="AIQ425" s="858"/>
      <c r="AIR425" s="858"/>
      <c r="AIS425" s="490"/>
      <c r="AIT425" s="858"/>
      <c r="AIU425" s="858"/>
      <c r="AIV425" s="858"/>
      <c r="AIW425" s="858"/>
      <c r="AIX425" s="858"/>
      <c r="AIY425" s="858"/>
      <c r="AIZ425" s="858"/>
      <c r="AJA425" s="490"/>
      <c r="AJB425" s="858"/>
      <c r="AJC425" s="858"/>
      <c r="AJD425" s="858"/>
      <c r="AJE425" s="858"/>
      <c r="AJF425" s="858"/>
      <c r="AJG425" s="858"/>
      <c r="AJH425" s="858"/>
      <c r="AJI425" s="490"/>
      <c r="AJJ425" s="858"/>
      <c r="AJK425" s="858"/>
      <c r="AJL425" s="858"/>
      <c r="AJM425" s="858"/>
      <c r="AJN425" s="858"/>
      <c r="AJO425" s="858"/>
      <c r="AJP425" s="858"/>
      <c r="AJQ425" s="490"/>
      <c r="AJR425" s="858"/>
      <c r="AJS425" s="858"/>
      <c r="AJT425" s="858"/>
      <c r="AJU425" s="858"/>
      <c r="AJV425" s="858"/>
      <c r="AJW425" s="858"/>
      <c r="AJX425" s="858"/>
      <c r="AJY425" s="490"/>
      <c r="AJZ425" s="858"/>
      <c r="AKA425" s="858"/>
      <c r="AKB425" s="858"/>
      <c r="AKC425" s="858"/>
      <c r="AKD425" s="858"/>
      <c r="AKE425" s="858"/>
      <c r="AKF425" s="858"/>
      <c r="AKG425" s="490"/>
      <c r="AKH425" s="858"/>
      <c r="AKI425" s="858"/>
      <c r="AKJ425" s="858"/>
      <c r="AKK425" s="858"/>
      <c r="AKL425" s="858"/>
      <c r="AKM425" s="858"/>
      <c r="AKN425" s="858"/>
      <c r="AKO425" s="490"/>
      <c r="AKP425" s="858"/>
      <c r="AKQ425" s="858"/>
      <c r="AKR425" s="858"/>
      <c r="AKS425" s="858"/>
      <c r="AKT425" s="858"/>
      <c r="AKU425" s="858"/>
      <c r="AKV425" s="858"/>
      <c r="AKW425" s="490"/>
      <c r="AKX425" s="858"/>
      <c r="AKY425" s="858"/>
      <c r="AKZ425" s="858"/>
      <c r="ALA425" s="858"/>
      <c r="ALB425" s="858"/>
      <c r="ALC425" s="858"/>
      <c r="ALD425" s="858"/>
      <c r="ALE425" s="490"/>
      <c r="ALF425" s="858"/>
      <c r="ALG425" s="858"/>
      <c r="ALH425" s="858"/>
      <c r="ALI425" s="858"/>
      <c r="ALJ425" s="858"/>
      <c r="ALK425" s="858"/>
      <c r="ALL425" s="858"/>
      <c r="ALM425" s="490"/>
      <c r="ALN425" s="858"/>
      <c r="ALO425" s="858"/>
      <c r="ALP425" s="858"/>
      <c r="ALQ425" s="858"/>
      <c r="ALR425" s="858"/>
      <c r="ALS425" s="858"/>
      <c r="ALT425" s="858"/>
      <c r="ALU425" s="490"/>
      <c r="ALV425" s="858"/>
      <c r="ALW425" s="858"/>
      <c r="ALX425" s="858"/>
      <c r="ALY425" s="858"/>
      <c r="ALZ425" s="858"/>
      <c r="AMA425" s="858"/>
      <c r="AMB425" s="858"/>
      <c r="AMC425" s="490"/>
      <c r="AMD425" s="858"/>
      <c r="AME425" s="858"/>
      <c r="AMF425" s="858"/>
      <c r="AMG425" s="858"/>
      <c r="AMH425" s="858"/>
      <c r="AMI425" s="858"/>
      <c r="AMJ425" s="858"/>
      <c r="AMK425" s="490"/>
      <c r="AML425" s="858"/>
      <c r="AMM425" s="858"/>
      <c r="AMN425" s="858"/>
      <c r="AMO425" s="858"/>
      <c r="AMP425" s="858"/>
      <c r="AMQ425" s="858"/>
      <c r="AMR425" s="858"/>
      <c r="AMS425" s="490"/>
      <c r="AMT425" s="858"/>
      <c r="AMU425" s="858"/>
      <c r="AMV425" s="858"/>
      <c r="AMW425" s="858"/>
      <c r="AMX425" s="858"/>
      <c r="AMY425" s="858"/>
      <c r="AMZ425" s="858"/>
      <c r="ANA425" s="490"/>
      <c r="ANB425" s="858"/>
      <c r="ANC425" s="858"/>
      <c r="AND425" s="858"/>
      <c r="ANE425" s="858"/>
      <c r="ANF425" s="858"/>
      <c r="ANG425" s="858"/>
      <c r="ANH425" s="858"/>
      <c r="ANI425" s="490"/>
      <c r="ANJ425" s="858"/>
      <c r="ANK425" s="858"/>
      <c r="ANL425" s="858"/>
      <c r="ANM425" s="858"/>
      <c r="ANN425" s="858"/>
      <c r="ANO425" s="858"/>
      <c r="ANP425" s="858"/>
      <c r="ANQ425" s="490"/>
      <c r="ANR425" s="858"/>
      <c r="ANS425" s="858"/>
      <c r="ANT425" s="858"/>
      <c r="ANU425" s="858"/>
      <c r="ANV425" s="858"/>
      <c r="ANW425" s="858"/>
      <c r="ANX425" s="858"/>
      <c r="ANY425" s="490"/>
      <c r="ANZ425" s="858"/>
      <c r="AOA425" s="858"/>
      <c r="AOB425" s="858"/>
      <c r="AOC425" s="858"/>
      <c r="AOD425" s="858"/>
      <c r="AOE425" s="858"/>
      <c r="AOF425" s="858"/>
      <c r="AOG425" s="490"/>
      <c r="AOH425" s="858"/>
      <c r="AOI425" s="858"/>
      <c r="AOJ425" s="858"/>
      <c r="AOK425" s="858"/>
      <c r="AOL425" s="858"/>
      <c r="AOM425" s="858"/>
      <c r="AON425" s="858"/>
      <c r="AOO425" s="490"/>
      <c r="AOP425" s="858"/>
      <c r="AOQ425" s="858"/>
      <c r="AOR425" s="858"/>
      <c r="AOS425" s="858"/>
      <c r="AOT425" s="858"/>
      <c r="AOU425" s="858"/>
      <c r="AOV425" s="858"/>
      <c r="AOW425" s="490"/>
      <c r="AOX425" s="858"/>
      <c r="AOY425" s="858"/>
      <c r="AOZ425" s="858"/>
      <c r="APA425" s="858"/>
      <c r="APB425" s="858"/>
      <c r="APC425" s="858"/>
      <c r="APD425" s="858"/>
      <c r="APE425" s="490"/>
      <c r="APF425" s="858"/>
      <c r="APG425" s="858"/>
      <c r="APH425" s="858"/>
      <c r="API425" s="858"/>
      <c r="APJ425" s="858"/>
      <c r="APK425" s="858"/>
      <c r="APL425" s="858"/>
      <c r="APM425" s="490"/>
      <c r="APN425" s="858"/>
      <c r="APO425" s="858"/>
      <c r="APP425" s="858"/>
      <c r="APQ425" s="858"/>
      <c r="APR425" s="858"/>
      <c r="APS425" s="858"/>
      <c r="APT425" s="858"/>
      <c r="APU425" s="490"/>
      <c r="APV425" s="858"/>
      <c r="APW425" s="858"/>
      <c r="APX425" s="858"/>
      <c r="APY425" s="858"/>
      <c r="APZ425" s="858"/>
      <c r="AQA425" s="858"/>
      <c r="AQB425" s="858"/>
      <c r="AQC425" s="490"/>
      <c r="AQD425" s="858"/>
      <c r="AQE425" s="858"/>
      <c r="AQF425" s="858"/>
      <c r="AQG425" s="858"/>
      <c r="AQH425" s="858"/>
      <c r="AQI425" s="858"/>
      <c r="AQJ425" s="858"/>
      <c r="AQK425" s="490"/>
      <c r="AQL425" s="858"/>
      <c r="AQM425" s="858"/>
      <c r="AQN425" s="858"/>
      <c r="AQO425" s="858"/>
      <c r="AQP425" s="858"/>
      <c r="AQQ425" s="858"/>
      <c r="AQR425" s="858"/>
      <c r="AQS425" s="490"/>
      <c r="AQT425" s="858"/>
      <c r="AQU425" s="858"/>
      <c r="AQV425" s="858"/>
      <c r="AQW425" s="858"/>
      <c r="AQX425" s="858"/>
      <c r="AQY425" s="858"/>
      <c r="AQZ425" s="858"/>
      <c r="ARA425" s="490"/>
      <c r="ARB425" s="858"/>
      <c r="ARC425" s="858"/>
      <c r="ARD425" s="858"/>
      <c r="ARE425" s="858"/>
      <c r="ARF425" s="858"/>
      <c r="ARG425" s="858"/>
      <c r="ARH425" s="858"/>
      <c r="ARI425" s="490"/>
      <c r="ARJ425" s="858"/>
      <c r="ARK425" s="858"/>
      <c r="ARL425" s="858"/>
      <c r="ARM425" s="858"/>
      <c r="ARN425" s="858"/>
      <c r="ARO425" s="858"/>
      <c r="ARP425" s="858"/>
      <c r="ARQ425" s="490"/>
      <c r="ARR425" s="858"/>
      <c r="ARS425" s="858"/>
      <c r="ART425" s="858"/>
      <c r="ARU425" s="858"/>
      <c r="ARV425" s="858"/>
      <c r="ARW425" s="858"/>
      <c r="ARX425" s="858"/>
      <c r="ARY425" s="490"/>
      <c r="ARZ425" s="858"/>
      <c r="ASA425" s="858"/>
      <c r="ASB425" s="858"/>
      <c r="ASC425" s="858"/>
      <c r="ASD425" s="858"/>
      <c r="ASE425" s="858"/>
      <c r="ASF425" s="858"/>
      <c r="ASG425" s="490"/>
      <c r="ASH425" s="858"/>
      <c r="ASI425" s="858"/>
      <c r="ASJ425" s="858"/>
      <c r="ASK425" s="858"/>
      <c r="ASL425" s="858"/>
      <c r="ASM425" s="858"/>
      <c r="ASN425" s="858"/>
      <c r="ASO425" s="490"/>
      <c r="ASP425" s="858"/>
      <c r="ASQ425" s="858"/>
      <c r="ASR425" s="858"/>
      <c r="ASS425" s="858"/>
      <c r="AST425" s="858"/>
      <c r="ASU425" s="858"/>
      <c r="ASV425" s="858"/>
      <c r="ASW425" s="490"/>
      <c r="ASX425" s="858"/>
      <c r="ASY425" s="858"/>
      <c r="ASZ425" s="858"/>
      <c r="ATA425" s="858"/>
      <c r="ATB425" s="858"/>
      <c r="ATC425" s="858"/>
      <c r="ATD425" s="858"/>
      <c r="ATE425" s="490"/>
      <c r="ATF425" s="858"/>
      <c r="ATG425" s="858"/>
      <c r="ATH425" s="858"/>
      <c r="ATI425" s="858"/>
      <c r="ATJ425" s="858"/>
      <c r="ATK425" s="858"/>
      <c r="ATL425" s="858"/>
      <c r="ATM425" s="490"/>
      <c r="ATN425" s="858"/>
      <c r="ATO425" s="858"/>
      <c r="ATP425" s="858"/>
      <c r="ATQ425" s="858"/>
      <c r="ATR425" s="858"/>
      <c r="ATS425" s="858"/>
      <c r="ATT425" s="858"/>
      <c r="ATU425" s="490"/>
      <c r="ATV425" s="858"/>
      <c r="ATW425" s="858"/>
      <c r="ATX425" s="858"/>
      <c r="ATY425" s="858"/>
      <c r="ATZ425" s="858"/>
      <c r="AUA425" s="858"/>
      <c r="AUB425" s="858"/>
      <c r="AUC425" s="490"/>
      <c r="AUD425" s="858"/>
      <c r="AUE425" s="858"/>
      <c r="AUF425" s="858"/>
      <c r="AUG425" s="858"/>
      <c r="AUH425" s="858"/>
      <c r="AUI425" s="858"/>
      <c r="AUJ425" s="858"/>
      <c r="AUK425" s="490"/>
      <c r="AUL425" s="858"/>
      <c r="AUM425" s="858"/>
      <c r="AUN425" s="858"/>
      <c r="AUO425" s="858"/>
      <c r="AUP425" s="858"/>
      <c r="AUQ425" s="858"/>
      <c r="AUR425" s="858"/>
      <c r="AUS425" s="490"/>
      <c r="AUT425" s="858"/>
      <c r="AUU425" s="858"/>
      <c r="AUV425" s="858"/>
      <c r="AUW425" s="858"/>
      <c r="AUX425" s="858"/>
      <c r="AUY425" s="858"/>
      <c r="AUZ425" s="858"/>
      <c r="AVA425" s="490"/>
      <c r="AVB425" s="858"/>
      <c r="AVC425" s="858"/>
      <c r="AVD425" s="858"/>
      <c r="AVE425" s="858"/>
      <c r="AVF425" s="858"/>
      <c r="AVG425" s="858"/>
      <c r="AVH425" s="858"/>
      <c r="AVI425" s="490"/>
      <c r="AVJ425" s="858"/>
      <c r="AVK425" s="858"/>
      <c r="AVL425" s="858"/>
      <c r="AVM425" s="858"/>
      <c r="AVN425" s="858"/>
      <c r="AVO425" s="858"/>
      <c r="AVP425" s="858"/>
      <c r="AVQ425" s="490"/>
      <c r="AVR425" s="858"/>
      <c r="AVS425" s="858"/>
      <c r="AVT425" s="858"/>
      <c r="AVU425" s="858"/>
      <c r="AVV425" s="858"/>
      <c r="AVW425" s="858"/>
      <c r="AVX425" s="858"/>
      <c r="AVY425" s="490"/>
      <c r="AVZ425" s="858"/>
      <c r="AWA425" s="858"/>
      <c r="AWB425" s="858"/>
      <c r="AWC425" s="858"/>
      <c r="AWD425" s="858"/>
      <c r="AWE425" s="858"/>
      <c r="AWF425" s="858"/>
      <c r="AWG425" s="490"/>
      <c r="AWH425" s="858"/>
      <c r="AWI425" s="858"/>
      <c r="AWJ425" s="858"/>
      <c r="AWK425" s="858"/>
      <c r="AWL425" s="858"/>
      <c r="AWM425" s="858"/>
      <c r="AWN425" s="858"/>
      <c r="AWO425" s="490"/>
      <c r="AWP425" s="858"/>
      <c r="AWQ425" s="858"/>
      <c r="AWR425" s="858"/>
      <c r="AWS425" s="858"/>
      <c r="AWT425" s="858"/>
      <c r="AWU425" s="858"/>
      <c r="AWV425" s="858"/>
      <c r="AWW425" s="490"/>
      <c r="AWX425" s="858"/>
      <c r="AWY425" s="858"/>
      <c r="AWZ425" s="858"/>
      <c r="AXA425" s="858"/>
      <c r="AXB425" s="858"/>
      <c r="AXC425" s="858"/>
      <c r="AXD425" s="858"/>
      <c r="AXE425" s="490"/>
      <c r="AXF425" s="858"/>
      <c r="AXG425" s="858"/>
      <c r="AXH425" s="858"/>
      <c r="AXI425" s="858"/>
      <c r="AXJ425" s="858"/>
      <c r="AXK425" s="858"/>
      <c r="AXL425" s="858"/>
      <c r="AXM425" s="490"/>
      <c r="AXN425" s="858"/>
      <c r="AXO425" s="858"/>
      <c r="AXP425" s="858"/>
      <c r="AXQ425" s="858"/>
      <c r="AXR425" s="858"/>
      <c r="AXS425" s="858"/>
      <c r="AXT425" s="858"/>
      <c r="AXU425" s="490"/>
      <c r="AXV425" s="858"/>
      <c r="AXW425" s="858"/>
      <c r="AXX425" s="858"/>
      <c r="AXY425" s="858"/>
      <c r="AXZ425" s="858"/>
      <c r="AYA425" s="858"/>
      <c r="AYB425" s="858"/>
      <c r="AYC425" s="490"/>
      <c r="AYD425" s="858"/>
      <c r="AYE425" s="858"/>
      <c r="AYF425" s="858"/>
      <c r="AYG425" s="858"/>
      <c r="AYH425" s="858"/>
      <c r="AYI425" s="858"/>
      <c r="AYJ425" s="858"/>
      <c r="AYK425" s="490"/>
      <c r="AYL425" s="858"/>
      <c r="AYM425" s="858"/>
      <c r="AYN425" s="858"/>
      <c r="AYO425" s="858"/>
      <c r="AYP425" s="858"/>
      <c r="AYQ425" s="858"/>
      <c r="AYR425" s="858"/>
      <c r="AYS425" s="490"/>
      <c r="AYT425" s="858"/>
      <c r="AYU425" s="858"/>
      <c r="AYV425" s="858"/>
      <c r="AYW425" s="858"/>
      <c r="AYX425" s="858"/>
      <c r="AYY425" s="858"/>
      <c r="AYZ425" s="858"/>
      <c r="AZA425" s="490"/>
      <c r="AZB425" s="858"/>
      <c r="AZC425" s="858"/>
      <c r="AZD425" s="858"/>
      <c r="AZE425" s="858"/>
      <c r="AZF425" s="858"/>
      <c r="AZG425" s="858"/>
      <c r="AZH425" s="858"/>
      <c r="AZI425" s="490"/>
      <c r="AZJ425" s="858"/>
      <c r="AZK425" s="858"/>
      <c r="AZL425" s="858"/>
      <c r="AZM425" s="858"/>
      <c r="AZN425" s="858"/>
      <c r="AZO425" s="858"/>
      <c r="AZP425" s="858"/>
      <c r="AZQ425" s="490"/>
      <c r="AZR425" s="858"/>
      <c r="AZS425" s="858"/>
      <c r="AZT425" s="858"/>
      <c r="AZU425" s="858"/>
      <c r="AZV425" s="858"/>
      <c r="AZW425" s="858"/>
      <c r="AZX425" s="858"/>
      <c r="AZY425" s="490"/>
      <c r="AZZ425" s="858"/>
      <c r="BAA425" s="858"/>
      <c r="BAB425" s="858"/>
      <c r="BAC425" s="858"/>
      <c r="BAD425" s="858"/>
      <c r="BAE425" s="858"/>
      <c r="BAF425" s="858"/>
      <c r="BAG425" s="490"/>
      <c r="BAH425" s="858"/>
      <c r="BAI425" s="858"/>
      <c r="BAJ425" s="858"/>
      <c r="BAK425" s="858"/>
      <c r="BAL425" s="858"/>
      <c r="BAM425" s="858"/>
      <c r="BAN425" s="858"/>
      <c r="BAO425" s="490"/>
      <c r="BAP425" s="858"/>
      <c r="BAQ425" s="858"/>
      <c r="BAR425" s="858"/>
      <c r="BAS425" s="858"/>
      <c r="BAT425" s="858"/>
      <c r="BAU425" s="858"/>
      <c r="BAV425" s="858"/>
      <c r="BAW425" s="490"/>
      <c r="BAX425" s="858"/>
      <c r="BAY425" s="858"/>
      <c r="BAZ425" s="858"/>
      <c r="BBA425" s="858"/>
      <c r="BBB425" s="858"/>
      <c r="BBC425" s="858"/>
      <c r="BBD425" s="858"/>
      <c r="BBE425" s="490"/>
      <c r="BBF425" s="858"/>
      <c r="BBG425" s="858"/>
      <c r="BBH425" s="858"/>
      <c r="BBI425" s="858"/>
      <c r="BBJ425" s="858"/>
      <c r="BBK425" s="858"/>
      <c r="BBL425" s="858"/>
      <c r="BBM425" s="490"/>
      <c r="BBN425" s="858"/>
      <c r="BBO425" s="858"/>
      <c r="BBP425" s="858"/>
      <c r="BBQ425" s="858"/>
      <c r="BBR425" s="858"/>
      <c r="BBS425" s="858"/>
      <c r="BBT425" s="858"/>
      <c r="BBU425" s="490"/>
      <c r="BBV425" s="858"/>
      <c r="BBW425" s="858"/>
      <c r="BBX425" s="858"/>
      <c r="BBY425" s="858"/>
      <c r="BBZ425" s="858"/>
      <c r="BCA425" s="858"/>
      <c r="BCB425" s="858"/>
      <c r="BCC425" s="490"/>
      <c r="BCD425" s="858"/>
      <c r="BCE425" s="858"/>
      <c r="BCF425" s="858"/>
      <c r="BCG425" s="858"/>
      <c r="BCH425" s="858"/>
      <c r="BCI425" s="858"/>
      <c r="BCJ425" s="858"/>
      <c r="BCK425" s="490"/>
      <c r="BCL425" s="858"/>
      <c r="BCM425" s="858"/>
      <c r="BCN425" s="858"/>
      <c r="BCO425" s="858"/>
      <c r="BCP425" s="858"/>
      <c r="BCQ425" s="858"/>
      <c r="BCR425" s="858"/>
      <c r="BCS425" s="490"/>
      <c r="BCT425" s="858"/>
      <c r="BCU425" s="858"/>
      <c r="BCV425" s="858"/>
      <c r="BCW425" s="858"/>
      <c r="BCX425" s="858"/>
      <c r="BCY425" s="858"/>
      <c r="BCZ425" s="858"/>
      <c r="BDA425" s="490"/>
      <c r="BDB425" s="858"/>
      <c r="BDC425" s="858"/>
      <c r="BDD425" s="858"/>
      <c r="BDE425" s="858"/>
      <c r="BDF425" s="858"/>
      <c r="BDG425" s="858"/>
      <c r="BDH425" s="858"/>
      <c r="BDI425" s="490"/>
      <c r="BDJ425" s="858"/>
      <c r="BDK425" s="858"/>
      <c r="BDL425" s="858"/>
      <c r="BDM425" s="858"/>
      <c r="BDN425" s="858"/>
      <c r="BDO425" s="858"/>
      <c r="BDP425" s="858"/>
      <c r="BDQ425" s="490"/>
      <c r="BDR425" s="858"/>
      <c r="BDS425" s="858"/>
      <c r="BDT425" s="858"/>
      <c r="BDU425" s="858"/>
      <c r="BDV425" s="858"/>
      <c r="BDW425" s="858"/>
      <c r="BDX425" s="858"/>
      <c r="BDY425" s="490"/>
      <c r="BDZ425" s="858"/>
      <c r="BEA425" s="858"/>
      <c r="BEB425" s="858"/>
      <c r="BEC425" s="858"/>
      <c r="BED425" s="858"/>
      <c r="BEE425" s="858"/>
      <c r="BEF425" s="858"/>
      <c r="BEG425" s="490"/>
      <c r="BEH425" s="858"/>
      <c r="BEI425" s="858"/>
      <c r="BEJ425" s="858"/>
      <c r="BEK425" s="858"/>
      <c r="BEL425" s="858"/>
      <c r="BEM425" s="858"/>
      <c r="BEN425" s="858"/>
      <c r="BEO425" s="490"/>
      <c r="BEP425" s="858"/>
      <c r="BEQ425" s="858"/>
      <c r="BER425" s="858"/>
      <c r="BES425" s="858"/>
      <c r="BET425" s="858"/>
      <c r="BEU425" s="858"/>
      <c r="BEV425" s="858"/>
      <c r="BEW425" s="490"/>
      <c r="BEX425" s="858"/>
      <c r="BEY425" s="858"/>
      <c r="BEZ425" s="858"/>
      <c r="BFA425" s="858"/>
      <c r="BFB425" s="858"/>
      <c r="BFC425" s="858"/>
      <c r="BFD425" s="858"/>
      <c r="BFE425" s="490"/>
      <c r="BFF425" s="858"/>
      <c r="BFG425" s="858"/>
      <c r="BFH425" s="858"/>
      <c r="BFI425" s="858"/>
      <c r="BFJ425" s="858"/>
      <c r="BFK425" s="858"/>
      <c r="BFL425" s="858"/>
      <c r="BFM425" s="490"/>
      <c r="BFN425" s="858"/>
      <c r="BFO425" s="858"/>
      <c r="BFP425" s="858"/>
      <c r="BFQ425" s="858"/>
      <c r="BFR425" s="858"/>
      <c r="BFS425" s="858"/>
      <c r="BFT425" s="858"/>
      <c r="BFU425" s="490"/>
      <c r="BFV425" s="858"/>
      <c r="BFW425" s="858"/>
      <c r="BFX425" s="858"/>
      <c r="BFY425" s="858"/>
      <c r="BFZ425" s="858"/>
      <c r="BGA425" s="858"/>
      <c r="BGB425" s="858"/>
      <c r="BGC425" s="490"/>
      <c r="BGD425" s="858"/>
      <c r="BGE425" s="858"/>
      <c r="BGF425" s="858"/>
      <c r="BGG425" s="858"/>
      <c r="BGH425" s="858"/>
      <c r="BGI425" s="858"/>
      <c r="BGJ425" s="858"/>
      <c r="BGK425" s="490"/>
      <c r="BGL425" s="858"/>
      <c r="BGM425" s="858"/>
      <c r="BGN425" s="858"/>
      <c r="BGO425" s="858"/>
      <c r="BGP425" s="858"/>
      <c r="BGQ425" s="858"/>
      <c r="BGR425" s="858"/>
      <c r="BGS425" s="490"/>
      <c r="BGT425" s="858"/>
      <c r="BGU425" s="858"/>
      <c r="BGV425" s="858"/>
      <c r="BGW425" s="858"/>
      <c r="BGX425" s="858"/>
      <c r="BGY425" s="858"/>
      <c r="BGZ425" s="858"/>
      <c r="BHA425" s="490"/>
      <c r="BHB425" s="858"/>
      <c r="BHC425" s="858"/>
      <c r="BHD425" s="858"/>
      <c r="BHE425" s="858"/>
      <c r="BHF425" s="858"/>
      <c r="BHG425" s="858"/>
      <c r="BHH425" s="858"/>
      <c r="BHI425" s="490"/>
      <c r="BHJ425" s="858"/>
      <c r="BHK425" s="858"/>
      <c r="BHL425" s="858"/>
      <c r="BHM425" s="858"/>
      <c r="BHN425" s="858"/>
      <c r="BHO425" s="858"/>
      <c r="BHP425" s="858"/>
      <c r="BHQ425" s="490"/>
      <c r="BHR425" s="858"/>
      <c r="BHS425" s="858"/>
      <c r="BHT425" s="858"/>
      <c r="BHU425" s="858"/>
      <c r="BHV425" s="858"/>
      <c r="BHW425" s="858"/>
      <c r="BHX425" s="858"/>
      <c r="BHY425" s="490"/>
      <c r="BHZ425" s="858"/>
      <c r="BIA425" s="858"/>
      <c r="BIB425" s="858"/>
      <c r="BIC425" s="858"/>
      <c r="BID425" s="858"/>
      <c r="BIE425" s="858"/>
      <c r="BIF425" s="858"/>
      <c r="BIG425" s="490"/>
      <c r="BIH425" s="858"/>
      <c r="BII425" s="858"/>
      <c r="BIJ425" s="858"/>
      <c r="BIK425" s="858"/>
      <c r="BIL425" s="858"/>
      <c r="BIM425" s="858"/>
      <c r="BIN425" s="858"/>
      <c r="BIO425" s="490"/>
      <c r="BIP425" s="858"/>
      <c r="BIQ425" s="858"/>
      <c r="BIR425" s="858"/>
      <c r="BIS425" s="858"/>
      <c r="BIT425" s="858"/>
      <c r="BIU425" s="858"/>
      <c r="BIV425" s="858"/>
      <c r="BIW425" s="490"/>
      <c r="BIX425" s="858"/>
      <c r="BIY425" s="858"/>
      <c r="BIZ425" s="858"/>
      <c r="BJA425" s="858"/>
      <c r="BJB425" s="858"/>
      <c r="BJC425" s="858"/>
      <c r="BJD425" s="858"/>
      <c r="BJE425" s="490"/>
      <c r="BJF425" s="858"/>
      <c r="BJG425" s="858"/>
      <c r="BJH425" s="858"/>
      <c r="BJI425" s="858"/>
      <c r="BJJ425" s="858"/>
      <c r="BJK425" s="858"/>
      <c r="BJL425" s="858"/>
      <c r="BJM425" s="490"/>
      <c r="BJN425" s="858"/>
      <c r="BJO425" s="858"/>
      <c r="BJP425" s="858"/>
      <c r="BJQ425" s="858"/>
      <c r="BJR425" s="858"/>
      <c r="BJS425" s="858"/>
      <c r="BJT425" s="858"/>
      <c r="BJU425" s="490"/>
      <c r="BJV425" s="858"/>
      <c r="BJW425" s="858"/>
      <c r="BJX425" s="858"/>
      <c r="BJY425" s="858"/>
      <c r="BJZ425" s="858"/>
      <c r="BKA425" s="858"/>
      <c r="BKB425" s="858"/>
      <c r="BKC425" s="490"/>
      <c r="BKD425" s="858"/>
      <c r="BKE425" s="858"/>
      <c r="BKF425" s="858"/>
      <c r="BKG425" s="858"/>
      <c r="BKH425" s="858"/>
      <c r="BKI425" s="858"/>
      <c r="BKJ425" s="858"/>
      <c r="BKK425" s="490"/>
      <c r="BKL425" s="858"/>
      <c r="BKM425" s="858"/>
      <c r="BKN425" s="858"/>
      <c r="BKO425" s="858"/>
      <c r="BKP425" s="858"/>
      <c r="BKQ425" s="858"/>
      <c r="BKR425" s="858"/>
      <c r="BKS425" s="490"/>
      <c r="BKT425" s="858"/>
      <c r="BKU425" s="858"/>
      <c r="BKV425" s="858"/>
      <c r="BKW425" s="858"/>
      <c r="BKX425" s="858"/>
      <c r="BKY425" s="858"/>
      <c r="BKZ425" s="858"/>
      <c r="BLA425" s="490"/>
      <c r="BLB425" s="858"/>
      <c r="BLC425" s="858"/>
      <c r="BLD425" s="858"/>
      <c r="BLE425" s="858"/>
      <c r="BLF425" s="858"/>
      <c r="BLG425" s="858"/>
      <c r="BLH425" s="858"/>
      <c r="BLI425" s="490"/>
      <c r="BLJ425" s="858"/>
      <c r="BLK425" s="858"/>
      <c r="BLL425" s="858"/>
      <c r="BLM425" s="858"/>
      <c r="BLN425" s="858"/>
      <c r="BLO425" s="858"/>
      <c r="BLP425" s="858"/>
      <c r="BLQ425" s="490"/>
      <c r="BLR425" s="858"/>
      <c r="BLS425" s="858"/>
      <c r="BLT425" s="858"/>
      <c r="BLU425" s="858"/>
      <c r="BLV425" s="858"/>
      <c r="BLW425" s="858"/>
      <c r="BLX425" s="858"/>
      <c r="BLY425" s="490"/>
      <c r="BLZ425" s="858"/>
      <c r="BMA425" s="858"/>
      <c r="BMB425" s="858"/>
      <c r="BMC425" s="858"/>
      <c r="BMD425" s="858"/>
      <c r="BME425" s="858"/>
      <c r="BMF425" s="858"/>
      <c r="BMG425" s="490"/>
      <c r="BMH425" s="858"/>
      <c r="BMI425" s="858"/>
      <c r="BMJ425" s="858"/>
      <c r="BMK425" s="858"/>
      <c r="BML425" s="858"/>
      <c r="BMM425" s="858"/>
      <c r="BMN425" s="858"/>
      <c r="BMO425" s="490"/>
      <c r="BMP425" s="858"/>
      <c r="BMQ425" s="858"/>
      <c r="BMR425" s="858"/>
      <c r="BMS425" s="858"/>
      <c r="BMT425" s="858"/>
      <c r="BMU425" s="858"/>
      <c r="BMV425" s="858"/>
      <c r="BMW425" s="490"/>
      <c r="BMX425" s="858"/>
      <c r="BMY425" s="858"/>
      <c r="BMZ425" s="858"/>
      <c r="BNA425" s="858"/>
      <c r="BNB425" s="858"/>
      <c r="BNC425" s="858"/>
      <c r="BND425" s="858"/>
      <c r="BNE425" s="490"/>
      <c r="BNF425" s="858"/>
      <c r="BNG425" s="858"/>
      <c r="BNH425" s="858"/>
      <c r="BNI425" s="858"/>
      <c r="BNJ425" s="858"/>
      <c r="BNK425" s="858"/>
      <c r="BNL425" s="858"/>
      <c r="BNM425" s="490"/>
      <c r="BNN425" s="858"/>
      <c r="BNO425" s="858"/>
      <c r="BNP425" s="858"/>
      <c r="BNQ425" s="858"/>
      <c r="BNR425" s="858"/>
      <c r="BNS425" s="858"/>
      <c r="BNT425" s="858"/>
      <c r="BNU425" s="490"/>
      <c r="BNV425" s="858"/>
      <c r="BNW425" s="858"/>
      <c r="BNX425" s="858"/>
      <c r="BNY425" s="858"/>
      <c r="BNZ425" s="858"/>
      <c r="BOA425" s="858"/>
      <c r="BOB425" s="858"/>
      <c r="BOC425" s="490"/>
      <c r="BOD425" s="858"/>
      <c r="BOE425" s="858"/>
      <c r="BOF425" s="858"/>
      <c r="BOG425" s="858"/>
      <c r="BOH425" s="858"/>
      <c r="BOI425" s="858"/>
      <c r="BOJ425" s="858"/>
      <c r="BOK425" s="490"/>
      <c r="BOL425" s="858"/>
      <c r="BOM425" s="858"/>
      <c r="BON425" s="858"/>
      <c r="BOO425" s="858"/>
      <c r="BOP425" s="858"/>
      <c r="BOQ425" s="858"/>
      <c r="BOR425" s="858"/>
      <c r="BOS425" s="490"/>
      <c r="BOT425" s="858"/>
      <c r="BOU425" s="858"/>
      <c r="BOV425" s="858"/>
      <c r="BOW425" s="858"/>
      <c r="BOX425" s="858"/>
      <c r="BOY425" s="858"/>
      <c r="BOZ425" s="858"/>
      <c r="BPA425" s="490"/>
      <c r="BPB425" s="858"/>
      <c r="BPC425" s="858"/>
      <c r="BPD425" s="858"/>
      <c r="BPE425" s="858"/>
      <c r="BPF425" s="858"/>
      <c r="BPG425" s="858"/>
      <c r="BPH425" s="858"/>
      <c r="BPI425" s="490"/>
      <c r="BPJ425" s="858"/>
      <c r="BPK425" s="858"/>
      <c r="BPL425" s="858"/>
      <c r="BPM425" s="858"/>
      <c r="BPN425" s="858"/>
      <c r="BPO425" s="858"/>
      <c r="BPP425" s="858"/>
      <c r="BPQ425" s="490"/>
      <c r="BPR425" s="858"/>
      <c r="BPS425" s="858"/>
      <c r="BPT425" s="858"/>
      <c r="BPU425" s="858"/>
      <c r="BPV425" s="858"/>
      <c r="BPW425" s="858"/>
      <c r="BPX425" s="858"/>
      <c r="BPY425" s="490"/>
      <c r="BPZ425" s="858"/>
      <c r="BQA425" s="858"/>
      <c r="BQB425" s="858"/>
      <c r="BQC425" s="858"/>
      <c r="BQD425" s="858"/>
      <c r="BQE425" s="858"/>
      <c r="BQF425" s="858"/>
      <c r="BQG425" s="490"/>
      <c r="BQH425" s="858"/>
      <c r="BQI425" s="858"/>
      <c r="BQJ425" s="858"/>
      <c r="BQK425" s="858"/>
      <c r="BQL425" s="858"/>
      <c r="BQM425" s="858"/>
      <c r="BQN425" s="858"/>
      <c r="BQO425" s="490"/>
      <c r="BQP425" s="858"/>
      <c r="BQQ425" s="858"/>
      <c r="BQR425" s="858"/>
      <c r="BQS425" s="858"/>
      <c r="BQT425" s="858"/>
      <c r="BQU425" s="858"/>
      <c r="BQV425" s="858"/>
      <c r="BQW425" s="490"/>
      <c r="BQX425" s="858"/>
      <c r="BQY425" s="858"/>
      <c r="BQZ425" s="858"/>
      <c r="BRA425" s="858"/>
      <c r="BRB425" s="858"/>
      <c r="BRC425" s="858"/>
      <c r="BRD425" s="858"/>
      <c r="BRE425" s="490"/>
      <c r="BRF425" s="858"/>
      <c r="BRG425" s="858"/>
      <c r="BRH425" s="858"/>
      <c r="BRI425" s="858"/>
      <c r="BRJ425" s="858"/>
      <c r="BRK425" s="858"/>
      <c r="BRL425" s="858"/>
      <c r="BRM425" s="490"/>
      <c r="BRN425" s="858"/>
      <c r="BRO425" s="858"/>
      <c r="BRP425" s="858"/>
      <c r="BRQ425" s="858"/>
      <c r="BRR425" s="858"/>
      <c r="BRS425" s="858"/>
      <c r="BRT425" s="858"/>
      <c r="BRU425" s="490"/>
      <c r="BRV425" s="858"/>
      <c r="BRW425" s="858"/>
      <c r="BRX425" s="858"/>
      <c r="BRY425" s="858"/>
      <c r="BRZ425" s="858"/>
      <c r="BSA425" s="858"/>
      <c r="BSB425" s="858"/>
      <c r="BSC425" s="490"/>
      <c r="BSD425" s="858"/>
      <c r="BSE425" s="858"/>
      <c r="BSF425" s="858"/>
      <c r="BSG425" s="858"/>
      <c r="BSH425" s="858"/>
      <c r="BSI425" s="858"/>
      <c r="BSJ425" s="858"/>
      <c r="BSK425" s="490"/>
      <c r="BSL425" s="858"/>
      <c r="BSM425" s="858"/>
      <c r="BSN425" s="858"/>
      <c r="BSO425" s="858"/>
      <c r="BSP425" s="858"/>
      <c r="BSQ425" s="858"/>
      <c r="BSR425" s="858"/>
      <c r="BSS425" s="490"/>
      <c r="BST425" s="858"/>
      <c r="BSU425" s="858"/>
      <c r="BSV425" s="858"/>
      <c r="BSW425" s="858"/>
      <c r="BSX425" s="858"/>
      <c r="BSY425" s="858"/>
      <c r="BSZ425" s="858"/>
      <c r="BTA425" s="490"/>
      <c r="BTB425" s="858"/>
      <c r="BTC425" s="858"/>
      <c r="BTD425" s="858"/>
      <c r="BTE425" s="858"/>
      <c r="BTF425" s="858"/>
      <c r="BTG425" s="858"/>
      <c r="BTH425" s="858"/>
      <c r="BTI425" s="490"/>
      <c r="BTJ425" s="858"/>
      <c r="BTK425" s="858"/>
      <c r="BTL425" s="858"/>
      <c r="BTM425" s="858"/>
      <c r="BTN425" s="858"/>
      <c r="BTO425" s="858"/>
      <c r="BTP425" s="858"/>
      <c r="BTQ425" s="490"/>
      <c r="BTR425" s="858"/>
      <c r="BTS425" s="858"/>
      <c r="BTT425" s="858"/>
      <c r="BTU425" s="858"/>
      <c r="BTV425" s="858"/>
      <c r="BTW425" s="858"/>
      <c r="BTX425" s="858"/>
      <c r="BTY425" s="490"/>
      <c r="BTZ425" s="858"/>
      <c r="BUA425" s="858"/>
      <c r="BUB425" s="858"/>
      <c r="BUC425" s="858"/>
      <c r="BUD425" s="858"/>
      <c r="BUE425" s="858"/>
      <c r="BUF425" s="858"/>
      <c r="BUG425" s="490"/>
      <c r="BUH425" s="858"/>
      <c r="BUI425" s="858"/>
      <c r="BUJ425" s="858"/>
      <c r="BUK425" s="858"/>
      <c r="BUL425" s="858"/>
      <c r="BUM425" s="858"/>
      <c r="BUN425" s="858"/>
      <c r="BUO425" s="490"/>
      <c r="BUP425" s="858"/>
      <c r="BUQ425" s="858"/>
      <c r="BUR425" s="858"/>
      <c r="BUS425" s="858"/>
      <c r="BUT425" s="858"/>
      <c r="BUU425" s="858"/>
      <c r="BUV425" s="858"/>
      <c r="BUW425" s="490"/>
      <c r="BUX425" s="858"/>
      <c r="BUY425" s="858"/>
      <c r="BUZ425" s="858"/>
      <c r="BVA425" s="858"/>
      <c r="BVB425" s="858"/>
      <c r="BVC425" s="858"/>
      <c r="BVD425" s="858"/>
      <c r="BVE425" s="490"/>
      <c r="BVF425" s="858"/>
      <c r="BVG425" s="858"/>
      <c r="BVH425" s="858"/>
      <c r="BVI425" s="858"/>
      <c r="BVJ425" s="858"/>
      <c r="BVK425" s="858"/>
      <c r="BVL425" s="858"/>
      <c r="BVM425" s="490"/>
      <c r="BVN425" s="858"/>
      <c r="BVO425" s="858"/>
      <c r="BVP425" s="858"/>
      <c r="BVQ425" s="858"/>
      <c r="BVR425" s="858"/>
      <c r="BVS425" s="858"/>
      <c r="BVT425" s="858"/>
      <c r="BVU425" s="490"/>
      <c r="BVV425" s="858"/>
      <c r="BVW425" s="858"/>
      <c r="BVX425" s="858"/>
      <c r="BVY425" s="858"/>
      <c r="BVZ425" s="858"/>
      <c r="BWA425" s="858"/>
      <c r="BWB425" s="858"/>
      <c r="BWC425" s="490"/>
      <c r="BWD425" s="858"/>
      <c r="BWE425" s="858"/>
      <c r="BWF425" s="858"/>
      <c r="BWG425" s="858"/>
      <c r="BWH425" s="858"/>
      <c r="BWI425" s="858"/>
      <c r="BWJ425" s="858"/>
      <c r="BWK425" s="490"/>
      <c r="BWL425" s="858"/>
      <c r="BWM425" s="858"/>
      <c r="BWN425" s="858"/>
      <c r="BWO425" s="858"/>
      <c r="BWP425" s="858"/>
      <c r="BWQ425" s="858"/>
      <c r="BWR425" s="858"/>
      <c r="BWS425" s="490"/>
      <c r="BWT425" s="858"/>
      <c r="BWU425" s="858"/>
      <c r="BWV425" s="858"/>
      <c r="BWW425" s="858"/>
      <c r="BWX425" s="858"/>
      <c r="BWY425" s="858"/>
      <c r="BWZ425" s="858"/>
      <c r="BXA425" s="490"/>
      <c r="BXB425" s="858"/>
      <c r="BXC425" s="858"/>
      <c r="BXD425" s="858"/>
      <c r="BXE425" s="858"/>
      <c r="BXF425" s="858"/>
      <c r="BXG425" s="858"/>
      <c r="BXH425" s="858"/>
      <c r="BXI425" s="490"/>
      <c r="BXJ425" s="858"/>
      <c r="BXK425" s="858"/>
      <c r="BXL425" s="858"/>
      <c r="BXM425" s="858"/>
      <c r="BXN425" s="858"/>
      <c r="BXO425" s="858"/>
      <c r="BXP425" s="858"/>
      <c r="BXQ425" s="490"/>
      <c r="BXR425" s="858"/>
      <c r="BXS425" s="858"/>
      <c r="BXT425" s="858"/>
      <c r="BXU425" s="858"/>
      <c r="BXV425" s="858"/>
      <c r="BXW425" s="858"/>
      <c r="BXX425" s="858"/>
      <c r="BXY425" s="490"/>
      <c r="BXZ425" s="858"/>
      <c r="BYA425" s="858"/>
      <c r="BYB425" s="858"/>
      <c r="BYC425" s="858"/>
      <c r="BYD425" s="858"/>
      <c r="BYE425" s="858"/>
      <c r="BYF425" s="858"/>
      <c r="BYG425" s="490"/>
      <c r="BYH425" s="858"/>
      <c r="BYI425" s="858"/>
      <c r="BYJ425" s="858"/>
      <c r="BYK425" s="858"/>
      <c r="BYL425" s="858"/>
      <c r="BYM425" s="858"/>
      <c r="BYN425" s="858"/>
      <c r="BYO425" s="490"/>
      <c r="BYP425" s="858"/>
      <c r="BYQ425" s="858"/>
      <c r="BYR425" s="858"/>
      <c r="BYS425" s="858"/>
      <c r="BYT425" s="858"/>
      <c r="BYU425" s="858"/>
      <c r="BYV425" s="858"/>
      <c r="BYW425" s="490"/>
      <c r="BYX425" s="858"/>
      <c r="BYY425" s="858"/>
      <c r="BYZ425" s="858"/>
      <c r="BZA425" s="858"/>
      <c r="BZB425" s="858"/>
      <c r="BZC425" s="858"/>
      <c r="BZD425" s="858"/>
      <c r="BZE425" s="490"/>
      <c r="BZF425" s="858"/>
      <c r="BZG425" s="858"/>
      <c r="BZH425" s="858"/>
      <c r="BZI425" s="858"/>
      <c r="BZJ425" s="858"/>
      <c r="BZK425" s="858"/>
      <c r="BZL425" s="858"/>
      <c r="BZM425" s="490"/>
      <c r="BZN425" s="858"/>
      <c r="BZO425" s="858"/>
      <c r="BZP425" s="858"/>
      <c r="BZQ425" s="858"/>
      <c r="BZR425" s="858"/>
      <c r="BZS425" s="858"/>
      <c r="BZT425" s="858"/>
      <c r="BZU425" s="490"/>
      <c r="BZV425" s="858"/>
      <c r="BZW425" s="858"/>
      <c r="BZX425" s="858"/>
      <c r="BZY425" s="858"/>
      <c r="BZZ425" s="858"/>
      <c r="CAA425" s="858"/>
      <c r="CAB425" s="858"/>
      <c r="CAC425" s="490"/>
      <c r="CAD425" s="858"/>
      <c r="CAE425" s="858"/>
      <c r="CAF425" s="858"/>
      <c r="CAG425" s="858"/>
      <c r="CAH425" s="858"/>
      <c r="CAI425" s="858"/>
      <c r="CAJ425" s="858"/>
      <c r="CAK425" s="490"/>
      <c r="CAL425" s="858"/>
      <c r="CAM425" s="858"/>
      <c r="CAN425" s="858"/>
      <c r="CAO425" s="858"/>
      <c r="CAP425" s="858"/>
      <c r="CAQ425" s="858"/>
      <c r="CAR425" s="858"/>
      <c r="CAS425" s="490"/>
      <c r="CAT425" s="858"/>
      <c r="CAU425" s="858"/>
      <c r="CAV425" s="858"/>
      <c r="CAW425" s="858"/>
      <c r="CAX425" s="858"/>
      <c r="CAY425" s="858"/>
      <c r="CAZ425" s="858"/>
      <c r="CBA425" s="490"/>
      <c r="CBB425" s="858"/>
      <c r="CBC425" s="858"/>
      <c r="CBD425" s="858"/>
      <c r="CBE425" s="858"/>
      <c r="CBF425" s="858"/>
      <c r="CBG425" s="858"/>
      <c r="CBH425" s="858"/>
      <c r="CBI425" s="490"/>
      <c r="CBJ425" s="858"/>
      <c r="CBK425" s="858"/>
      <c r="CBL425" s="858"/>
      <c r="CBM425" s="858"/>
      <c r="CBN425" s="858"/>
      <c r="CBO425" s="858"/>
      <c r="CBP425" s="858"/>
      <c r="CBQ425" s="490"/>
      <c r="CBR425" s="858"/>
      <c r="CBS425" s="858"/>
      <c r="CBT425" s="858"/>
      <c r="CBU425" s="858"/>
      <c r="CBV425" s="858"/>
      <c r="CBW425" s="858"/>
      <c r="CBX425" s="858"/>
      <c r="CBY425" s="490"/>
      <c r="CBZ425" s="858"/>
      <c r="CCA425" s="858"/>
      <c r="CCB425" s="858"/>
      <c r="CCC425" s="858"/>
      <c r="CCD425" s="858"/>
      <c r="CCE425" s="858"/>
      <c r="CCF425" s="858"/>
      <c r="CCG425" s="490"/>
      <c r="CCH425" s="858"/>
      <c r="CCI425" s="858"/>
      <c r="CCJ425" s="858"/>
      <c r="CCK425" s="858"/>
      <c r="CCL425" s="858"/>
      <c r="CCM425" s="858"/>
      <c r="CCN425" s="858"/>
      <c r="CCO425" s="490"/>
      <c r="CCP425" s="858"/>
      <c r="CCQ425" s="858"/>
      <c r="CCR425" s="858"/>
      <c r="CCS425" s="858"/>
      <c r="CCT425" s="858"/>
      <c r="CCU425" s="858"/>
      <c r="CCV425" s="858"/>
      <c r="CCW425" s="490"/>
      <c r="CCX425" s="858"/>
      <c r="CCY425" s="858"/>
      <c r="CCZ425" s="858"/>
      <c r="CDA425" s="858"/>
      <c r="CDB425" s="858"/>
      <c r="CDC425" s="858"/>
      <c r="CDD425" s="858"/>
      <c r="CDE425" s="490"/>
      <c r="CDF425" s="858"/>
      <c r="CDG425" s="858"/>
      <c r="CDH425" s="858"/>
      <c r="CDI425" s="858"/>
      <c r="CDJ425" s="858"/>
      <c r="CDK425" s="858"/>
      <c r="CDL425" s="858"/>
      <c r="CDM425" s="490"/>
      <c r="CDN425" s="858"/>
      <c r="CDO425" s="858"/>
      <c r="CDP425" s="858"/>
      <c r="CDQ425" s="858"/>
      <c r="CDR425" s="858"/>
      <c r="CDS425" s="858"/>
      <c r="CDT425" s="858"/>
      <c r="CDU425" s="490"/>
      <c r="CDV425" s="858"/>
      <c r="CDW425" s="858"/>
      <c r="CDX425" s="858"/>
      <c r="CDY425" s="858"/>
      <c r="CDZ425" s="858"/>
      <c r="CEA425" s="858"/>
      <c r="CEB425" s="858"/>
      <c r="CEC425" s="490"/>
      <c r="CED425" s="858"/>
      <c r="CEE425" s="858"/>
      <c r="CEF425" s="858"/>
      <c r="CEG425" s="858"/>
      <c r="CEH425" s="858"/>
      <c r="CEI425" s="858"/>
      <c r="CEJ425" s="858"/>
      <c r="CEK425" s="490"/>
      <c r="CEL425" s="858"/>
      <c r="CEM425" s="858"/>
      <c r="CEN425" s="858"/>
      <c r="CEO425" s="858"/>
      <c r="CEP425" s="858"/>
      <c r="CEQ425" s="858"/>
      <c r="CER425" s="858"/>
      <c r="CES425" s="490"/>
      <c r="CET425" s="858"/>
      <c r="CEU425" s="858"/>
      <c r="CEV425" s="858"/>
      <c r="CEW425" s="858"/>
      <c r="CEX425" s="858"/>
      <c r="CEY425" s="858"/>
      <c r="CEZ425" s="858"/>
      <c r="CFA425" s="490"/>
      <c r="CFB425" s="858"/>
      <c r="CFC425" s="858"/>
      <c r="CFD425" s="858"/>
      <c r="CFE425" s="858"/>
      <c r="CFF425" s="858"/>
      <c r="CFG425" s="858"/>
      <c r="CFH425" s="858"/>
      <c r="CFI425" s="490"/>
      <c r="CFJ425" s="858"/>
      <c r="CFK425" s="858"/>
      <c r="CFL425" s="858"/>
      <c r="CFM425" s="858"/>
      <c r="CFN425" s="858"/>
      <c r="CFO425" s="858"/>
      <c r="CFP425" s="858"/>
      <c r="CFQ425" s="490"/>
      <c r="CFR425" s="858"/>
      <c r="CFS425" s="858"/>
      <c r="CFT425" s="858"/>
      <c r="CFU425" s="858"/>
      <c r="CFV425" s="858"/>
      <c r="CFW425" s="858"/>
      <c r="CFX425" s="858"/>
      <c r="CFY425" s="490"/>
      <c r="CFZ425" s="858"/>
      <c r="CGA425" s="858"/>
      <c r="CGB425" s="858"/>
      <c r="CGC425" s="858"/>
      <c r="CGD425" s="858"/>
      <c r="CGE425" s="858"/>
      <c r="CGF425" s="858"/>
      <c r="CGG425" s="490"/>
      <c r="CGH425" s="858"/>
      <c r="CGI425" s="858"/>
      <c r="CGJ425" s="858"/>
      <c r="CGK425" s="858"/>
      <c r="CGL425" s="858"/>
      <c r="CGM425" s="858"/>
      <c r="CGN425" s="858"/>
      <c r="CGO425" s="490"/>
      <c r="CGP425" s="858"/>
      <c r="CGQ425" s="858"/>
      <c r="CGR425" s="858"/>
      <c r="CGS425" s="858"/>
      <c r="CGT425" s="858"/>
      <c r="CGU425" s="858"/>
      <c r="CGV425" s="858"/>
      <c r="CGW425" s="490"/>
      <c r="CGX425" s="858"/>
      <c r="CGY425" s="858"/>
      <c r="CGZ425" s="858"/>
      <c r="CHA425" s="858"/>
      <c r="CHB425" s="858"/>
      <c r="CHC425" s="858"/>
      <c r="CHD425" s="858"/>
      <c r="CHE425" s="490"/>
      <c r="CHF425" s="858"/>
      <c r="CHG425" s="858"/>
      <c r="CHH425" s="858"/>
      <c r="CHI425" s="858"/>
      <c r="CHJ425" s="858"/>
      <c r="CHK425" s="858"/>
      <c r="CHL425" s="858"/>
      <c r="CHM425" s="490"/>
      <c r="CHN425" s="858"/>
      <c r="CHO425" s="858"/>
      <c r="CHP425" s="858"/>
      <c r="CHQ425" s="858"/>
      <c r="CHR425" s="858"/>
      <c r="CHS425" s="858"/>
      <c r="CHT425" s="858"/>
      <c r="CHU425" s="490"/>
      <c r="CHV425" s="858"/>
      <c r="CHW425" s="858"/>
      <c r="CHX425" s="858"/>
      <c r="CHY425" s="858"/>
      <c r="CHZ425" s="858"/>
      <c r="CIA425" s="858"/>
      <c r="CIB425" s="858"/>
      <c r="CIC425" s="490"/>
      <c r="CID425" s="858"/>
      <c r="CIE425" s="858"/>
      <c r="CIF425" s="858"/>
      <c r="CIG425" s="858"/>
      <c r="CIH425" s="858"/>
      <c r="CII425" s="858"/>
      <c r="CIJ425" s="858"/>
      <c r="CIK425" s="490"/>
      <c r="CIL425" s="858"/>
      <c r="CIM425" s="858"/>
      <c r="CIN425" s="858"/>
      <c r="CIO425" s="858"/>
      <c r="CIP425" s="858"/>
      <c r="CIQ425" s="858"/>
      <c r="CIR425" s="858"/>
      <c r="CIS425" s="490"/>
      <c r="CIT425" s="858"/>
      <c r="CIU425" s="858"/>
      <c r="CIV425" s="858"/>
      <c r="CIW425" s="858"/>
      <c r="CIX425" s="858"/>
      <c r="CIY425" s="858"/>
      <c r="CIZ425" s="858"/>
      <c r="CJA425" s="490"/>
      <c r="CJB425" s="858"/>
      <c r="CJC425" s="858"/>
      <c r="CJD425" s="858"/>
      <c r="CJE425" s="858"/>
      <c r="CJF425" s="858"/>
      <c r="CJG425" s="858"/>
      <c r="CJH425" s="858"/>
      <c r="CJI425" s="490"/>
      <c r="CJJ425" s="858"/>
      <c r="CJK425" s="858"/>
      <c r="CJL425" s="858"/>
      <c r="CJM425" s="858"/>
      <c r="CJN425" s="858"/>
      <c r="CJO425" s="858"/>
      <c r="CJP425" s="858"/>
      <c r="CJQ425" s="490"/>
      <c r="CJR425" s="858"/>
      <c r="CJS425" s="858"/>
      <c r="CJT425" s="858"/>
      <c r="CJU425" s="858"/>
      <c r="CJV425" s="858"/>
      <c r="CJW425" s="858"/>
      <c r="CJX425" s="858"/>
      <c r="CJY425" s="490"/>
      <c r="CJZ425" s="858"/>
      <c r="CKA425" s="858"/>
      <c r="CKB425" s="858"/>
      <c r="CKC425" s="858"/>
      <c r="CKD425" s="858"/>
      <c r="CKE425" s="858"/>
      <c r="CKF425" s="858"/>
      <c r="CKG425" s="490"/>
      <c r="CKH425" s="858"/>
      <c r="CKI425" s="858"/>
      <c r="CKJ425" s="858"/>
      <c r="CKK425" s="858"/>
      <c r="CKL425" s="858"/>
      <c r="CKM425" s="858"/>
      <c r="CKN425" s="858"/>
      <c r="CKO425" s="490"/>
      <c r="CKP425" s="858"/>
      <c r="CKQ425" s="858"/>
      <c r="CKR425" s="858"/>
      <c r="CKS425" s="858"/>
      <c r="CKT425" s="858"/>
      <c r="CKU425" s="858"/>
      <c r="CKV425" s="858"/>
      <c r="CKW425" s="490"/>
      <c r="CKX425" s="858"/>
      <c r="CKY425" s="858"/>
      <c r="CKZ425" s="858"/>
      <c r="CLA425" s="858"/>
      <c r="CLB425" s="858"/>
      <c r="CLC425" s="858"/>
      <c r="CLD425" s="858"/>
      <c r="CLE425" s="490"/>
      <c r="CLF425" s="858"/>
      <c r="CLG425" s="858"/>
      <c r="CLH425" s="858"/>
      <c r="CLI425" s="858"/>
      <c r="CLJ425" s="858"/>
      <c r="CLK425" s="858"/>
      <c r="CLL425" s="858"/>
      <c r="CLM425" s="490"/>
      <c r="CLN425" s="858"/>
      <c r="CLO425" s="858"/>
      <c r="CLP425" s="858"/>
      <c r="CLQ425" s="858"/>
      <c r="CLR425" s="858"/>
      <c r="CLS425" s="858"/>
      <c r="CLT425" s="858"/>
      <c r="CLU425" s="490"/>
      <c r="CLV425" s="858"/>
      <c r="CLW425" s="858"/>
      <c r="CLX425" s="858"/>
      <c r="CLY425" s="858"/>
      <c r="CLZ425" s="858"/>
      <c r="CMA425" s="858"/>
      <c r="CMB425" s="858"/>
      <c r="CMC425" s="490"/>
      <c r="CMD425" s="858"/>
      <c r="CME425" s="858"/>
      <c r="CMF425" s="858"/>
      <c r="CMG425" s="858"/>
      <c r="CMH425" s="858"/>
      <c r="CMI425" s="858"/>
      <c r="CMJ425" s="858"/>
      <c r="CMK425" s="490"/>
      <c r="CML425" s="858"/>
      <c r="CMM425" s="858"/>
      <c r="CMN425" s="858"/>
      <c r="CMO425" s="858"/>
      <c r="CMP425" s="858"/>
      <c r="CMQ425" s="858"/>
      <c r="CMR425" s="858"/>
      <c r="CMS425" s="490"/>
      <c r="CMT425" s="858"/>
      <c r="CMU425" s="858"/>
      <c r="CMV425" s="858"/>
      <c r="CMW425" s="858"/>
      <c r="CMX425" s="858"/>
      <c r="CMY425" s="858"/>
      <c r="CMZ425" s="858"/>
      <c r="CNA425" s="490"/>
      <c r="CNB425" s="858"/>
      <c r="CNC425" s="858"/>
      <c r="CND425" s="858"/>
      <c r="CNE425" s="858"/>
      <c r="CNF425" s="858"/>
      <c r="CNG425" s="858"/>
      <c r="CNH425" s="858"/>
      <c r="CNI425" s="490"/>
      <c r="CNJ425" s="858"/>
      <c r="CNK425" s="858"/>
      <c r="CNL425" s="858"/>
      <c r="CNM425" s="858"/>
      <c r="CNN425" s="858"/>
      <c r="CNO425" s="858"/>
      <c r="CNP425" s="858"/>
      <c r="CNQ425" s="490"/>
      <c r="CNR425" s="858"/>
      <c r="CNS425" s="858"/>
      <c r="CNT425" s="858"/>
      <c r="CNU425" s="858"/>
      <c r="CNV425" s="858"/>
      <c r="CNW425" s="858"/>
      <c r="CNX425" s="858"/>
      <c r="CNY425" s="490"/>
      <c r="CNZ425" s="858"/>
      <c r="COA425" s="858"/>
      <c r="COB425" s="858"/>
      <c r="COC425" s="858"/>
      <c r="COD425" s="858"/>
      <c r="COE425" s="858"/>
      <c r="COF425" s="858"/>
      <c r="COG425" s="490"/>
      <c r="COH425" s="858"/>
      <c r="COI425" s="858"/>
      <c r="COJ425" s="858"/>
      <c r="COK425" s="858"/>
      <c r="COL425" s="858"/>
      <c r="COM425" s="858"/>
      <c r="CON425" s="858"/>
      <c r="COO425" s="490"/>
      <c r="COP425" s="858"/>
      <c r="COQ425" s="858"/>
      <c r="COR425" s="858"/>
      <c r="COS425" s="858"/>
      <c r="COT425" s="858"/>
      <c r="COU425" s="858"/>
      <c r="COV425" s="858"/>
      <c r="COW425" s="490"/>
      <c r="COX425" s="858"/>
      <c r="COY425" s="858"/>
      <c r="COZ425" s="858"/>
      <c r="CPA425" s="858"/>
      <c r="CPB425" s="858"/>
      <c r="CPC425" s="858"/>
      <c r="CPD425" s="858"/>
      <c r="CPE425" s="490"/>
      <c r="CPF425" s="858"/>
      <c r="CPG425" s="858"/>
      <c r="CPH425" s="858"/>
      <c r="CPI425" s="858"/>
      <c r="CPJ425" s="858"/>
      <c r="CPK425" s="858"/>
      <c r="CPL425" s="858"/>
      <c r="CPM425" s="490"/>
      <c r="CPN425" s="858"/>
      <c r="CPO425" s="858"/>
      <c r="CPP425" s="858"/>
      <c r="CPQ425" s="858"/>
      <c r="CPR425" s="858"/>
      <c r="CPS425" s="858"/>
      <c r="CPT425" s="858"/>
      <c r="CPU425" s="490"/>
      <c r="CPV425" s="858"/>
      <c r="CPW425" s="858"/>
      <c r="CPX425" s="858"/>
      <c r="CPY425" s="858"/>
      <c r="CPZ425" s="858"/>
      <c r="CQA425" s="858"/>
      <c r="CQB425" s="858"/>
      <c r="CQC425" s="490"/>
      <c r="CQD425" s="858"/>
      <c r="CQE425" s="858"/>
      <c r="CQF425" s="858"/>
      <c r="CQG425" s="858"/>
      <c r="CQH425" s="858"/>
      <c r="CQI425" s="858"/>
      <c r="CQJ425" s="858"/>
      <c r="CQK425" s="490"/>
      <c r="CQL425" s="858"/>
      <c r="CQM425" s="858"/>
      <c r="CQN425" s="858"/>
      <c r="CQO425" s="858"/>
      <c r="CQP425" s="858"/>
      <c r="CQQ425" s="858"/>
      <c r="CQR425" s="858"/>
      <c r="CQS425" s="490"/>
      <c r="CQT425" s="858"/>
      <c r="CQU425" s="858"/>
      <c r="CQV425" s="858"/>
      <c r="CQW425" s="858"/>
      <c r="CQX425" s="858"/>
      <c r="CQY425" s="858"/>
      <c r="CQZ425" s="858"/>
      <c r="CRA425" s="490"/>
      <c r="CRB425" s="858"/>
      <c r="CRC425" s="858"/>
      <c r="CRD425" s="858"/>
      <c r="CRE425" s="858"/>
      <c r="CRF425" s="858"/>
      <c r="CRG425" s="858"/>
      <c r="CRH425" s="858"/>
      <c r="CRI425" s="490"/>
      <c r="CRJ425" s="858"/>
      <c r="CRK425" s="858"/>
      <c r="CRL425" s="858"/>
      <c r="CRM425" s="858"/>
      <c r="CRN425" s="858"/>
      <c r="CRO425" s="858"/>
      <c r="CRP425" s="858"/>
      <c r="CRQ425" s="490"/>
      <c r="CRR425" s="858"/>
      <c r="CRS425" s="858"/>
      <c r="CRT425" s="858"/>
      <c r="CRU425" s="858"/>
      <c r="CRV425" s="858"/>
      <c r="CRW425" s="858"/>
      <c r="CRX425" s="858"/>
      <c r="CRY425" s="490"/>
      <c r="CRZ425" s="858"/>
      <c r="CSA425" s="858"/>
      <c r="CSB425" s="858"/>
      <c r="CSC425" s="858"/>
      <c r="CSD425" s="858"/>
      <c r="CSE425" s="858"/>
      <c r="CSF425" s="858"/>
      <c r="CSG425" s="490"/>
      <c r="CSH425" s="858"/>
      <c r="CSI425" s="858"/>
      <c r="CSJ425" s="858"/>
      <c r="CSK425" s="858"/>
      <c r="CSL425" s="858"/>
      <c r="CSM425" s="858"/>
      <c r="CSN425" s="858"/>
      <c r="CSO425" s="490"/>
      <c r="CSP425" s="858"/>
      <c r="CSQ425" s="858"/>
      <c r="CSR425" s="858"/>
      <c r="CSS425" s="858"/>
      <c r="CST425" s="858"/>
      <c r="CSU425" s="858"/>
      <c r="CSV425" s="858"/>
      <c r="CSW425" s="490"/>
      <c r="CSX425" s="858"/>
      <c r="CSY425" s="858"/>
      <c r="CSZ425" s="858"/>
      <c r="CTA425" s="858"/>
      <c r="CTB425" s="858"/>
      <c r="CTC425" s="858"/>
      <c r="CTD425" s="858"/>
      <c r="CTE425" s="490"/>
      <c r="CTF425" s="858"/>
      <c r="CTG425" s="858"/>
      <c r="CTH425" s="858"/>
      <c r="CTI425" s="858"/>
      <c r="CTJ425" s="858"/>
      <c r="CTK425" s="858"/>
      <c r="CTL425" s="858"/>
      <c r="CTM425" s="490"/>
      <c r="CTN425" s="858"/>
      <c r="CTO425" s="858"/>
      <c r="CTP425" s="858"/>
      <c r="CTQ425" s="858"/>
      <c r="CTR425" s="858"/>
      <c r="CTS425" s="858"/>
      <c r="CTT425" s="858"/>
      <c r="CTU425" s="490"/>
      <c r="CTV425" s="858"/>
      <c r="CTW425" s="858"/>
      <c r="CTX425" s="858"/>
      <c r="CTY425" s="858"/>
      <c r="CTZ425" s="858"/>
      <c r="CUA425" s="858"/>
      <c r="CUB425" s="858"/>
      <c r="CUC425" s="490"/>
      <c r="CUD425" s="858"/>
      <c r="CUE425" s="858"/>
      <c r="CUF425" s="858"/>
      <c r="CUG425" s="858"/>
      <c r="CUH425" s="858"/>
      <c r="CUI425" s="858"/>
      <c r="CUJ425" s="858"/>
      <c r="CUK425" s="490"/>
      <c r="CUL425" s="858"/>
      <c r="CUM425" s="858"/>
      <c r="CUN425" s="858"/>
      <c r="CUO425" s="858"/>
      <c r="CUP425" s="858"/>
      <c r="CUQ425" s="858"/>
      <c r="CUR425" s="858"/>
      <c r="CUS425" s="490"/>
      <c r="CUT425" s="858"/>
      <c r="CUU425" s="858"/>
      <c r="CUV425" s="858"/>
      <c r="CUW425" s="858"/>
      <c r="CUX425" s="858"/>
      <c r="CUY425" s="858"/>
      <c r="CUZ425" s="858"/>
      <c r="CVA425" s="490"/>
      <c r="CVB425" s="858"/>
      <c r="CVC425" s="858"/>
      <c r="CVD425" s="858"/>
      <c r="CVE425" s="858"/>
      <c r="CVF425" s="858"/>
      <c r="CVG425" s="858"/>
      <c r="CVH425" s="858"/>
      <c r="CVI425" s="490"/>
      <c r="CVJ425" s="858"/>
      <c r="CVK425" s="858"/>
      <c r="CVL425" s="858"/>
      <c r="CVM425" s="858"/>
      <c r="CVN425" s="858"/>
      <c r="CVO425" s="858"/>
      <c r="CVP425" s="858"/>
      <c r="CVQ425" s="490"/>
      <c r="CVR425" s="858"/>
      <c r="CVS425" s="858"/>
      <c r="CVT425" s="858"/>
      <c r="CVU425" s="858"/>
      <c r="CVV425" s="858"/>
      <c r="CVW425" s="858"/>
      <c r="CVX425" s="858"/>
      <c r="CVY425" s="490"/>
      <c r="CVZ425" s="858"/>
      <c r="CWA425" s="858"/>
      <c r="CWB425" s="858"/>
      <c r="CWC425" s="858"/>
      <c r="CWD425" s="858"/>
      <c r="CWE425" s="858"/>
      <c r="CWF425" s="858"/>
      <c r="CWG425" s="490"/>
      <c r="CWH425" s="858"/>
      <c r="CWI425" s="858"/>
      <c r="CWJ425" s="858"/>
      <c r="CWK425" s="858"/>
      <c r="CWL425" s="858"/>
      <c r="CWM425" s="858"/>
      <c r="CWN425" s="858"/>
      <c r="CWO425" s="490"/>
      <c r="CWP425" s="858"/>
      <c r="CWQ425" s="858"/>
      <c r="CWR425" s="858"/>
      <c r="CWS425" s="858"/>
      <c r="CWT425" s="858"/>
      <c r="CWU425" s="858"/>
      <c r="CWV425" s="858"/>
      <c r="CWW425" s="490"/>
      <c r="CWX425" s="858"/>
      <c r="CWY425" s="858"/>
      <c r="CWZ425" s="858"/>
      <c r="CXA425" s="858"/>
      <c r="CXB425" s="858"/>
      <c r="CXC425" s="858"/>
      <c r="CXD425" s="858"/>
      <c r="CXE425" s="490"/>
      <c r="CXF425" s="858"/>
      <c r="CXG425" s="858"/>
      <c r="CXH425" s="858"/>
      <c r="CXI425" s="858"/>
      <c r="CXJ425" s="858"/>
      <c r="CXK425" s="858"/>
      <c r="CXL425" s="858"/>
      <c r="CXM425" s="490"/>
      <c r="CXN425" s="858"/>
      <c r="CXO425" s="858"/>
      <c r="CXP425" s="858"/>
      <c r="CXQ425" s="858"/>
      <c r="CXR425" s="858"/>
      <c r="CXS425" s="858"/>
      <c r="CXT425" s="858"/>
      <c r="CXU425" s="490"/>
      <c r="CXV425" s="858"/>
      <c r="CXW425" s="858"/>
      <c r="CXX425" s="858"/>
      <c r="CXY425" s="858"/>
      <c r="CXZ425" s="858"/>
      <c r="CYA425" s="858"/>
      <c r="CYB425" s="858"/>
      <c r="CYC425" s="490"/>
      <c r="CYD425" s="858"/>
      <c r="CYE425" s="858"/>
      <c r="CYF425" s="858"/>
      <c r="CYG425" s="858"/>
      <c r="CYH425" s="858"/>
      <c r="CYI425" s="858"/>
      <c r="CYJ425" s="858"/>
      <c r="CYK425" s="490"/>
      <c r="CYL425" s="858"/>
      <c r="CYM425" s="858"/>
      <c r="CYN425" s="858"/>
      <c r="CYO425" s="858"/>
      <c r="CYP425" s="858"/>
      <c r="CYQ425" s="858"/>
      <c r="CYR425" s="858"/>
      <c r="CYS425" s="490"/>
      <c r="CYT425" s="858"/>
      <c r="CYU425" s="858"/>
      <c r="CYV425" s="858"/>
      <c r="CYW425" s="858"/>
      <c r="CYX425" s="858"/>
      <c r="CYY425" s="858"/>
      <c r="CYZ425" s="858"/>
      <c r="CZA425" s="490"/>
      <c r="CZB425" s="858"/>
      <c r="CZC425" s="858"/>
      <c r="CZD425" s="858"/>
      <c r="CZE425" s="858"/>
      <c r="CZF425" s="858"/>
      <c r="CZG425" s="858"/>
      <c r="CZH425" s="858"/>
      <c r="CZI425" s="490"/>
      <c r="CZJ425" s="858"/>
      <c r="CZK425" s="858"/>
      <c r="CZL425" s="858"/>
      <c r="CZM425" s="858"/>
      <c r="CZN425" s="858"/>
      <c r="CZO425" s="858"/>
      <c r="CZP425" s="858"/>
      <c r="CZQ425" s="490"/>
      <c r="CZR425" s="858"/>
      <c r="CZS425" s="858"/>
      <c r="CZT425" s="858"/>
      <c r="CZU425" s="858"/>
      <c r="CZV425" s="858"/>
      <c r="CZW425" s="858"/>
      <c r="CZX425" s="858"/>
      <c r="CZY425" s="490"/>
      <c r="CZZ425" s="858"/>
      <c r="DAA425" s="858"/>
      <c r="DAB425" s="858"/>
      <c r="DAC425" s="858"/>
      <c r="DAD425" s="858"/>
      <c r="DAE425" s="858"/>
      <c r="DAF425" s="858"/>
      <c r="DAG425" s="490"/>
      <c r="DAH425" s="858"/>
      <c r="DAI425" s="858"/>
      <c r="DAJ425" s="858"/>
      <c r="DAK425" s="858"/>
      <c r="DAL425" s="858"/>
      <c r="DAM425" s="858"/>
      <c r="DAN425" s="858"/>
      <c r="DAO425" s="490"/>
      <c r="DAP425" s="858"/>
      <c r="DAQ425" s="858"/>
      <c r="DAR425" s="858"/>
      <c r="DAS425" s="858"/>
      <c r="DAT425" s="858"/>
      <c r="DAU425" s="858"/>
      <c r="DAV425" s="858"/>
      <c r="DAW425" s="490"/>
      <c r="DAX425" s="858"/>
      <c r="DAY425" s="858"/>
      <c r="DAZ425" s="858"/>
      <c r="DBA425" s="858"/>
      <c r="DBB425" s="858"/>
      <c r="DBC425" s="858"/>
      <c r="DBD425" s="858"/>
      <c r="DBE425" s="490"/>
      <c r="DBF425" s="858"/>
      <c r="DBG425" s="858"/>
      <c r="DBH425" s="858"/>
      <c r="DBI425" s="858"/>
      <c r="DBJ425" s="858"/>
      <c r="DBK425" s="858"/>
      <c r="DBL425" s="858"/>
      <c r="DBM425" s="490"/>
      <c r="DBN425" s="858"/>
      <c r="DBO425" s="858"/>
      <c r="DBP425" s="858"/>
      <c r="DBQ425" s="858"/>
      <c r="DBR425" s="858"/>
      <c r="DBS425" s="858"/>
      <c r="DBT425" s="858"/>
      <c r="DBU425" s="490"/>
      <c r="DBV425" s="858"/>
      <c r="DBW425" s="858"/>
      <c r="DBX425" s="858"/>
      <c r="DBY425" s="858"/>
      <c r="DBZ425" s="858"/>
      <c r="DCA425" s="858"/>
      <c r="DCB425" s="858"/>
      <c r="DCC425" s="490"/>
      <c r="DCD425" s="858"/>
      <c r="DCE425" s="858"/>
      <c r="DCF425" s="858"/>
      <c r="DCG425" s="858"/>
      <c r="DCH425" s="858"/>
      <c r="DCI425" s="858"/>
      <c r="DCJ425" s="858"/>
      <c r="DCK425" s="490"/>
      <c r="DCL425" s="858"/>
      <c r="DCM425" s="858"/>
      <c r="DCN425" s="858"/>
      <c r="DCO425" s="858"/>
      <c r="DCP425" s="858"/>
      <c r="DCQ425" s="858"/>
      <c r="DCR425" s="858"/>
      <c r="DCS425" s="490"/>
      <c r="DCT425" s="858"/>
      <c r="DCU425" s="858"/>
      <c r="DCV425" s="858"/>
      <c r="DCW425" s="858"/>
      <c r="DCX425" s="858"/>
      <c r="DCY425" s="858"/>
      <c r="DCZ425" s="858"/>
      <c r="DDA425" s="490"/>
      <c r="DDB425" s="858"/>
      <c r="DDC425" s="858"/>
      <c r="DDD425" s="858"/>
      <c r="DDE425" s="858"/>
      <c r="DDF425" s="858"/>
      <c r="DDG425" s="858"/>
      <c r="DDH425" s="858"/>
      <c r="DDI425" s="490"/>
      <c r="DDJ425" s="858"/>
      <c r="DDK425" s="858"/>
      <c r="DDL425" s="858"/>
      <c r="DDM425" s="858"/>
      <c r="DDN425" s="858"/>
      <c r="DDO425" s="858"/>
      <c r="DDP425" s="858"/>
      <c r="DDQ425" s="490"/>
      <c r="DDR425" s="858"/>
      <c r="DDS425" s="858"/>
      <c r="DDT425" s="858"/>
      <c r="DDU425" s="858"/>
      <c r="DDV425" s="858"/>
      <c r="DDW425" s="858"/>
      <c r="DDX425" s="858"/>
      <c r="DDY425" s="490"/>
      <c r="DDZ425" s="858"/>
      <c r="DEA425" s="858"/>
      <c r="DEB425" s="858"/>
      <c r="DEC425" s="858"/>
      <c r="DED425" s="858"/>
      <c r="DEE425" s="858"/>
      <c r="DEF425" s="858"/>
      <c r="DEG425" s="490"/>
      <c r="DEH425" s="858"/>
      <c r="DEI425" s="858"/>
      <c r="DEJ425" s="858"/>
      <c r="DEK425" s="858"/>
      <c r="DEL425" s="858"/>
      <c r="DEM425" s="858"/>
      <c r="DEN425" s="858"/>
      <c r="DEO425" s="490"/>
      <c r="DEP425" s="858"/>
      <c r="DEQ425" s="858"/>
      <c r="DER425" s="858"/>
      <c r="DES425" s="858"/>
      <c r="DET425" s="858"/>
      <c r="DEU425" s="858"/>
      <c r="DEV425" s="858"/>
      <c r="DEW425" s="490"/>
      <c r="DEX425" s="858"/>
      <c r="DEY425" s="858"/>
      <c r="DEZ425" s="858"/>
      <c r="DFA425" s="858"/>
      <c r="DFB425" s="858"/>
      <c r="DFC425" s="858"/>
      <c r="DFD425" s="858"/>
      <c r="DFE425" s="490"/>
      <c r="DFF425" s="858"/>
      <c r="DFG425" s="858"/>
      <c r="DFH425" s="858"/>
      <c r="DFI425" s="858"/>
      <c r="DFJ425" s="858"/>
      <c r="DFK425" s="858"/>
      <c r="DFL425" s="858"/>
      <c r="DFM425" s="490"/>
      <c r="DFN425" s="858"/>
      <c r="DFO425" s="858"/>
      <c r="DFP425" s="858"/>
      <c r="DFQ425" s="858"/>
      <c r="DFR425" s="858"/>
      <c r="DFS425" s="858"/>
      <c r="DFT425" s="858"/>
      <c r="DFU425" s="490"/>
      <c r="DFV425" s="858"/>
      <c r="DFW425" s="858"/>
      <c r="DFX425" s="858"/>
      <c r="DFY425" s="858"/>
      <c r="DFZ425" s="858"/>
      <c r="DGA425" s="858"/>
      <c r="DGB425" s="858"/>
      <c r="DGC425" s="490"/>
      <c r="DGD425" s="858"/>
      <c r="DGE425" s="858"/>
      <c r="DGF425" s="858"/>
      <c r="DGG425" s="858"/>
      <c r="DGH425" s="858"/>
      <c r="DGI425" s="858"/>
      <c r="DGJ425" s="858"/>
      <c r="DGK425" s="490"/>
      <c r="DGL425" s="858"/>
      <c r="DGM425" s="858"/>
      <c r="DGN425" s="858"/>
      <c r="DGO425" s="858"/>
      <c r="DGP425" s="858"/>
      <c r="DGQ425" s="858"/>
      <c r="DGR425" s="858"/>
      <c r="DGS425" s="490"/>
      <c r="DGT425" s="858"/>
      <c r="DGU425" s="858"/>
      <c r="DGV425" s="858"/>
      <c r="DGW425" s="858"/>
      <c r="DGX425" s="858"/>
      <c r="DGY425" s="858"/>
      <c r="DGZ425" s="858"/>
      <c r="DHA425" s="490"/>
      <c r="DHB425" s="858"/>
      <c r="DHC425" s="858"/>
      <c r="DHD425" s="858"/>
      <c r="DHE425" s="858"/>
      <c r="DHF425" s="858"/>
      <c r="DHG425" s="858"/>
      <c r="DHH425" s="858"/>
      <c r="DHI425" s="490"/>
      <c r="DHJ425" s="858"/>
      <c r="DHK425" s="858"/>
      <c r="DHL425" s="858"/>
      <c r="DHM425" s="858"/>
      <c r="DHN425" s="858"/>
      <c r="DHO425" s="858"/>
      <c r="DHP425" s="858"/>
      <c r="DHQ425" s="490"/>
      <c r="DHR425" s="858"/>
      <c r="DHS425" s="858"/>
      <c r="DHT425" s="858"/>
      <c r="DHU425" s="858"/>
      <c r="DHV425" s="858"/>
      <c r="DHW425" s="858"/>
      <c r="DHX425" s="858"/>
      <c r="DHY425" s="490"/>
      <c r="DHZ425" s="858"/>
      <c r="DIA425" s="858"/>
      <c r="DIB425" s="858"/>
      <c r="DIC425" s="858"/>
      <c r="DID425" s="858"/>
      <c r="DIE425" s="858"/>
      <c r="DIF425" s="858"/>
      <c r="DIG425" s="490"/>
      <c r="DIH425" s="858"/>
      <c r="DII425" s="858"/>
      <c r="DIJ425" s="858"/>
      <c r="DIK425" s="858"/>
      <c r="DIL425" s="858"/>
      <c r="DIM425" s="858"/>
      <c r="DIN425" s="858"/>
      <c r="DIO425" s="490"/>
      <c r="DIP425" s="858"/>
      <c r="DIQ425" s="858"/>
      <c r="DIR425" s="858"/>
      <c r="DIS425" s="858"/>
      <c r="DIT425" s="858"/>
      <c r="DIU425" s="858"/>
      <c r="DIV425" s="858"/>
      <c r="DIW425" s="490"/>
      <c r="DIX425" s="858"/>
      <c r="DIY425" s="858"/>
      <c r="DIZ425" s="858"/>
      <c r="DJA425" s="858"/>
      <c r="DJB425" s="858"/>
      <c r="DJC425" s="858"/>
      <c r="DJD425" s="858"/>
      <c r="DJE425" s="490"/>
      <c r="DJF425" s="858"/>
      <c r="DJG425" s="858"/>
      <c r="DJH425" s="858"/>
      <c r="DJI425" s="858"/>
      <c r="DJJ425" s="858"/>
      <c r="DJK425" s="858"/>
      <c r="DJL425" s="858"/>
      <c r="DJM425" s="490"/>
      <c r="DJN425" s="858"/>
      <c r="DJO425" s="858"/>
      <c r="DJP425" s="858"/>
      <c r="DJQ425" s="858"/>
      <c r="DJR425" s="858"/>
      <c r="DJS425" s="858"/>
      <c r="DJT425" s="858"/>
      <c r="DJU425" s="490"/>
      <c r="DJV425" s="858"/>
      <c r="DJW425" s="858"/>
      <c r="DJX425" s="858"/>
      <c r="DJY425" s="858"/>
      <c r="DJZ425" s="858"/>
      <c r="DKA425" s="858"/>
      <c r="DKB425" s="858"/>
      <c r="DKC425" s="490"/>
      <c r="DKD425" s="858"/>
      <c r="DKE425" s="858"/>
      <c r="DKF425" s="858"/>
      <c r="DKG425" s="858"/>
      <c r="DKH425" s="858"/>
      <c r="DKI425" s="858"/>
      <c r="DKJ425" s="858"/>
      <c r="DKK425" s="490"/>
      <c r="DKL425" s="858"/>
      <c r="DKM425" s="858"/>
      <c r="DKN425" s="858"/>
      <c r="DKO425" s="858"/>
      <c r="DKP425" s="858"/>
      <c r="DKQ425" s="858"/>
      <c r="DKR425" s="858"/>
      <c r="DKS425" s="490"/>
      <c r="DKT425" s="858"/>
      <c r="DKU425" s="858"/>
      <c r="DKV425" s="858"/>
      <c r="DKW425" s="858"/>
      <c r="DKX425" s="858"/>
      <c r="DKY425" s="858"/>
      <c r="DKZ425" s="858"/>
      <c r="DLA425" s="490"/>
      <c r="DLB425" s="858"/>
      <c r="DLC425" s="858"/>
      <c r="DLD425" s="858"/>
      <c r="DLE425" s="858"/>
      <c r="DLF425" s="858"/>
      <c r="DLG425" s="858"/>
      <c r="DLH425" s="858"/>
      <c r="DLI425" s="490"/>
      <c r="DLJ425" s="858"/>
      <c r="DLK425" s="858"/>
      <c r="DLL425" s="858"/>
      <c r="DLM425" s="858"/>
      <c r="DLN425" s="858"/>
      <c r="DLO425" s="858"/>
      <c r="DLP425" s="858"/>
      <c r="DLQ425" s="490"/>
      <c r="DLR425" s="858"/>
      <c r="DLS425" s="858"/>
      <c r="DLT425" s="858"/>
      <c r="DLU425" s="858"/>
      <c r="DLV425" s="858"/>
      <c r="DLW425" s="858"/>
      <c r="DLX425" s="858"/>
      <c r="DLY425" s="490"/>
      <c r="DLZ425" s="858"/>
      <c r="DMA425" s="858"/>
      <c r="DMB425" s="858"/>
      <c r="DMC425" s="858"/>
      <c r="DMD425" s="858"/>
      <c r="DME425" s="858"/>
      <c r="DMF425" s="858"/>
      <c r="DMG425" s="490"/>
      <c r="DMH425" s="858"/>
      <c r="DMI425" s="858"/>
      <c r="DMJ425" s="858"/>
      <c r="DMK425" s="858"/>
      <c r="DML425" s="858"/>
      <c r="DMM425" s="858"/>
      <c r="DMN425" s="858"/>
      <c r="DMO425" s="490"/>
      <c r="DMP425" s="858"/>
      <c r="DMQ425" s="858"/>
      <c r="DMR425" s="858"/>
      <c r="DMS425" s="858"/>
      <c r="DMT425" s="858"/>
      <c r="DMU425" s="858"/>
      <c r="DMV425" s="858"/>
      <c r="DMW425" s="490"/>
      <c r="DMX425" s="858"/>
      <c r="DMY425" s="858"/>
      <c r="DMZ425" s="858"/>
      <c r="DNA425" s="858"/>
      <c r="DNB425" s="858"/>
      <c r="DNC425" s="858"/>
      <c r="DND425" s="858"/>
      <c r="DNE425" s="490"/>
      <c r="DNF425" s="858"/>
      <c r="DNG425" s="858"/>
      <c r="DNH425" s="858"/>
      <c r="DNI425" s="858"/>
      <c r="DNJ425" s="858"/>
      <c r="DNK425" s="858"/>
      <c r="DNL425" s="858"/>
      <c r="DNM425" s="490"/>
      <c r="DNN425" s="858"/>
      <c r="DNO425" s="858"/>
      <c r="DNP425" s="858"/>
      <c r="DNQ425" s="858"/>
      <c r="DNR425" s="858"/>
      <c r="DNS425" s="858"/>
      <c r="DNT425" s="858"/>
      <c r="DNU425" s="490"/>
      <c r="DNV425" s="858"/>
      <c r="DNW425" s="858"/>
      <c r="DNX425" s="858"/>
      <c r="DNY425" s="858"/>
      <c r="DNZ425" s="858"/>
      <c r="DOA425" s="858"/>
      <c r="DOB425" s="858"/>
      <c r="DOC425" s="490"/>
      <c r="DOD425" s="858"/>
      <c r="DOE425" s="858"/>
      <c r="DOF425" s="858"/>
      <c r="DOG425" s="858"/>
      <c r="DOH425" s="858"/>
      <c r="DOI425" s="858"/>
      <c r="DOJ425" s="858"/>
      <c r="DOK425" s="490"/>
      <c r="DOL425" s="858"/>
      <c r="DOM425" s="858"/>
      <c r="DON425" s="858"/>
      <c r="DOO425" s="858"/>
      <c r="DOP425" s="858"/>
      <c r="DOQ425" s="858"/>
      <c r="DOR425" s="858"/>
      <c r="DOS425" s="490"/>
      <c r="DOT425" s="858"/>
      <c r="DOU425" s="858"/>
      <c r="DOV425" s="858"/>
      <c r="DOW425" s="858"/>
      <c r="DOX425" s="858"/>
      <c r="DOY425" s="858"/>
      <c r="DOZ425" s="858"/>
      <c r="DPA425" s="490"/>
      <c r="DPB425" s="858"/>
      <c r="DPC425" s="858"/>
      <c r="DPD425" s="858"/>
      <c r="DPE425" s="858"/>
      <c r="DPF425" s="858"/>
      <c r="DPG425" s="858"/>
      <c r="DPH425" s="858"/>
      <c r="DPI425" s="490"/>
      <c r="DPJ425" s="858"/>
      <c r="DPK425" s="858"/>
      <c r="DPL425" s="858"/>
      <c r="DPM425" s="858"/>
      <c r="DPN425" s="858"/>
      <c r="DPO425" s="858"/>
      <c r="DPP425" s="858"/>
      <c r="DPQ425" s="490"/>
      <c r="DPR425" s="858"/>
      <c r="DPS425" s="858"/>
      <c r="DPT425" s="858"/>
      <c r="DPU425" s="858"/>
      <c r="DPV425" s="858"/>
      <c r="DPW425" s="858"/>
      <c r="DPX425" s="858"/>
      <c r="DPY425" s="490"/>
      <c r="DPZ425" s="858"/>
      <c r="DQA425" s="858"/>
      <c r="DQB425" s="858"/>
      <c r="DQC425" s="858"/>
      <c r="DQD425" s="858"/>
      <c r="DQE425" s="858"/>
      <c r="DQF425" s="858"/>
      <c r="DQG425" s="490"/>
      <c r="DQH425" s="858"/>
      <c r="DQI425" s="858"/>
      <c r="DQJ425" s="858"/>
      <c r="DQK425" s="858"/>
      <c r="DQL425" s="858"/>
      <c r="DQM425" s="858"/>
      <c r="DQN425" s="858"/>
      <c r="DQO425" s="490"/>
      <c r="DQP425" s="858"/>
      <c r="DQQ425" s="858"/>
      <c r="DQR425" s="858"/>
      <c r="DQS425" s="858"/>
      <c r="DQT425" s="858"/>
      <c r="DQU425" s="858"/>
      <c r="DQV425" s="858"/>
      <c r="DQW425" s="490"/>
      <c r="DQX425" s="858"/>
      <c r="DQY425" s="858"/>
      <c r="DQZ425" s="858"/>
      <c r="DRA425" s="858"/>
      <c r="DRB425" s="858"/>
      <c r="DRC425" s="858"/>
      <c r="DRD425" s="858"/>
      <c r="DRE425" s="490"/>
      <c r="DRF425" s="858"/>
      <c r="DRG425" s="858"/>
      <c r="DRH425" s="858"/>
      <c r="DRI425" s="858"/>
      <c r="DRJ425" s="858"/>
      <c r="DRK425" s="858"/>
      <c r="DRL425" s="858"/>
      <c r="DRM425" s="490"/>
      <c r="DRN425" s="858"/>
      <c r="DRO425" s="858"/>
      <c r="DRP425" s="858"/>
      <c r="DRQ425" s="858"/>
      <c r="DRR425" s="858"/>
      <c r="DRS425" s="858"/>
      <c r="DRT425" s="858"/>
      <c r="DRU425" s="490"/>
      <c r="DRV425" s="858"/>
      <c r="DRW425" s="858"/>
      <c r="DRX425" s="858"/>
      <c r="DRY425" s="858"/>
      <c r="DRZ425" s="858"/>
      <c r="DSA425" s="858"/>
      <c r="DSB425" s="858"/>
      <c r="DSC425" s="490"/>
      <c r="DSD425" s="858"/>
      <c r="DSE425" s="858"/>
      <c r="DSF425" s="858"/>
      <c r="DSG425" s="858"/>
      <c r="DSH425" s="858"/>
      <c r="DSI425" s="858"/>
      <c r="DSJ425" s="858"/>
      <c r="DSK425" s="490"/>
      <c r="DSL425" s="858"/>
      <c r="DSM425" s="858"/>
      <c r="DSN425" s="858"/>
      <c r="DSO425" s="858"/>
      <c r="DSP425" s="858"/>
      <c r="DSQ425" s="858"/>
      <c r="DSR425" s="858"/>
      <c r="DSS425" s="490"/>
      <c r="DST425" s="858"/>
      <c r="DSU425" s="858"/>
      <c r="DSV425" s="858"/>
      <c r="DSW425" s="858"/>
      <c r="DSX425" s="858"/>
      <c r="DSY425" s="858"/>
      <c r="DSZ425" s="858"/>
      <c r="DTA425" s="490"/>
      <c r="DTB425" s="858"/>
      <c r="DTC425" s="858"/>
      <c r="DTD425" s="858"/>
      <c r="DTE425" s="858"/>
      <c r="DTF425" s="858"/>
      <c r="DTG425" s="858"/>
      <c r="DTH425" s="858"/>
      <c r="DTI425" s="490"/>
      <c r="DTJ425" s="858"/>
      <c r="DTK425" s="858"/>
      <c r="DTL425" s="858"/>
      <c r="DTM425" s="858"/>
      <c r="DTN425" s="858"/>
      <c r="DTO425" s="858"/>
      <c r="DTP425" s="858"/>
      <c r="DTQ425" s="490"/>
      <c r="DTR425" s="858"/>
      <c r="DTS425" s="858"/>
      <c r="DTT425" s="858"/>
      <c r="DTU425" s="858"/>
      <c r="DTV425" s="858"/>
      <c r="DTW425" s="858"/>
      <c r="DTX425" s="858"/>
      <c r="DTY425" s="490"/>
      <c r="DTZ425" s="858"/>
      <c r="DUA425" s="858"/>
      <c r="DUB425" s="858"/>
      <c r="DUC425" s="858"/>
      <c r="DUD425" s="858"/>
      <c r="DUE425" s="858"/>
      <c r="DUF425" s="858"/>
      <c r="DUG425" s="490"/>
      <c r="DUH425" s="858"/>
      <c r="DUI425" s="858"/>
      <c r="DUJ425" s="858"/>
      <c r="DUK425" s="858"/>
      <c r="DUL425" s="858"/>
      <c r="DUM425" s="858"/>
      <c r="DUN425" s="858"/>
      <c r="DUO425" s="490"/>
      <c r="DUP425" s="858"/>
      <c r="DUQ425" s="858"/>
      <c r="DUR425" s="858"/>
      <c r="DUS425" s="858"/>
      <c r="DUT425" s="858"/>
      <c r="DUU425" s="858"/>
      <c r="DUV425" s="858"/>
      <c r="DUW425" s="490"/>
      <c r="DUX425" s="858"/>
      <c r="DUY425" s="858"/>
      <c r="DUZ425" s="858"/>
      <c r="DVA425" s="858"/>
      <c r="DVB425" s="858"/>
      <c r="DVC425" s="858"/>
      <c r="DVD425" s="858"/>
      <c r="DVE425" s="490"/>
      <c r="DVF425" s="858"/>
      <c r="DVG425" s="858"/>
      <c r="DVH425" s="858"/>
      <c r="DVI425" s="858"/>
      <c r="DVJ425" s="858"/>
      <c r="DVK425" s="858"/>
      <c r="DVL425" s="858"/>
      <c r="DVM425" s="490"/>
      <c r="DVN425" s="858"/>
      <c r="DVO425" s="858"/>
      <c r="DVP425" s="858"/>
      <c r="DVQ425" s="858"/>
      <c r="DVR425" s="858"/>
      <c r="DVS425" s="858"/>
      <c r="DVT425" s="858"/>
      <c r="DVU425" s="490"/>
      <c r="DVV425" s="858"/>
      <c r="DVW425" s="858"/>
      <c r="DVX425" s="858"/>
      <c r="DVY425" s="858"/>
      <c r="DVZ425" s="858"/>
      <c r="DWA425" s="858"/>
      <c r="DWB425" s="858"/>
      <c r="DWC425" s="490"/>
      <c r="DWD425" s="858"/>
      <c r="DWE425" s="858"/>
      <c r="DWF425" s="858"/>
      <c r="DWG425" s="858"/>
      <c r="DWH425" s="858"/>
      <c r="DWI425" s="858"/>
      <c r="DWJ425" s="858"/>
      <c r="DWK425" s="490"/>
      <c r="DWL425" s="858"/>
      <c r="DWM425" s="858"/>
      <c r="DWN425" s="858"/>
      <c r="DWO425" s="858"/>
      <c r="DWP425" s="858"/>
      <c r="DWQ425" s="858"/>
      <c r="DWR425" s="858"/>
      <c r="DWS425" s="490"/>
      <c r="DWT425" s="858"/>
      <c r="DWU425" s="858"/>
      <c r="DWV425" s="858"/>
      <c r="DWW425" s="858"/>
      <c r="DWX425" s="858"/>
      <c r="DWY425" s="858"/>
      <c r="DWZ425" s="858"/>
      <c r="DXA425" s="490"/>
      <c r="DXB425" s="858"/>
      <c r="DXC425" s="858"/>
      <c r="DXD425" s="858"/>
      <c r="DXE425" s="858"/>
      <c r="DXF425" s="858"/>
      <c r="DXG425" s="858"/>
      <c r="DXH425" s="858"/>
      <c r="DXI425" s="490"/>
      <c r="DXJ425" s="858"/>
      <c r="DXK425" s="858"/>
      <c r="DXL425" s="858"/>
      <c r="DXM425" s="858"/>
      <c r="DXN425" s="858"/>
      <c r="DXO425" s="858"/>
      <c r="DXP425" s="858"/>
      <c r="DXQ425" s="490"/>
      <c r="DXR425" s="858"/>
      <c r="DXS425" s="858"/>
      <c r="DXT425" s="858"/>
      <c r="DXU425" s="858"/>
      <c r="DXV425" s="858"/>
      <c r="DXW425" s="858"/>
      <c r="DXX425" s="858"/>
      <c r="DXY425" s="490"/>
      <c r="DXZ425" s="858"/>
      <c r="DYA425" s="858"/>
      <c r="DYB425" s="858"/>
      <c r="DYC425" s="858"/>
      <c r="DYD425" s="858"/>
      <c r="DYE425" s="858"/>
      <c r="DYF425" s="858"/>
      <c r="DYG425" s="490"/>
      <c r="DYH425" s="858"/>
      <c r="DYI425" s="858"/>
      <c r="DYJ425" s="858"/>
      <c r="DYK425" s="858"/>
      <c r="DYL425" s="858"/>
      <c r="DYM425" s="858"/>
      <c r="DYN425" s="858"/>
      <c r="DYO425" s="490"/>
      <c r="DYP425" s="858"/>
      <c r="DYQ425" s="858"/>
      <c r="DYR425" s="858"/>
      <c r="DYS425" s="858"/>
      <c r="DYT425" s="858"/>
      <c r="DYU425" s="858"/>
      <c r="DYV425" s="858"/>
      <c r="DYW425" s="490"/>
      <c r="DYX425" s="858"/>
      <c r="DYY425" s="858"/>
      <c r="DYZ425" s="858"/>
      <c r="DZA425" s="858"/>
      <c r="DZB425" s="858"/>
      <c r="DZC425" s="858"/>
      <c r="DZD425" s="858"/>
      <c r="DZE425" s="490"/>
      <c r="DZF425" s="858"/>
      <c r="DZG425" s="858"/>
      <c r="DZH425" s="858"/>
      <c r="DZI425" s="858"/>
      <c r="DZJ425" s="858"/>
      <c r="DZK425" s="858"/>
      <c r="DZL425" s="858"/>
      <c r="DZM425" s="490"/>
      <c r="DZN425" s="858"/>
      <c r="DZO425" s="858"/>
      <c r="DZP425" s="858"/>
      <c r="DZQ425" s="858"/>
      <c r="DZR425" s="858"/>
      <c r="DZS425" s="858"/>
      <c r="DZT425" s="858"/>
      <c r="DZU425" s="490"/>
      <c r="DZV425" s="858"/>
      <c r="DZW425" s="858"/>
      <c r="DZX425" s="858"/>
      <c r="DZY425" s="858"/>
      <c r="DZZ425" s="858"/>
      <c r="EAA425" s="858"/>
      <c r="EAB425" s="858"/>
      <c r="EAC425" s="490"/>
      <c r="EAD425" s="858"/>
      <c r="EAE425" s="858"/>
      <c r="EAF425" s="858"/>
      <c r="EAG425" s="858"/>
      <c r="EAH425" s="858"/>
      <c r="EAI425" s="858"/>
      <c r="EAJ425" s="858"/>
      <c r="EAK425" s="490"/>
      <c r="EAL425" s="858"/>
      <c r="EAM425" s="858"/>
      <c r="EAN425" s="858"/>
      <c r="EAO425" s="858"/>
      <c r="EAP425" s="858"/>
      <c r="EAQ425" s="858"/>
      <c r="EAR425" s="858"/>
      <c r="EAS425" s="490"/>
      <c r="EAT425" s="858"/>
      <c r="EAU425" s="858"/>
      <c r="EAV425" s="858"/>
      <c r="EAW425" s="858"/>
      <c r="EAX425" s="858"/>
      <c r="EAY425" s="858"/>
      <c r="EAZ425" s="858"/>
      <c r="EBA425" s="490"/>
      <c r="EBB425" s="858"/>
      <c r="EBC425" s="858"/>
      <c r="EBD425" s="858"/>
      <c r="EBE425" s="858"/>
      <c r="EBF425" s="858"/>
      <c r="EBG425" s="858"/>
      <c r="EBH425" s="858"/>
      <c r="EBI425" s="490"/>
      <c r="EBJ425" s="858"/>
      <c r="EBK425" s="858"/>
      <c r="EBL425" s="858"/>
      <c r="EBM425" s="858"/>
      <c r="EBN425" s="858"/>
      <c r="EBO425" s="858"/>
      <c r="EBP425" s="858"/>
      <c r="EBQ425" s="490"/>
      <c r="EBR425" s="858"/>
      <c r="EBS425" s="858"/>
      <c r="EBT425" s="858"/>
      <c r="EBU425" s="858"/>
      <c r="EBV425" s="858"/>
      <c r="EBW425" s="858"/>
      <c r="EBX425" s="858"/>
      <c r="EBY425" s="490"/>
      <c r="EBZ425" s="858"/>
      <c r="ECA425" s="858"/>
      <c r="ECB425" s="858"/>
      <c r="ECC425" s="858"/>
      <c r="ECD425" s="858"/>
      <c r="ECE425" s="858"/>
      <c r="ECF425" s="858"/>
      <c r="ECG425" s="490"/>
      <c r="ECH425" s="858"/>
      <c r="ECI425" s="858"/>
      <c r="ECJ425" s="858"/>
      <c r="ECK425" s="858"/>
      <c r="ECL425" s="858"/>
      <c r="ECM425" s="858"/>
      <c r="ECN425" s="858"/>
      <c r="ECO425" s="490"/>
      <c r="ECP425" s="858"/>
      <c r="ECQ425" s="858"/>
      <c r="ECR425" s="858"/>
      <c r="ECS425" s="858"/>
      <c r="ECT425" s="858"/>
      <c r="ECU425" s="858"/>
      <c r="ECV425" s="858"/>
      <c r="ECW425" s="490"/>
      <c r="ECX425" s="858"/>
      <c r="ECY425" s="858"/>
      <c r="ECZ425" s="858"/>
      <c r="EDA425" s="858"/>
      <c r="EDB425" s="858"/>
      <c r="EDC425" s="858"/>
      <c r="EDD425" s="858"/>
      <c r="EDE425" s="490"/>
      <c r="EDF425" s="858"/>
      <c r="EDG425" s="858"/>
      <c r="EDH425" s="858"/>
      <c r="EDI425" s="858"/>
      <c r="EDJ425" s="858"/>
      <c r="EDK425" s="858"/>
      <c r="EDL425" s="858"/>
      <c r="EDM425" s="490"/>
      <c r="EDN425" s="858"/>
      <c r="EDO425" s="858"/>
      <c r="EDP425" s="858"/>
      <c r="EDQ425" s="858"/>
      <c r="EDR425" s="858"/>
      <c r="EDS425" s="858"/>
      <c r="EDT425" s="858"/>
      <c r="EDU425" s="490"/>
      <c r="EDV425" s="858"/>
      <c r="EDW425" s="858"/>
      <c r="EDX425" s="858"/>
      <c r="EDY425" s="858"/>
      <c r="EDZ425" s="858"/>
      <c r="EEA425" s="858"/>
      <c r="EEB425" s="858"/>
      <c r="EEC425" s="490"/>
      <c r="EED425" s="858"/>
      <c r="EEE425" s="858"/>
      <c r="EEF425" s="858"/>
      <c r="EEG425" s="858"/>
      <c r="EEH425" s="858"/>
      <c r="EEI425" s="858"/>
      <c r="EEJ425" s="858"/>
      <c r="EEK425" s="490"/>
      <c r="EEL425" s="858"/>
      <c r="EEM425" s="858"/>
      <c r="EEN425" s="858"/>
      <c r="EEO425" s="858"/>
      <c r="EEP425" s="858"/>
      <c r="EEQ425" s="858"/>
      <c r="EER425" s="858"/>
      <c r="EES425" s="490"/>
      <c r="EET425" s="858"/>
      <c r="EEU425" s="858"/>
      <c r="EEV425" s="858"/>
      <c r="EEW425" s="858"/>
      <c r="EEX425" s="858"/>
      <c r="EEY425" s="858"/>
      <c r="EEZ425" s="858"/>
      <c r="EFA425" s="490"/>
      <c r="EFB425" s="858"/>
      <c r="EFC425" s="858"/>
      <c r="EFD425" s="858"/>
      <c r="EFE425" s="858"/>
      <c r="EFF425" s="858"/>
      <c r="EFG425" s="858"/>
      <c r="EFH425" s="858"/>
      <c r="EFI425" s="490"/>
      <c r="EFJ425" s="858"/>
      <c r="EFK425" s="858"/>
      <c r="EFL425" s="858"/>
      <c r="EFM425" s="858"/>
      <c r="EFN425" s="858"/>
      <c r="EFO425" s="858"/>
      <c r="EFP425" s="858"/>
      <c r="EFQ425" s="490"/>
      <c r="EFR425" s="858"/>
      <c r="EFS425" s="858"/>
      <c r="EFT425" s="858"/>
      <c r="EFU425" s="858"/>
      <c r="EFV425" s="858"/>
      <c r="EFW425" s="858"/>
      <c r="EFX425" s="858"/>
      <c r="EFY425" s="490"/>
      <c r="EFZ425" s="858"/>
      <c r="EGA425" s="858"/>
      <c r="EGB425" s="858"/>
      <c r="EGC425" s="858"/>
      <c r="EGD425" s="858"/>
      <c r="EGE425" s="858"/>
      <c r="EGF425" s="858"/>
      <c r="EGG425" s="490"/>
      <c r="EGH425" s="858"/>
      <c r="EGI425" s="858"/>
      <c r="EGJ425" s="858"/>
      <c r="EGK425" s="858"/>
      <c r="EGL425" s="858"/>
      <c r="EGM425" s="858"/>
      <c r="EGN425" s="858"/>
      <c r="EGO425" s="490"/>
      <c r="EGP425" s="858"/>
      <c r="EGQ425" s="858"/>
      <c r="EGR425" s="858"/>
      <c r="EGS425" s="858"/>
      <c r="EGT425" s="858"/>
      <c r="EGU425" s="858"/>
      <c r="EGV425" s="858"/>
      <c r="EGW425" s="490"/>
      <c r="EGX425" s="858"/>
      <c r="EGY425" s="858"/>
      <c r="EGZ425" s="858"/>
      <c r="EHA425" s="858"/>
      <c r="EHB425" s="858"/>
      <c r="EHC425" s="858"/>
      <c r="EHD425" s="858"/>
      <c r="EHE425" s="490"/>
      <c r="EHF425" s="858"/>
      <c r="EHG425" s="858"/>
      <c r="EHH425" s="858"/>
      <c r="EHI425" s="858"/>
      <c r="EHJ425" s="858"/>
      <c r="EHK425" s="858"/>
      <c r="EHL425" s="858"/>
      <c r="EHM425" s="490"/>
      <c r="EHN425" s="858"/>
      <c r="EHO425" s="858"/>
      <c r="EHP425" s="858"/>
      <c r="EHQ425" s="858"/>
      <c r="EHR425" s="858"/>
      <c r="EHS425" s="858"/>
      <c r="EHT425" s="858"/>
      <c r="EHU425" s="490"/>
      <c r="EHV425" s="858"/>
      <c r="EHW425" s="858"/>
      <c r="EHX425" s="858"/>
      <c r="EHY425" s="858"/>
      <c r="EHZ425" s="858"/>
      <c r="EIA425" s="858"/>
      <c r="EIB425" s="858"/>
      <c r="EIC425" s="490"/>
      <c r="EID425" s="858"/>
      <c r="EIE425" s="858"/>
      <c r="EIF425" s="858"/>
      <c r="EIG425" s="858"/>
      <c r="EIH425" s="858"/>
      <c r="EII425" s="858"/>
      <c r="EIJ425" s="858"/>
      <c r="EIK425" s="490"/>
      <c r="EIL425" s="858"/>
      <c r="EIM425" s="858"/>
      <c r="EIN425" s="858"/>
      <c r="EIO425" s="858"/>
      <c r="EIP425" s="858"/>
      <c r="EIQ425" s="858"/>
      <c r="EIR425" s="858"/>
      <c r="EIS425" s="490"/>
      <c r="EIT425" s="858"/>
      <c r="EIU425" s="858"/>
      <c r="EIV425" s="858"/>
      <c r="EIW425" s="858"/>
      <c r="EIX425" s="858"/>
      <c r="EIY425" s="858"/>
      <c r="EIZ425" s="858"/>
      <c r="EJA425" s="490"/>
      <c r="EJB425" s="858"/>
      <c r="EJC425" s="858"/>
      <c r="EJD425" s="858"/>
      <c r="EJE425" s="858"/>
      <c r="EJF425" s="858"/>
      <c r="EJG425" s="858"/>
      <c r="EJH425" s="858"/>
      <c r="EJI425" s="490"/>
      <c r="EJJ425" s="858"/>
      <c r="EJK425" s="858"/>
      <c r="EJL425" s="858"/>
      <c r="EJM425" s="858"/>
      <c r="EJN425" s="858"/>
      <c r="EJO425" s="858"/>
      <c r="EJP425" s="858"/>
      <c r="EJQ425" s="490"/>
      <c r="EJR425" s="858"/>
      <c r="EJS425" s="858"/>
      <c r="EJT425" s="858"/>
      <c r="EJU425" s="858"/>
      <c r="EJV425" s="858"/>
      <c r="EJW425" s="858"/>
      <c r="EJX425" s="858"/>
      <c r="EJY425" s="490"/>
      <c r="EJZ425" s="858"/>
      <c r="EKA425" s="858"/>
      <c r="EKB425" s="858"/>
      <c r="EKC425" s="858"/>
      <c r="EKD425" s="858"/>
      <c r="EKE425" s="858"/>
      <c r="EKF425" s="858"/>
      <c r="EKG425" s="490"/>
      <c r="EKH425" s="858"/>
      <c r="EKI425" s="858"/>
      <c r="EKJ425" s="858"/>
      <c r="EKK425" s="858"/>
      <c r="EKL425" s="858"/>
      <c r="EKM425" s="858"/>
      <c r="EKN425" s="858"/>
      <c r="EKO425" s="490"/>
      <c r="EKP425" s="858"/>
      <c r="EKQ425" s="858"/>
      <c r="EKR425" s="858"/>
      <c r="EKS425" s="858"/>
      <c r="EKT425" s="858"/>
      <c r="EKU425" s="858"/>
      <c r="EKV425" s="858"/>
      <c r="EKW425" s="490"/>
      <c r="EKX425" s="858"/>
      <c r="EKY425" s="858"/>
      <c r="EKZ425" s="858"/>
      <c r="ELA425" s="858"/>
      <c r="ELB425" s="858"/>
      <c r="ELC425" s="858"/>
      <c r="ELD425" s="858"/>
      <c r="ELE425" s="490"/>
      <c r="ELF425" s="858"/>
      <c r="ELG425" s="858"/>
      <c r="ELH425" s="858"/>
      <c r="ELI425" s="858"/>
      <c r="ELJ425" s="858"/>
      <c r="ELK425" s="858"/>
      <c r="ELL425" s="858"/>
      <c r="ELM425" s="490"/>
      <c r="ELN425" s="858"/>
      <c r="ELO425" s="858"/>
      <c r="ELP425" s="858"/>
      <c r="ELQ425" s="858"/>
      <c r="ELR425" s="858"/>
      <c r="ELS425" s="858"/>
      <c r="ELT425" s="858"/>
      <c r="ELU425" s="490"/>
      <c r="ELV425" s="858"/>
      <c r="ELW425" s="858"/>
      <c r="ELX425" s="858"/>
      <c r="ELY425" s="858"/>
      <c r="ELZ425" s="858"/>
      <c r="EMA425" s="858"/>
      <c r="EMB425" s="858"/>
      <c r="EMC425" s="490"/>
      <c r="EMD425" s="858"/>
      <c r="EME425" s="858"/>
      <c r="EMF425" s="858"/>
      <c r="EMG425" s="858"/>
      <c r="EMH425" s="858"/>
      <c r="EMI425" s="858"/>
      <c r="EMJ425" s="858"/>
      <c r="EMK425" s="490"/>
      <c r="EML425" s="858"/>
      <c r="EMM425" s="858"/>
      <c r="EMN425" s="858"/>
      <c r="EMO425" s="858"/>
      <c r="EMP425" s="858"/>
      <c r="EMQ425" s="858"/>
      <c r="EMR425" s="858"/>
      <c r="EMS425" s="490"/>
      <c r="EMT425" s="858"/>
      <c r="EMU425" s="858"/>
      <c r="EMV425" s="858"/>
      <c r="EMW425" s="858"/>
      <c r="EMX425" s="858"/>
      <c r="EMY425" s="858"/>
      <c r="EMZ425" s="858"/>
      <c r="ENA425" s="490"/>
      <c r="ENB425" s="858"/>
      <c r="ENC425" s="858"/>
      <c r="END425" s="858"/>
      <c r="ENE425" s="858"/>
      <c r="ENF425" s="858"/>
      <c r="ENG425" s="858"/>
      <c r="ENH425" s="858"/>
      <c r="ENI425" s="490"/>
      <c r="ENJ425" s="858"/>
      <c r="ENK425" s="858"/>
      <c r="ENL425" s="858"/>
      <c r="ENM425" s="858"/>
      <c r="ENN425" s="858"/>
      <c r="ENO425" s="858"/>
      <c r="ENP425" s="858"/>
      <c r="ENQ425" s="490"/>
      <c r="ENR425" s="858"/>
      <c r="ENS425" s="858"/>
      <c r="ENT425" s="858"/>
      <c r="ENU425" s="858"/>
      <c r="ENV425" s="858"/>
      <c r="ENW425" s="858"/>
      <c r="ENX425" s="858"/>
      <c r="ENY425" s="490"/>
      <c r="ENZ425" s="858"/>
      <c r="EOA425" s="858"/>
      <c r="EOB425" s="858"/>
      <c r="EOC425" s="858"/>
      <c r="EOD425" s="858"/>
      <c r="EOE425" s="858"/>
      <c r="EOF425" s="858"/>
      <c r="EOG425" s="490"/>
      <c r="EOH425" s="858"/>
      <c r="EOI425" s="858"/>
      <c r="EOJ425" s="858"/>
      <c r="EOK425" s="858"/>
      <c r="EOL425" s="858"/>
      <c r="EOM425" s="858"/>
      <c r="EON425" s="858"/>
      <c r="EOO425" s="490"/>
      <c r="EOP425" s="858"/>
      <c r="EOQ425" s="858"/>
      <c r="EOR425" s="858"/>
      <c r="EOS425" s="858"/>
      <c r="EOT425" s="858"/>
      <c r="EOU425" s="858"/>
      <c r="EOV425" s="858"/>
      <c r="EOW425" s="490"/>
      <c r="EOX425" s="858"/>
      <c r="EOY425" s="858"/>
      <c r="EOZ425" s="858"/>
      <c r="EPA425" s="858"/>
      <c r="EPB425" s="858"/>
      <c r="EPC425" s="858"/>
      <c r="EPD425" s="858"/>
      <c r="EPE425" s="490"/>
      <c r="EPF425" s="858"/>
      <c r="EPG425" s="858"/>
      <c r="EPH425" s="858"/>
      <c r="EPI425" s="858"/>
      <c r="EPJ425" s="858"/>
      <c r="EPK425" s="858"/>
      <c r="EPL425" s="858"/>
      <c r="EPM425" s="490"/>
      <c r="EPN425" s="858"/>
      <c r="EPO425" s="858"/>
      <c r="EPP425" s="858"/>
      <c r="EPQ425" s="858"/>
      <c r="EPR425" s="858"/>
      <c r="EPS425" s="858"/>
      <c r="EPT425" s="858"/>
      <c r="EPU425" s="490"/>
      <c r="EPV425" s="858"/>
      <c r="EPW425" s="858"/>
      <c r="EPX425" s="858"/>
      <c r="EPY425" s="858"/>
      <c r="EPZ425" s="858"/>
      <c r="EQA425" s="858"/>
      <c r="EQB425" s="858"/>
      <c r="EQC425" s="490"/>
      <c r="EQD425" s="858"/>
      <c r="EQE425" s="858"/>
      <c r="EQF425" s="858"/>
      <c r="EQG425" s="858"/>
      <c r="EQH425" s="858"/>
      <c r="EQI425" s="858"/>
      <c r="EQJ425" s="858"/>
      <c r="EQK425" s="490"/>
      <c r="EQL425" s="858"/>
      <c r="EQM425" s="858"/>
      <c r="EQN425" s="858"/>
      <c r="EQO425" s="858"/>
      <c r="EQP425" s="858"/>
      <c r="EQQ425" s="858"/>
      <c r="EQR425" s="858"/>
      <c r="EQS425" s="490"/>
      <c r="EQT425" s="858"/>
      <c r="EQU425" s="858"/>
      <c r="EQV425" s="858"/>
      <c r="EQW425" s="858"/>
      <c r="EQX425" s="858"/>
      <c r="EQY425" s="858"/>
      <c r="EQZ425" s="858"/>
      <c r="ERA425" s="490"/>
      <c r="ERB425" s="858"/>
      <c r="ERC425" s="858"/>
      <c r="ERD425" s="858"/>
      <c r="ERE425" s="858"/>
      <c r="ERF425" s="858"/>
      <c r="ERG425" s="858"/>
      <c r="ERH425" s="858"/>
      <c r="ERI425" s="490"/>
      <c r="ERJ425" s="858"/>
      <c r="ERK425" s="858"/>
      <c r="ERL425" s="858"/>
      <c r="ERM425" s="858"/>
      <c r="ERN425" s="858"/>
      <c r="ERO425" s="858"/>
      <c r="ERP425" s="858"/>
      <c r="ERQ425" s="490"/>
      <c r="ERR425" s="858"/>
      <c r="ERS425" s="858"/>
      <c r="ERT425" s="858"/>
      <c r="ERU425" s="858"/>
      <c r="ERV425" s="858"/>
      <c r="ERW425" s="858"/>
      <c r="ERX425" s="858"/>
      <c r="ERY425" s="490"/>
      <c r="ERZ425" s="858"/>
      <c r="ESA425" s="858"/>
      <c r="ESB425" s="858"/>
      <c r="ESC425" s="858"/>
      <c r="ESD425" s="858"/>
      <c r="ESE425" s="858"/>
      <c r="ESF425" s="858"/>
      <c r="ESG425" s="490"/>
      <c r="ESH425" s="858"/>
      <c r="ESI425" s="858"/>
      <c r="ESJ425" s="858"/>
      <c r="ESK425" s="858"/>
      <c r="ESL425" s="858"/>
      <c r="ESM425" s="858"/>
      <c r="ESN425" s="858"/>
      <c r="ESO425" s="490"/>
      <c r="ESP425" s="858"/>
      <c r="ESQ425" s="858"/>
      <c r="ESR425" s="858"/>
      <c r="ESS425" s="858"/>
      <c r="EST425" s="858"/>
      <c r="ESU425" s="858"/>
      <c r="ESV425" s="858"/>
      <c r="ESW425" s="490"/>
      <c r="ESX425" s="858"/>
      <c r="ESY425" s="858"/>
      <c r="ESZ425" s="858"/>
      <c r="ETA425" s="858"/>
      <c r="ETB425" s="858"/>
      <c r="ETC425" s="858"/>
      <c r="ETD425" s="858"/>
      <c r="ETE425" s="490"/>
      <c r="ETF425" s="858"/>
      <c r="ETG425" s="858"/>
      <c r="ETH425" s="858"/>
      <c r="ETI425" s="858"/>
      <c r="ETJ425" s="858"/>
      <c r="ETK425" s="858"/>
      <c r="ETL425" s="858"/>
      <c r="ETM425" s="490"/>
      <c r="ETN425" s="858"/>
      <c r="ETO425" s="858"/>
      <c r="ETP425" s="858"/>
      <c r="ETQ425" s="858"/>
      <c r="ETR425" s="858"/>
      <c r="ETS425" s="858"/>
      <c r="ETT425" s="858"/>
      <c r="ETU425" s="490"/>
      <c r="ETV425" s="858"/>
      <c r="ETW425" s="858"/>
      <c r="ETX425" s="858"/>
      <c r="ETY425" s="858"/>
      <c r="ETZ425" s="858"/>
      <c r="EUA425" s="858"/>
      <c r="EUB425" s="858"/>
      <c r="EUC425" s="490"/>
      <c r="EUD425" s="858"/>
      <c r="EUE425" s="858"/>
      <c r="EUF425" s="858"/>
      <c r="EUG425" s="858"/>
      <c r="EUH425" s="858"/>
      <c r="EUI425" s="858"/>
      <c r="EUJ425" s="858"/>
      <c r="EUK425" s="490"/>
      <c r="EUL425" s="858"/>
      <c r="EUM425" s="858"/>
      <c r="EUN425" s="858"/>
      <c r="EUO425" s="858"/>
      <c r="EUP425" s="858"/>
      <c r="EUQ425" s="858"/>
      <c r="EUR425" s="858"/>
      <c r="EUS425" s="490"/>
      <c r="EUT425" s="858"/>
      <c r="EUU425" s="858"/>
      <c r="EUV425" s="858"/>
      <c r="EUW425" s="858"/>
      <c r="EUX425" s="858"/>
      <c r="EUY425" s="858"/>
      <c r="EUZ425" s="858"/>
      <c r="EVA425" s="490"/>
      <c r="EVB425" s="858"/>
      <c r="EVC425" s="858"/>
      <c r="EVD425" s="858"/>
      <c r="EVE425" s="858"/>
      <c r="EVF425" s="858"/>
      <c r="EVG425" s="858"/>
      <c r="EVH425" s="858"/>
      <c r="EVI425" s="490"/>
      <c r="EVJ425" s="858"/>
      <c r="EVK425" s="858"/>
      <c r="EVL425" s="858"/>
      <c r="EVM425" s="858"/>
      <c r="EVN425" s="858"/>
      <c r="EVO425" s="858"/>
      <c r="EVP425" s="858"/>
      <c r="EVQ425" s="490"/>
      <c r="EVR425" s="858"/>
      <c r="EVS425" s="858"/>
      <c r="EVT425" s="858"/>
      <c r="EVU425" s="858"/>
      <c r="EVV425" s="858"/>
      <c r="EVW425" s="858"/>
      <c r="EVX425" s="858"/>
      <c r="EVY425" s="490"/>
      <c r="EVZ425" s="858"/>
      <c r="EWA425" s="858"/>
      <c r="EWB425" s="858"/>
      <c r="EWC425" s="858"/>
      <c r="EWD425" s="858"/>
      <c r="EWE425" s="858"/>
      <c r="EWF425" s="858"/>
      <c r="EWG425" s="490"/>
      <c r="EWH425" s="858"/>
      <c r="EWI425" s="858"/>
      <c r="EWJ425" s="858"/>
      <c r="EWK425" s="858"/>
      <c r="EWL425" s="858"/>
      <c r="EWM425" s="858"/>
      <c r="EWN425" s="858"/>
      <c r="EWO425" s="490"/>
      <c r="EWP425" s="858"/>
      <c r="EWQ425" s="858"/>
      <c r="EWR425" s="858"/>
      <c r="EWS425" s="858"/>
      <c r="EWT425" s="858"/>
      <c r="EWU425" s="858"/>
      <c r="EWV425" s="858"/>
      <c r="EWW425" s="490"/>
      <c r="EWX425" s="858"/>
      <c r="EWY425" s="858"/>
      <c r="EWZ425" s="858"/>
      <c r="EXA425" s="858"/>
      <c r="EXB425" s="858"/>
      <c r="EXC425" s="858"/>
      <c r="EXD425" s="858"/>
      <c r="EXE425" s="490"/>
      <c r="EXF425" s="858"/>
      <c r="EXG425" s="858"/>
      <c r="EXH425" s="858"/>
      <c r="EXI425" s="858"/>
      <c r="EXJ425" s="858"/>
      <c r="EXK425" s="858"/>
      <c r="EXL425" s="858"/>
      <c r="EXM425" s="490"/>
      <c r="EXN425" s="858"/>
      <c r="EXO425" s="858"/>
      <c r="EXP425" s="858"/>
      <c r="EXQ425" s="858"/>
      <c r="EXR425" s="858"/>
      <c r="EXS425" s="858"/>
      <c r="EXT425" s="858"/>
      <c r="EXU425" s="490"/>
      <c r="EXV425" s="858"/>
      <c r="EXW425" s="858"/>
      <c r="EXX425" s="858"/>
      <c r="EXY425" s="858"/>
      <c r="EXZ425" s="858"/>
      <c r="EYA425" s="858"/>
      <c r="EYB425" s="858"/>
      <c r="EYC425" s="490"/>
      <c r="EYD425" s="858"/>
      <c r="EYE425" s="858"/>
      <c r="EYF425" s="858"/>
      <c r="EYG425" s="858"/>
      <c r="EYH425" s="858"/>
      <c r="EYI425" s="858"/>
      <c r="EYJ425" s="858"/>
      <c r="EYK425" s="490"/>
      <c r="EYL425" s="858"/>
      <c r="EYM425" s="858"/>
      <c r="EYN425" s="858"/>
      <c r="EYO425" s="858"/>
      <c r="EYP425" s="858"/>
      <c r="EYQ425" s="858"/>
      <c r="EYR425" s="858"/>
      <c r="EYS425" s="490"/>
      <c r="EYT425" s="858"/>
      <c r="EYU425" s="858"/>
      <c r="EYV425" s="858"/>
      <c r="EYW425" s="858"/>
      <c r="EYX425" s="858"/>
      <c r="EYY425" s="858"/>
      <c r="EYZ425" s="858"/>
      <c r="EZA425" s="490"/>
      <c r="EZB425" s="858"/>
      <c r="EZC425" s="858"/>
      <c r="EZD425" s="858"/>
      <c r="EZE425" s="858"/>
      <c r="EZF425" s="858"/>
      <c r="EZG425" s="858"/>
      <c r="EZH425" s="858"/>
      <c r="EZI425" s="490"/>
      <c r="EZJ425" s="858"/>
      <c r="EZK425" s="858"/>
      <c r="EZL425" s="858"/>
      <c r="EZM425" s="858"/>
      <c r="EZN425" s="858"/>
      <c r="EZO425" s="858"/>
      <c r="EZP425" s="858"/>
      <c r="EZQ425" s="490"/>
      <c r="EZR425" s="858"/>
      <c r="EZS425" s="858"/>
      <c r="EZT425" s="858"/>
      <c r="EZU425" s="858"/>
      <c r="EZV425" s="858"/>
      <c r="EZW425" s="858"/>
      <c r="EZX425" s="858"/>
      <c r="EZY425" s="490"/>
      <c r="EZZ425" s="858"/>
      <c r="FAA425" s="858"/>
      <c r="FAB425" s="858"/>
      <c r="FAC425" s="858"/>
      <c r="FAD425" s="858"/>
      <c r="FAE425" s="858"/>
      <c r="FAF425" s="858"/>
      <c r="FAG425" s="490"/>
      <c r="FAH425" s="858"/>
      <c r="FAI425" s="858"/>
      <c r="FAJ425" s="858"/>
      <c r="FAK425" s="858"/>
      <c r="FAL425" s="858"/>
      <c r="FAM425" s="858"/>
      <c r="FAN425" s="858"/>
      <c r="FAO425" s="490"/>
      <c r="FAP425" s="858"/>
      <c r="FAQ425" s="858"/>
      <c r="FAR425" s="858"/>
      <c r="FAS425" s="858"/>
      <c r="FAT425" s="858"/>
      <c r="FAU425" s="858"/>
      <c r="FAV425" s="858"/>
      <c r="FAW425" s="490"/>
      <c r="FAX425" s="858"/>
      <c r="FAY425" s="858"/>
      <c r="FAZ425" s="858"/>
      <c r="FBA425" s="858"/>
      <c r="FBB425" s="858"/>
      <c r="FBC425" s="858"/>
      <c r="FBD425" s="858"/>
      <c r="FBE425" s="490"/>
      <c r="FBF425" s="858"/>
      <c r="FBG425" s="858"/>
      <c r="FBH425" s="858"/>
      <c r="FBI425" s="858"/>
      <c r="FBJ425" s="858"/>
      <c r="FBK425" s="858"/>
      <c r="FBL425" s="858"/>
      <c r="FBM425" s="490"/>
      <c r="FBN425" s="858"/>
      <c r="FBO425" s="858"/>
      <c r="FBP425" s="858"/>
      <c r="FBQ425" s="858"/>
      <c r="FBR425" s="858"/>
      <c r="FBS425" s="858"/>
      <c r="FBT425" s="858"/>
      <c r="FBU425" s="490"/>
      <c r="FBV425" s="858"/>
      <c r="FBW425" s="858"/>
      <c r="FBX425" s="858"/>
      <c r="FBY425" s="858"/>
      <c r="FBZ425" s="858"/>
      <c r="FCA425" s="858"/>
      <c r="FCB425" s="858"/>
      <c r="FCC425" s="490"/>
      <c r="FCD425" s="858"/>
      <c r="FCE425" s="858"/>
      <c r="FCF425" s="858"/>
      <c r="FCG425" s="858"/>
      <c r="FCH425" s="858"/>
      <c r="FCI425" s="858"/>
      <c r="FCJ425" s="858"/>
      <c r="FCK425" s="490"/>
      <c r="FCL425" s="858"/>
      <c r="FCM425" s="858"/>
      <c r="FCN425" s="858"/>
      <c r="FCO425" s="858"/>
      <c r="FCP425" s="858"/>
      <c r="FCQ425" s="858"/>
      <c r="FCR425" s="858"/>
      <c r="FCS425" s="490"/>
      <c r="FCT425" s="858"/>
      <c r="FCU425" s="858"/>
      <c r="FCV425" s="858"/>
      <c r="FCW425" s="858"/>
      <c r="FCX425" s="858"/>
      <c r="FCY425" s="858"/>
      <c r="FCZ425" s="858"/>
      <c r="FDA425" s="490"/>
      <c r="FDB425" s="858"/>
      <c r="FDC425" s="858"/>
      <c r="FDD425" s="858"/>
      <c r="FDE425" s="858"/>
      <c r="FDF425" s="858"/>
      <c r="FDG425" s="858"/>
      <c r="FDH425" s="858"/>
      <c r="FDI425" s="490"/>
      <c r="FDJ425" s="858"/>
      <c r="FDK425" s="858"/>
      <c r="FDL425" s="858"/>
      <c r="FDM425" s="858"/>
      <c r="FDN425" s="858"/>
      <c r="FDO425" s="858"/>
      <c r="FDP425" s="858"/>
      <c r="FDQ425" s="490"/>
      <c r="FDR425" s="858"/>
      <c r="FDS425" s="858"/>
      <c r="FDT425" s="858"/>
      <c r="FDU425" s="858"/>
      <c r="FDV425" s="858"/>
      <c r="FDW425" s="858"/>
      <c r="FDX425" s="858"/>
      <c r="FDY425" s="490"/>
      <c r="FDZ425" s="858"/>
      <c r="FEA425" s="858"/>
      <c r="FEB425" s="858"/>
      <c r="FEC425" s="858"/>
      <c r="FED425" s="858"/>
      <c r="FEE425" s="858"/>
      <c r="FEF425" s="858"/>
      <c r="FEG425" s="490"/>
      <c r="FEH425" s="858"/>
      <c r="FEI425" s="858"/>
      <c r="FEJ425" s="858"/>
      <c r="FEK425" s="858"/>
      <c r="FEL425" s="858"/>
      <c r="FEM425" s="858"/>
      <c r="FEN425" s="858"/>
      <c r="FEO425" s="490"/>
      <c r="FEP425" s="858"/>
      <c r="FEQ425" s="858"/>
      <c r="FER425" s="858"/>
      <c r="FES425" s="858"/>
      <c r="FET425" s="858"/>
      <c r="FEU425" s="858"/>
      <c r="FEV425" s="858"/>
      <c r="FEW425" s="490"/>
      <c r="FEX425" s="858"/>
      <c r="FEY425" s="858"/>
      <c r="FEZ425" s="858"/>
      <c r="FFA425" s="858"/>
      <c r="FFB425" s="858"/>
      <c r="FFC425" s="858"/>
      <c r="FFD425" s="858"/>
      <c r="FFE425" s="490"/>
      <c r="FFF425" s="858"/>
      <c r="FFG425" s="858"/>
      <c r="FFH425" s="858"/>
      <c r="FFI425" s="858"/>
      <c r="FFJ425" s="858"/>
      <c r="FFK425" s="858"/>
      <c r="FFL425" s="858"/>
      <c r="FFM425" s="490"/>
      <c r="FFN425" s="858"/>
      <c r="FFO425" s="858"/>
      <c r="FFP425" s="858"/>
      <c r="FFQ425" s="858"/>
      <c r="FFR425" s="858"/>
      <c r="FFS425" s="858"/>
      <c r="FFT425" s="858"/>
      <c r="FFU425" s="490"/>
      <c r="FFV425" s="858"/>
      <c r="FFW425" s="858"/>
      <c r="FFX425" s="858"/>
      <c r="FFY425" s="858"/>
      <c r="FFZ425" s="858"/>
      <c r="FGA425" s="858"/>
      <c r="FGB425" s="858"/>
      <c r="FGC425" s="490"/>
      <c r="FGD425" s="858"/>
      <c r="FGE425" s="858"/>
      <c r="FGF425" s="858"/>
      <c r="FGG425" s="858"/>
      <c r="FGH425" s="858"/>
      <c r="FGI425" s="858"/>
      <c r="FGJ425" s="858"/>
      <c r="FGK425" s="490"/>
      <c r="FGL425" s="858"/>
      <c r="FGM425" s="858"/>
      <c r="FGN425" s="858"/>
      <c r="FGO425" s="858"/>
      <c r="FGP425" s="858"/>
      <c r="FGQ425" s="858"/>
      <c r="FGR425" s="858"/>
      <c r="FGS425" s="490"/>
      <c r="FGT425" s="858"/>
      <c r="FGU425" s="858"/>
      <c r="FGV425" s="858"/>
      <c r="FGW425" s="858"/>
      <c r="FGX425" s="858"/>
      <c r="FGY425" s="858"/>
      <c r="FGZ425" s="858"/>
      <c r="FHA425" s="490"/>
      <c r="FHB425" s="858"/>
      <c r="FHC425" s="858"/>
      <c r="FHD425" s="858"/>
      <c r="FHE425" s="858"/>
      <c r="FHF425" s="858"/>
      <c r="FHG425" s="858"/>
      <c r="FHH425" s="858"/>
      <c r="FHI425" s="490"/>
      <c r="FHJ425" s="858"/>
      <c r="FHK425" s="858"/>
      <c r="FHL425" s="858"/>
      <c r="FHM425" s="858"/>
      <c r="FHN425" s="858"/>
      <c r="FHO425" s="858"/>
      <c r="FHP425" s="858"/>
      <c r="FHQ425" s="490"/>
      <c r="FHR425" s="858"/>
      <c r="FHS425" s="858"/>
      <c r="FHT425" s="858"/>
      <c r="FHU425" s="858"/>
      <c r="FHV425" s="858"/>
      <c r="FHW425" s="858"/>
      <c r="FHX425" s="858"/>
      <c r="FHY425" s="490"/>
      <c r="FHZ425" s="858"/>
      <c r="FIA425" s="858"/>
      <c r="FIB425" s="858"/>
      <c r="FIC425" s="858"/>
      <c r="FID425" s="858"/>
      <c r="FIE425" s="858"/>
      <c r="FIF425" s="858"/>
      <c r="FIG425" s="490"/>
      <c r="FIH425" s="858"/>
      <c r="FII425" s="858"/>
      <c r="FIJ425" s="858"/>
      <c r="FIK425" s="858"/>
      <c r="FIL425" s="858"/>
      <c r="FIM425" s="858"/>
      <c r="FIN425" s="858"/>
      <c r="FIO425" s="490"/>
      <c r="FIP425" s="858"/>
      <c r="FIQ425" s="858"/>
      <c r="FIR425" s="858"/>
      <c r="FIS425" s="858"/>
      <c r="FIT425" s="858"/>
      <c r="FIU425" s="858"/>
      <c r="FIV425" s="858"/>
      <c r="FIW425" s="490"/>
      <c r="FIX425" s="858"/>
      <c r="FIY425" s="858"/>
      <c r="FIZ425" s="858"/>
      <c r="FJA425" s="858"/>
      <c r="FJB425" s="858"/>
      <c r="FJC425" s="858"/>
      <c r="FJD425" s="858"/>
      <c r="FJE425" s="490"/>
      <c r="FJF425" s="858"/>
      <c r="FJG425" s="858"/>
      <c r="FJH425" s="858"/>
      <c r="FJI425" s="858"/>
      <c r="FJJ425" s="858"/>
      <c r="FJK425" s="858"/>
      <c r="FJL425" s="858"/>
      <c r="FJM425" s="490"/>
      <c r="FJN425" s="858"/>
      <c r="FJO425" s="858"/>
      <c r="FJP425" s="858"/>
      <c r="FJQ425" s="858"/>
      <c r="FJR425" s="858"/>
      <c r="FJS425" s="858"/>
      <c r="FJT425" s="858"/>
      <c r="FJU425" s="490"/>
      <c r="FJV425" s="858"/>
      <c r="FJW425" s="858"/>
      <c r="FJX425" s="858"/>
      <c r="FJY425" s="858"/>
      <c r="FJZ425" s="858"/>
      <c r="FKA425" s="858"/>
      <c r="FKB425" s="858"/>
      <c r="FKC425" s="490"/>
      <c r="FKD425" s="858"/>
      <c r="FKE425" s="858"/>
      <c r="FKF425" s="858"/>
      <c r="FKG425" s="858"/>
      <c r="FKH425" s="858"/>
      <c r="FKI425" s="858"/>
      <c r="FKJ425" s="858"/>
      <c r="FKK425" s="490"/>
      <c r="FKL425" s="858"/>
      <c r="FKM425" s="858"/>
      <c r="FKN425" s="858"/>
      <c r="FKO425" s="858"/>
      <c r="FKP425" s="858"/>
      <c r="FKQ425" s="858"/>
      <c r="FKR425" s="858"/>
      <c r="FKS425" s="490"/>
      <c r="FKT425" s="858"/>
      <c r="FKU425" s="858"/>
      <c r="FKV425" s="858"/>
      <c r="FKW425" s="858"/>
      <c r="FKX425" s="858"/>
      <c r="FKY425" s="858"/>
      <c r="FKZ425" s="858"/>
      <c r="FLA425" s="490"/>
      <c r="FLB425" s="858"/>
      <c r="FLC425" s="858"/>
      <c r="FLD425" s="858"/>
      <c r="FLE425" s="858"/>
      <c r="FLF425" s="858"/>
      <c r="FLG425" s="858"/>
      <c r="FLH425" s="858"/>
      <c r="FLI425" s="490"/>
      <c r="FLJ425" s="858"/>
      <c r="FLK425" s="858"/>
      <c r="FLL425" s="858"/>
      <c r="FLM425" s="858"/>
      <c r="FLN425" s="858"/>
      <c r="FLO425" s="858"/>
      <c r="FLP425" s="858"/>
      <c r="FLQ425" s="490"/>
      <c r="FLR425" s="858"/>
      <c r="FLS425" s="858"/>
      <c r="FLT425" s="858"/>
      <c r="FLU425" s="858"/>
      <c r="FLV425" s="858"/>
      <c r="FLW425" s="858"/>
      <c r="FLX425" s="858"/>
      <c r="FLY425" s="490"/>
      <c r="FLZ425" s="858"/>
      <c r="FMA425" s="858"/>
      <c r="FMB425" s="858"/>
      <c r="FMC425" s="858"/>
      <c r="FMD425" s="858"/>
      <c r="FME425" s="858"/>
      <c r="FMF425" s="858"/>
      <c r="FMG425" s="490"/>
      <c r="FMH425" s="858"/>
      <c r="FMI425" s="858"/>
      <c r="FMJ425" s="858"/>
      <c r="FMK425" s="858"/>
      <c r="FML425" s="858"/>
      <c r="FMM425" s="858"/>
      <c r="FMN425" s="858"/>
      <c r="FMO425" s="490"/>
      <c r="FMP425" s="858"/>
      <c r="FMQ425" s="858"/>
      <c r="FMR425" s="858"/>
      <c r="FMS425" s="858"/>
      <c r="FMT425" s="858"/>
      <c r="FMU425" s="858"/>
      <c r="FMV425" s="858"/>
      <c r="FMW425" s="490"/>
      <c r="FMX425" s="858"/>
      <c r="FMY425" s="858"/>
      <c r="FMZ425" s="858"/>
      <c r="FNA425" s="858"/>
      <c r="FNB425" s="858"/>
      <c r="FNC425" s="858"/>
      <c r="FND425" s="858"/>
      <c r="FNE425" s="490"/>
      <c r="FNF425" s="858"/>
      <c r="FNG425" s="858"/>
      <c r="FNH425" s="858"/>
      <c r="FNI425" s="858"/>
      <c r="FNJ425" s="858"/>
      <c r="FNK425" s="858"/>
      <c r="FNL425" s="858"/>
      <c r="FNM425" s="490"/>
      <c r="FNN425" s="858"/>
      <c r="FNO425" s="858"/>
      <c r="FNP425" s="858"/>
      <c r="FNQ425" s="858"/>
      <c r="FNR425" s="858"/>
      <c r="FNS425" s="858"/>
      <c r="FNT425" s="858"/>
      <c r="FNU425" s="490"/>
      <c r="FNV425" s="858"/>
      <c r="FNW425" s="858"/>
      <c r="FNX425" s="858"/>
      <c r="FNY425" s="858"/>
      <c r="FNZ425" s="858"/>
      <c r="FOA425" s="858"/>
      <c r="FOB425" s="858"/>
      <c r="FOC425" s="490"/>
      <c r="FOD425" s="858"/>
      <c r="FOE425" s="858"/>
      <c r="FOF425" s="858"/>
      <c r="FOG425" s="858"/>
      <c r="FOH425" s="858"/>
      <c r="FOI425" s="858"/>
      <c r="FOJ425" s="858"/>
      <c r="FOK425" s="490"/>
      <c r="FOL425" s="858"/>
      <c r="FOM425" s="858"/>
      <c r="FON425" s="858"/>
      <c r="FOO425" s="858"/>
      <c r="FOP425" s="858"/>
      <c r="FOQ425" s="858"/>
      <c r="FOR425" s="858"/>
      <c r="FOS425" s="490"/>
      <c r="FOT425" s="858"/>
      <c r="FOU425" s="858"/>
      <c r="FOV425" s="858"/>
      <c r="FOW425" s="858"/>
      <c r="FOX425" s="858"/>
      <c r="FOY425" s="858"/>
      <c r="FOZ425" s="858"/>
      <c r="FPA425" s="490"/>
      <c r="FPB425" s="858"/>
      <c r="FPC425" s="858"/>
      <c r="FPD425" s="858"/>
      <c r="FPE425" s="858"/>
      <c r="FPF425" s="858"/>
      <c r="FPG425" s="858"/>
      <c r="FPH425" s="858"/>
      <c r="FPI425" s="490"/>
      <c r="FPJ425" s="858"/>
      <c r="FPK425" s="858"/>
      <c r="FPL425" s="858"/>
      <c r="FPM425" s="858"/>
      <c r="FPN425" s="858"/>
      <c r="FPO425" s="858"/>
      <c r="FPP425" s="858"/>
      <c r="FPQ425" s="490"/>
      <c r="FPR425" s="858"/>
      <c r="FPS425" s="858"/>
      <c r="FPT425" s="858"/>
      <c r="FPU425" s="858"/>
      <c r="FPV425" s="858"/>
      <c r="FPW425" s="858"/>
      <c r="FPX425" s="858"/>
      <c r="FPY425" s="490"/>
      <c r="FPZ425" s="858"/>
      <c r="FQA425" s="858"/>
      <c r="FQB425" s="858"/>
      <c r="FQC425" s="858"/>
      <c r="FQD425" s="858"/>
      <c r="FQE425" s="858"/>
      <c r="FQF425" s="858"/>
      <c r="FQG425" s="490"/>
      <c r="FQH425" s="858"/>
      <c r="FQI425" s="858"/>
      <c r="FQJ425" s="858"/>
      <c r="FQK425" s="858"/>
      <c r="FQL425" s="858"/>
      <c r="FQM425" s="858"/>
      <c r="FQN425" s="858"/>
      <c r="FQO425" s="490"/>
      <c r="FQP425" s="858"/>
      <c r="FQQ425" s="858"/>
      <c r="FQR425" s="858"/>
      <c r="FQS425" s="858"/>
      <c r="FQT425" s="858"/>
      <c r="FQU425" s="858"/>
      <c r="FQV425" s="858"/>
      <c r="FQW425" s="490"/>
      <c r="FQX425" s="858"/>
      <c r="FQY425" s="858"/>
      <c r="FQZ425" s="858"/>
      <c r="FRA425" s="858"/>
      <c r="FRB425" s="858"/>
      <c r="FRC425" s="858"/>
      <c r="FRD425" s="858"/>
      <c r="FRE425" s="490"/>
      <c r="FRF425" s="858"/>
      <c r="FRG425" s="858"/>
      <c r="FRH425" s="858"/>
      <c r="FRI425" s="858"/>
      <c r="FRJ425" s="858"/>
      <c r="FRK425" s="858"/>
      <c r="FRL425" s="858"/>
      <c r="FRM425" s="490"/>
      <c r="FRN425" s="858"/>
      <c r="FRO425" s="858"/>
      <c r="FRP425" s="858"/>
      <c r="FRQ425" s="858"/>
      <c r="FRR425" s="858"/>
      <c r="FRS425" s="858"/>
      <c r="FRT425" s="858"/>
      <c r="FRU425" s="490"/>
      <c r="FRV425" s="858"/>
      <c r="FRW425" s="858"/>
      <c r="FRX425" s="858"/>
      <c r="FRY425" s="858"/>
      <c r="FRZ425" s="858"/>
      <c r="FSA425" s="858"/>
      <c r="FSB425" s="858"/>
      <c r="FSC425" s="490"/>
      <c r="FSD425" s="858"/>
      <c r="FSE425" s="858"/>
      <c r="FSF425" s="858"/>
      <c r="FSG425" s="858"/>
      <c r="FSH425" s="858"/>
      <c r="FSI425" s="858"/>
      <c r="FSJ425" s="858"/>
      <c r="FSK425" s="490"/>
      <c r="FSL425" s="858"/>
      <c r="FSM425" s="858"/>
      <c r="FSN425" s="858"/>
      <c r="FSO425" s="858"/>
      <c r="FSP425" s="858"/>
      <c r="FSQ425" s="858"/>
      <c r="FSR425" s="858"/>
      <c r="FSS425" s="490"/>
      <c r="FST425" s="858"/>
      <c r="FSU425" s="858"/>
      <c r="FSV425" s="858"/>
      <c r="FSW425" s="858"/>
      <c r="FSX425" s="858"/>
      <c r="FSY425" s="858"/>
      <c r="FSZ425" s="858"/>
      <c r="FTA425" s="490"/>
      <c r="FTB425" s="858"/>
      <c r="FTC425" s="858"/>
      <c r="FTD425" s="858"/>
      <c r="FTE425" s="858"/>
      <c r="FTF425" s="858"/>
      <c r="FTG425" s="858"/>
      <c r="FTH425" s="858"/>
      <c r="FTI425" s="490"/>
      <c r="FTJ425" s="858"/>
      <c r="FTK425" s="858"/>
      <c r="FTL425" s="858"/>
      <c r="FTM425" s="858"/>
      <c r="FTN425" s="858"/>
      <c r="FTO425" s="858"/>
      <c r="FTP425" s="858"/>
      <c r="FTQ425" s="490"/>
      <c r="FTR425" s="858"/>
      <c r="FTS425" s="858"/>
      <c r="FTT425" s="858"/>
      <c r="FTU425" s="858"/>
      <c r="FTV425" s="858"/>
      <c r="FTW425" s="858"/>
      <c r="FTX425" s="858"/>
      <c r="FTY425" s="490"/>
      <c r="FTZ425" s="858"/>
      <c r="FUA425" s="858"/>
      <c r="FUB425" s="858"/>
      <c r="FUC425" s="858"/>
      <c r="FUD425" s="858"/>
      <c r="FUE425" s="858"/>
      <c r="FUF425" s="858"/>
      <c r="FUG425" s="490"/>
      <c r="FUH425" s="858"/>
      <c r="FUI425" s="858"/>
      <c r="FUJ425" s="858"/>
      <c r="FUK425" s="858"/>
      <c r="FUL425" s="858"/>
      <c r="FUM425" s="858"/>
      <c r="FUN425" s="858"/>
      <c r="FUO425" s="490"/>
      <c r="FUP425" s="858"/>
      <c r="FUQ425" s="858"/>
      <c r="FUR425" s="858"/>
      <c r="FUS425" s="858"/>
      <c r="FUT425" s="858"/>
      <c r="FUU425" s="858"/>
      <c r="FUV425" s="858"/>
      <c r="FUW425" s="490"/>
      <c r="FUX425" s="858"/>
      <c r="FUY425" s="858"/>
      <c r="FUZ425" s="858"/>
      <c r="FVA425" s="858"/>
      <c r="FVB425" s="858"/>
      <c r="FVC425" s="858"/>
      <c r="FVD425" s="858"/>
      <c r="FVE425" s="490"/>
      <c r="FVF425" s="858"/>
      <c r="FVG425" s="858"/>
      <c r="FVH425" s="858"/>
      <c r="FVI425" s="858"/>
      <c r="FVJ425" s="858"/>
      <c r="FVK425" s="858"/>
      <c r="FVL425" s="858"/>
      <c r="FVM425" s="490"/>
      <c r="FVN425" s="858"/>
      <c r="FVO425" s="858"/>
      <c r="FVP425" s="858"/>
      <c r="FVQ425" s="858"/>
      <c r="FVR425" s="858"/>
      <c r="FVS425" s="858"/>
      <c r="FVT425" s="858"/>
      <c r="FVU425" s="490"/>
      <c r="FVV425" s="858"/>
      <c r="FVW425" s="858"/>
      <c r="FVX425" s="858"/>
      <c r="FVY425" s="858"/>
      <c r="FVZ425" s="858"/>
      <c r="FWA425" s="858"/>
      <c r="FWB425" s="858"/>
      <c r="FWC425" s="490"/>
      <c r="FWD425" s="858"/>
      <c r="FWE425" s="858"/>
      <c r="FWF425" s="858"/>
      <c r="FWG425" s="858"/>
      <c r="FWH425" s="858"/>
      <c r="FWI425" s="858"/>
      <c r="FWJ425" s="858"/>
      <c r="FWK425" s="490"/>
      <c r="FWL425" s="858"/>
      <c r="FWM425" s="858"/>
      <c r="FWN425" s="858"/>
      <c r="FWO425" s="858"/>
      <c r="FWP425" s="858"/>
      <c r="FWQ425" s="858"/>
      <c r="FWR425" s="858"/>
      <c r="FWS425" s="490"/>
      <c r="FWT425" s="858"/>
      <c r="FWU425" s="858"/>
      <c r="FWV425" s="858"/>
      <c r="FWW425" s="858"/>
      <c r="FWX425" s="858"/>
      <c r="FWY425" s="858"/>
      <c r="FWZ425" s="858"/>
      <c r="FXA425" s="490"/>
      <c r="FXB425" s="858"/>
      <c r="FXC425" s="858"/>
      <c r="FXD425" s="858"/>
      <c r="FXE425" s="858"/>
      <c r="FXF425" s="858"/>
      <c r="FXG425" s="858"/>
      <c r="FXH425" s="858"/>
      <c r="FXI425" s="490"/>
      <c r="FXJ425" s="858"/>
      <c r="FXK425" s="858"/>
      <c r="FXL425" s="858"/>
      <c r="FXM425" s="858"/>
      <c r="FXN425" s="858"/>
      <c r="FXO425" s="858"/>
      <c r="FXP425" s="858"/>
      <c r="FXQ425" s="490"/>
      <c r="FXR425" s="858"/>
      <c r="FXS425" s="858"/>
      <c r="FXT425" s="858"/>
      <c r="FXU425" s="858"/>
      <c r="FXV425" s="858"/>
      <c r="FXW425" s="858"/>
      <c r="FXX425" s="858"/>
      <c r="FXY425" s="490"/>
      <c r="FXZ425" s="858"/>
      <c r="FYA425" s="858"/>
      <c r="FYB425" s="858"/>
      <c r="FYC425" s="858"/>
      <c r="FYD425" s="858"/>
      <c r="FYE425" s="858"/>
      <c r="FYF425" s="858"/>
      <c r="FYG425" s="490"/>
      <c r="FYH425" s="858"/>
      <c r="FYI425" s="858"/>
      <c r="FYJ425" s="858"/>
      <c r="FYK425" s="858"/>
      <c r="FYL425" s="858"/>
      <c r="FYM425" s="858"/>
      <c r="FYN425" s="858"/>
      <c r="FYO425" s="490"/>
      <c r="FYP425" s="858"/>
      <c r="FYQ425" s="858"/>
      <c r="FYR425" s="858"/>
      <c r="FYS425" s="858"/>
      <c r="FYT425" s="858"/>
      <c r="FYU425" s="858"/>
      <c r="FYV425" s="858"/>
      <c r="FYW425" s="490"/>
      <c r="FYX425" s="858"/>
      <c r="FYY425" s="858"/>
      <c r="FYZ425" s="858"/>
      <c r="FZA425" s="858"/>
      <c r="FZB425" s="858"/>
      <c r="FZC425" s="858"/>
      <c r="FZD425" s="858"/>
      <c r="FZE425" s="490"/>
      <c r="FZF425" s="858"/>
      <c r="FZG425" s="858"/>
      <c r="FZH425" s="858"/>
      <c r="FZI425" s="858"/>
      <c r="FZJ425" s="858"/>
      <c r="FZK425" s="858"/>
      <c r="FZL425" s="858"/>
      <c r="FZM425" s="490"/>
      <c r="FZN425" s="858"/>
      <c r="FZO425" s="858"/>
      <c r="FZP425" s="858"/>
      <c r="FZQ425" s="858"/>
      <c r="FZR425" s="858"/>
      <c r="FZS425" s="858"/>
      <c r="FZT425" s="858"/>
      <c r="FZU425" s="490"/>
      <c r="FZV425" s="858"/>
      <c r="FZW425" s="858"/>
      <c r="FZX425" s="858"/>
      <c r="FZY425" s="858"/>
      <c r="FZZ425" s="858"/>
      <c r="GAA425" s="858"/>
      <c r="GAB425" s="858"/>
      <c r="GAC425" s="490"/>
      <c r="GAD425" s="858"/>
      <c r="GAE425" s="858"/>
      <c r="GAF425" s="858"/>
      <c r="GAG425" s="858"/>
      <c r="GAH425" s="858"/>
      <c r="GAI425" s="858"/>
      <c r="GAJ425" s="858"/>
      <c r="GAK425" s="490"/>
      <c r="GAL425" s="858"/>
      <c r="GAM425" s="858"/>
      <c r="GAN425" s="858"/>
      <c r="GAO425" s="858"/>
      <c r="GAP425" s="858"/>
      <c r="GAQ425" s="858"/>
      <c r="GAR425" s="858"/>
      <c r="GAS425" s="490"/>
      <c r="GAT425" s="858"/>
      <c r="GAU425" s="858"/>
      <c r="GAV425" s="858"/>
      <c r="GAW425" s="858"/>
      <c r="GAX425" s="858"/>
      <c r="GAY425" s="858"/>
      <c r="GAZ425" s="858"/>
      <c r="GBA425" s="490"/>
      <c r="GBB425" s="858"/>
      <c r="GBC425" s="858"/>
      <c r="GBD425" s="858"/>
      <c r="GBE425" s="858"/>
      <c r="GBF425" s="858"/>
      <c r="GBG425" s="858"/>
      <c r="GBH425" s="858"/>
      <c r="GBI425" s="490"/>
      <c r="GBJ425" s="858"/>
      <c r="GBK425" s="858"/>
      <c r="GBL425" s="858"/>
      <c r="GBM425" s="858"/>
      <c r="GBN425" s="858"/>
      <c r="GBO425" s="858"/>
      <c r="GBP425" s="858"/>
      <c r="GBQ425" s="490"/>
      <c r="GBR425" s="858"/>
      <c r="GBS425" s="858"/>
      <c r="GBT425" s="858"/>
      <c r="GBU425" s="858"/>
      <c r="GBV425" s="858"/>
      <c r="GBW425" s="858"/>
      <c r="GBX425" s="858"/>
      <c r="GBY425" s="490"/>
      <c r="GBZ425" s="858"/>
      <c r="GCA425" s="858"/>
      <c r="GCB425" s="858"/>
      <c r="GCC425" s="858"/>
      <c r="GCD425" s="858"/>
      <c r="GCE425" s="858"/>
      <c r="GCF425" s="858"/>
      <c r="GCG425" s="490"/>
      <c r="GCH425" s="858"/>
      <c r="GCI425" s="858"/>
      <c r="GCJ425" s="858"/>
      <c r="GCK425" s="858"/>
      <c r="GCL425" s="858"/>
      <c r="GCM425" s="858"/>
      <c r="GCN425" s="858"/>
      <c r="GCO425" s="490"/>
      <c r="GCP425" s="858"/>
      <c r="GCQ425" s="858"/>
      <c r="GCR425" s="858"/>
      <c r="GCS425" s="858"/>
      <c r="GCT425" s="858"/>
      <c r="GCU425" s="858"/>
      <c r="GCV425" s="858"/>
      <c r="GCW425" s="490"/>
      <c r="GCX425" s="858"/>
      <c r="GCY425" s="858"/>
      <c r="GCZ425" s="858"/>
      <c r="GDA425" s="858"/>
      <c r="GDB425" s="858"/>
      <c r="GDC425" s="858"/>
      <c r="GDD425" s="858"/>
      <c r="GDE425" s="490"/>
      <c r="GDF425" s="858"/>
      <c r="GDG425" s="858"/>
      <c r="GDH425" s="858"/>
      <c r="GDI425" s="858"/>
      <c r="GDJ425" s="858"/>
      <c r="GDK425" s="858"/>
      <c r="GDL425" s="858"/>
      <c r="GDM425" s="490"/>
      <c r="GDN425" s="858"/>
      <c r="GDO425" s="858"/>
      <c r="GDP425" s="858"/>
      <c r="GDQ425" s="858"/>
      <c r="GDR425" s="858"/>
      <c r="GDS425" s="858"/>
      <c r="GDT425" s="858"/>
      <c r="GDU425" s="490"/>
      <c r="GDV425" s="858"/>
      <c r="GDW425" s="858"/>
      <c r="GDX425" s="858"/>
      <c r="GDY425" s="858"/>
      <c r="GDZ425" s="858"/>
      <c r="GEA425" s="858"/>
      <c r="GEB425" s="858"/>
      <c r="GEC425" s="490"/>
      <c r="GED425" s="858"/>
      <c r="GEE425" s="858"/>
      <c r="GEF425" s="858"/>
      <c r="GEG425" s="858"/>
      <c r="GEH425" s="858"/>
      <c r="GEI425" s="858"/>
      <c r="GEJ425" s="858"/>
      <c r="GEK425" s="490"/>
      <c r="GEL425" s="858"/>
      <c r="GEM425" s="858"/>
      <c r="GEN425" s="858"/>
      <c r="GEO425" s="858"/>
      <c r="GEP425" s="858"/>
      <c r="GEQ425" s="858"/>
      <c r="GER425" s="858"/>
      <c r="GES425" s="490"/>
      <c r="GET425" s="858"/>
      <c r="GEU425" s="858"/>
      <c r="GEV425" s="858"/>
      <c r="GEW425" s="858"/>
      <c r="GEX425" s="858"/>
      <c r="GEY425" s="858"/>
      <c r="GEZ425" s="858"/>
      <c r="GFA425" s="490"/>
      <c r="GFB425" s="858"/>
      <c r="GFC425" s="858"/>
      <c r="GFD425" s="858"/>
      <c r="GFE425" s="858"/>
      <c r="GFF425" s="858"/>
      <c r="GFG425" s="858"/>
      <c r="GFH425" s="858"/>
      <c r="GFI425" s="490"/>
      <c r="GFJ425" s="858"/>
      <c r="GFK425" s="858"/>
      <c r="GFL425" s="858"/>
      <c r="GFM425" s="858"/>
      <c r="GFN425" s="858"/>
      <c r="GFO425" s="858"/>
      <c r="GFP425" s="858"/>
      <c r="GFQ425" s="490"/>
      <c r="GFR425" s="858"/>
      <c r="GFS425" s="858"/>
      <c r="GFT425" s="858"/>
      <c r="GFU425" s="858"/>
      <c r="GFV425" s="858"/>
      <c r="GFW425" s="858"/>
      <c r="GFX425" s="858"/>
      <c r="GFY425" s="490"/>
      <c r="GFZ425" s="858"/>
      <c r="GGA425" s="858"/>
      <c r="GGB425" s="858"/>
      <c r="GGC425" s="858"/>
      <c r="GGD425" s="858"/>
      <c r="GGE425" s="858"/>
      <c r="GGF425" s="858"/>
      <c r="GGG425" s="490"/>
      <c r="GGH425" s="858"/>
      <c r="GGI425" s="858"/>
      <c r="GGJ425" s="858"/>
      <c r="GGK425" s="858"/>
      <c r="GGL425" s="858"/>
      <c r="GGM425" s="858"/>
      <c r="GGN425" s="858"/>
      <c r="GGO425" s="490"/>
      <c r="GGP425" s="858"/>
      <c r="GGQ425" s="858"/>
      <c r="GGR425" s="858"/>
      <c r="GGS425" s="858"/>
      <c r="GGT425" s="858"/>
      <c r="GGU425" s="858"/>
      <c r="GGV425" s="858"/>
      <c r="GGW425" s="490"/>
      <c r="GGX425" s="858"/>
      <c r="GGY425" s="858"/>
      <c r="GGZ425" s="858"/>
      <c r="GHA425" s="858"/>
      <c r="GHB425" s="858"/>
      <c r="GHC425" s="858"/>
      <c r="GHD425" s="858"/>
      <c r="GHE425" s="490"/>
      <c r="GHF425" s="858"/>
      <c r="GHG425" s="858"/>
      <c r="GHH425" s="858"/>
      <c r="GHI425" s="858"/>
      <c r="GHJ425" s="858"/>
      <c r="GHK425" s="858"/>
      <c r="GHL425" s="858"/>
      <c r="GHM425" s="490"/>
      <c r="GHN425" s="858"/>
      <c r="GHO425" s="858"/>
      <c r="GHP425" s="858"/>
      <c r="GHQ425" s="858"/>
      <c r="GHR425" s="858"/>
      <c r="GHS425" s="858"/>
      <c r="GHT425" s="858"/>
      <c r="GHU425" s="490"/>
      <c r="GHV425" s="858"/>
      <c r="GHW425" s="858"/>
      <c r="GHX425" s="858"/>
      <c r="GHY425" s="858"/>
      <c r="GHZ425" s="858"/>
      <c r="GIA425" s="858"/>
      <c r="GIB425" s="858"/>
      <c r="GIC425" s="490"/>
      <c r="GID425" s="858"/>
      <c r="GIE425" s="858"/>
      <c r="GIF425" s="858"/>
      <c r="GIG425" s="858"/>
      <c r="GIH425" s="858"/>
      <c r="GII425" s="858"/>
      <c r="GIJ425" s="858"/>
      <c r="GIK425" s="490"/>
      <c r="GIL425" s="858"/>
      <c r="GIM425" s="858"/>
      <c r="GIN425" s="858"/>
      <c r="GIO425" s="858"/>
      <c r="GIP425" s="858"/>
      <c r="GIQ425" s="858"/>
      <c r="GIR425" s="858"/>
      <c r="GIS425" s="490"/>
      <c r="GIT425" s="858"/>
      <c r="GIU425" s="858"/>
      <c r="GIV425" s="858"/>
      <c r="GIW425" s="858"/>
      <c r="GIX425" s="858"/>
      <c r="GIY425" s="858"/>
      <c r="GIZ425" s="858"/>
      <c r="GJA425" s="490"/>
      <c r="GJB425" s="858"/>
      <c r="GJC425" s="858"/>
      <c r="GJD425" s="858"/>
      <c r="GJE425" s="858"/>
      <c r="GJF425" s="858"/>
      <c r="GJG425" s="858"/>
      <c r="GJH425" s="858"/>
      <c r="GJI425" s="490"/>
      <c r="GJJ425" s="858"/>
      <c r="GJK425" s="858"/>
      <c r="GJL425" s="858"/>
      <c r="GJM425" s="858"/>
      <c r="GJN425" s="858"/>
      <c r="GJO425" s="858"/>
      <c r="GJP425" s="858"/>
      <c r="GJQ425" s="490"/>
      <c r="GJR425" s="858"/>
      <c r="GJS425" s="858"/>
      <c r="GJT425" s="858"/>
      <c r="GJU425" s="858"/>
      <c r="GJV425" s="858"/>
      <c r="GJW425" s="858"/>
      <c r="GJX425" s="858"/>
      <c r="GJY425" s="490"/>
      <c r="GJZ425" s="858"/>
      <c r="GKA425" s="858"/>
      <c r="GKB425" s="858"/>
      <c r="GKC425" s="858"/>
      <c r="GKD425" s="858"/>
      <c r="GKE425" s="858"/>
      <c r="GKF425" s="858"/>
      <c r="GKG425" s="490"/>
      <c r="GKH425" s="858"/>
      <c r="GKI425" s="858"/>
      <c r="GKJ425" s="858"/>
      <c r="GKK425" s="858"/>
      <c r="GKL425" s="858"/>
      <c r="GKM425" s="858"/>
      <c r="GKN425" s="858"/>
      <c r="GKO425" s="490"/>
      <c r="GKP425" s="858"/>
      <c r="GKQ425" s="858"/>
      <c r="GKR425" s="858"/>
      <c r="GKS425" s="858"/>
      <c r="GKT425" s="858"/>
      <c r="GKU425" s="858"/>
      <c r="GKV425" s="858"/>
      <c r="GKW425" s="490"/>
      <c r="GKX425" s="858"/>
      <c r="GKY425" s="858"/>
      <c r="GKZ425" s="858"/>
      <c r="GLA425" s="858"/>
      <c r="GLB425" s="858"/>
      <c r="GLC425" s="858"/>
      <c r="GLD425" s="858"/>
      <c r="GLE425" s="490"/>
      <c r="GLF425" s="858"/>
      <c r="GLG425" s="858"/>
      <c r="GLH425" s="858"/>
      <c r="GLI425" s="858"/>
      <c r="GLJ425" s="858"/>
      <c r="GLK425" s="858"/>
      <c r="GLL425" s="858"/>
      <c r="GLM425" s="490"/>
      <c r="GLN425" s="858"/>
      <c r="GLO425" s="858"/>
      <c r="GLP425" s="858"/>
      <c r="GLQ425" s="858"/>
      <c r="GLR425" s="858"/>
      <c r="GLS425" s="858"/>
      <c r="GLT425" s="858"/>
      <c r="GLU425" s="490"/>
      <c r="GLV425" s="858"/>
      <c r="GLW425" s="858"/>
      <c r="GLX425" s="858"/>
      <c r="GLY425" s="858"/>
      <c r="GLZ425" s="858"/>
      <c r="GMA425" s="858"/>
      <c r="GMB425" s="858"/>
      <c r="GMC425" s="490"/>
      <c r="GMD425" s="858"/>
      <c r="GME425" s="858"/>
      <c r="GMF425" s="858"/>
      <c r="GMG425" s="858"/>
      <c r="GMH425" s="858"/>
      <c r="GMI425" s="858"/>
      <c r="GMJ425" s="858"/>
      <c r="GMK425" s="490"/>
      <c r="GML425" s="858"/>
      <c r="GMM425" s="858"/>
      <c r="GMN425" s="858"/>
      <c r="GMO425" s="858"/>
      <c r="GMP425" s="858"/>
      <c r="GMQ425" s="858"/>
      <c r="GMR425" s="858"/>
      <c r="GMS425" s="490"/>
      <c r="GMT425" s="858"/>
      <c r="GMU425" s="858"/>
      <c r="GMV425" s="858"/>
      <c r="GMW425" s="858"/>
      <c r="GMX425" s="858"/>
      <c r="GMY425" s="858"/>
      <c r="GMZ425" s="858"/>
      <c r="GNA425" s="490"/>
      <c r="GNB425" s="858"/>
      <c r="GNC425" s="858"/>
      <c r="GND425" s="858"/>
      <c r="GNE425" s="858"/>
      <c r="GNF425" s="858"/>
      <c r="GNG425" s="858"/>
      <c r="GNH425" s="858"/>
      <c r="GNI425" s="490"/>
      <c r="GNJ425" s="858"/>
      <c r="GNK425" s="858"/>
      <c r="GNL425" s="858"/>
      <c r="GNM425" s="858"/>
      <c r="GNN425" s="858"/>
      <c r="GNO425" s="858"/>
      <c r="GNP425" s="858"/>
      <c r="GNQ425" s="490"/>
      <c r="GNR425" s="858"/>
      <c r="GNS425" s="858"/>
      <c r="GNT425" s="858"/>
      <c r="GNU425" s="858"/>
      <c r="GNV425" s="858"/>
      <c r="GNW425" s="858"/>
      <c r="GNX425" s="858"/>
      <c r="GNY425" s="490"/>
      <c r="GNZ425" s="858"/>
      <c r="GOA425" s="858"/>
      <c r="GOB425" s="858"/>
      <c r="GOC425" s="858"/>
      <c r="GOD425" s="858"/>
      <c r="GOE425" s="858"/>
      <c r="GOF425" s="858"/>
      <c r="GOG425" s="490"/>
      <c r="GOH425" s="858"/>
      <c r="GOI425" s="858"/>
      <c r="GOJ425" s="858"/>
      <c r="GOK425" s="858"/>
      <c r="GOL425" s="858"/>
      <c r="GOM425" s="858"/>
      <c r="GON425" s="858"/>
      <c r="GOO425" s="490"/>
      <c r="GOP425" s="858"/>
      <c r="GOQ425" s="858"/>
      <c r="GOR425" s="858"/>
      <c r="GOS425" s="858"/>
      <c r="GOT425" s="858"/>
      <c r="GOU425" s="858"/>
      <c r="GOV425" s="858"/>
      <c r="GOW425" s="490"/>
      <c r="GOX425" s="858"/>
      <c r="GOY425" s="858"/>
      <c r="GOZ425" s="858"/>
      <c r="GPA425" s="858"/>
      <c r="GPB425" s="858"/>
      <c r="GPC425" s="858"/>
      <c r="GPD425" s="858"/>
      <c r="GPE425" s="490"/>
      <c r="GPF425" s="858"/>
      <c r="GPG425" s="858"/>
      <c r="GPH425" s="858"/>
      <c r="GPI425" s="858"/>
      <c r="GPJ425" s="858"/>
      <c r="GPK425" s="858"/>
      <c r="GPL425" s="858"/>
      <c r="GPM425" s="490"/>
      <c r="GPN425" s="858"/>
      <c r="GPO425" s="858"/>
      <c r="GPP425" s="858"/>
      <c r="GPQ425" s="858"/>
      <c r="GPR425" s="858"/>
      <c r="GPS425" s="858"/>
      <c r="GPT425" s="858"/>
      <c r="GPU425" s="490"/>
      <c r="GPV425" s="858"/>
      <c r="GPW425" s="858"/>
      <c r="GPX425" s="858"/>
      <c r="GPY425" s="858"/>
      <c r="GPZ425" s="858"/>
      <c r="GQA425" s="858"/>
      <c r="GQB425" s="858"/>
      <c r="GQC425" s="490"/>
      <c r="GQD425" s="858"/>
      <c r="GQE425" s="858"/>
      <c r="GQF425" s="858"/>
      <c r="GQG425" s="858"/>
      <c r="GQH425" s="858"/>
      <c r="GQI425" s="858"/>
      <c r="GQJ425" s="858"/>
      <c r="GQK425" s="490"/>
      <c r="GQL425" s="858"/>
      <c r="GQM425" s="858"/>
      <c r="GQN425" s="858"/>
      <c r="GQO425" s="858"/>
      <c r="GQP425" s="858"/>
      <c r="GQQ425" s="858"/>
      <c r="GQR425" s="858"/>
      <c r="GQS425" s="490"/>
      <c r="GQT425" s="858"/>
      <c r="GQU425" s="858"/>
      <c r="GQV425" s="858"/>
      <c r="GQW425" s="858"/>
      <c r="GQX425" s="858"/>
      <c r="GQY425" s="858"/>
      <c r="GQZ425" s="858"/>
      <c r="GRA425" s="490"/>
      <c r="GRB425" s="858"/>
      <c r="GRC425" s="858"/>
      <c r="GRD425" s="858"/>
      <c r="GRE425" s="858"/>
      <c r="GRF425" s="858"/>
      <c r="GRG425" s="858"/>
      <c r="GRH425" s="858"/>
      <c r="GRI425" s="490"/>
      <c r="GRJ425" s="858"/>
      <c r="GRK425" s="858"/>
      <c r="GRL425" s="858"/>
      <c r="GRM425" s="858"/>
      <c r="GRN425" s="858"/>
      <c r="GRO425" s="858"/>
      <c r="GRP425" s="858"/>
      <c r="GRQ425" s="490"/>
      <c r="GRR425" s="858"/>
      <c r="GRS425" s="858"/>
      <c r="GRT425" s="858"/>
      <c r="GRU425" s="858"/>
      <c r="GRV425" s="858"/>
      <c r="GRW425" s="858"/>
      <c r="GRX425" s="858"/>
      <c r="GRY425" s="490"/>
      <c r="GRZ425" s="858"/>
      <c r="GSA425" s="858"/>
      <c r="GSB425" s="858"/>
      <c r="GSC425" s="858"/>
      <c r="GSD425" s="858"/>
      <c r="GSE425" s="858"/>
      <c r="GSF425" s="858"/>
      <c r="GSG425" s="490"/>
      <c r="GSH425" s="858"/>
      <c r="GSI425" s="858"/>
      <c r="GSJ425" s="858"/>
      <c r="GSK425" s="858"/>
      <c r="GSL425" s="858"/>
      <c r="GSM425" s="858"/>
      <c r="GSN425" s="858"/>
      <c r="GSO425" s="490"/>
      <c r="GSP425" s="858"/>
      <c r="GSQ425" s="858"/>
      <c r="GSR425" s="858"/>
      <c r="GSS425" s="858"/>
      <c r="GST425" s="858"/>
      <c r="GSU425" s="858"/>
      <c r="GSV425" s="858"/>
      <c r="GSW425" s="490"/>
      <c r="GSX425" s="858"/>
      <c r="GSY425" s="858"/>
      <c r="GSZ425" s="858"/>
      <c r="GTA425" s="858"/>
      <c r="GTB425" s="858"/>
      <c r="GTC425" s="858"/>
      <c r="GTD425" s="858"/>
      <c r="GTE425" s="490"/>
      <c r="GTF425" s="858"/>
      <c r="GTG425" s="858"/>
      <c r="GTH425" s="858"/>
      <c r="GTI425" s="858"/>
      <c r="GTJ425" s="858"/>
      <c r="GTK425" s="858"/>
      <c r="GTL425" s="858"/>
      <c r="GTM425" s="490"/>
      <c r="GTN425" s="858"/>
      <c r="GTO425" s="858"/>
      <c r="GTP425" s="858"/>
      <c r="GTQ425" s="858"/>
      <c r="GTR425" s="858"/>
      <c r="GTS425" s="858"/>
      <c r="GTT425" s="858"/>
      <c r="GTU425" s="490"/>
      <c r="GTV425" s="858"/>
      <c r="GTW425" s="858"/>
      <c r="GTX425" s="858"/>
      <c r="GTY425" s="858"/>
      <c r="GTZ425" s="858"/>
      <c r="GUA425" s="858"/>
      <c r="GUB425" s="858"/>
      <c r="GUC425" s="490"/>
      <c r="GUD425" s="858"/>
      <c r="GUE425" s="858"/>
      <c r="GUF425" s="858"/>
      <c r="GUG425" s="858"/>
      <c r="GUH425" s="858"/>
      <c r="GUI425" s="858"/>
      <c r="GUJ425" s="858"/>
      <c r="GUK425" s="490"/>
      <c r="GUL425" s="858"/>
      <c r="GUM425" s="858"/>
      <c r="GUN425" s="858"/>
      <c r="GUO425" s="858"/>
      <c r="GUP425" s="858"/>
      <c r="GUQ425" s="858"/>
      <c r="GUR425" s="858"/>
      <c r="GUS425" s="490"/>
      <c r="GUT425" s="858"/>
      <c r="GUU425" s="858"/>
      <c r="GUV425" s="858"/>
      <c r="GUW425" s="858"/>
      <c r="GUX425" s="858"/>
      <c r="GUY425" s="858"/>
      <c r="GUZ425" s="858"/>
      <c r="GVA425" s="490"/>
      <c r="GVB425" s="858"/>
      <c r="GVC425" s="858"/>
      <c r="GVD425" s="858"/>
      <c r="GVE425" s="858"/>
      <c r="GVF425" s="858"/>
      <c r="GVG425" s="858"/>
      <c r="GVH425" s="858"/>
      <c r="GVI425" s="490"/>
      <c r="GVJ425" s="858"/>
      <c r="GVK425" s="858"/>
      <c r="GVL425" s="858"/>
      <c r="GVM425" s="858"/>
      <c r="GVN425" s="858"/>
      <c r="GVO425" s="858"/>
      <c r="GVP425" s="858"/>
      <c r="GVQ425" s="490"/>
      <c r="GVR425" s="858"/>
      <c r="GVS425" s="858"/>
      <c r="GVT425" s="858"/>
      <c r="GVU425" s="858"/>
      <c r="GVV425" s="858"/>
      <c r="GVW425" s="858"/>
      <c r="GVX425" s="858"/>
      <c r="GVY425" s="490"/>
      <c r="GVZ425" s="858"/>
      <c r="GWA425" s="858"/>
      <c r="GWB425" s="858"/>
      <c r="GWC425" s="858"/>
      <c r="GWD425" s="858"/>
      <c r="GWE425" s="858"/>
      <c r="GWF425" s="858"/>
      <c r="GWG425" s="490"/>
      <c r="GWH425" s="858"/>
      <c r="GWI425" s="858"/>
      <c r="GWJ425" s="858"/>
      <c r="GWK425" s="858"/>
      <c r="GWL425" s="858"/>
      <c r="GWM425" s="858"/>
      <c r="GWN425" s="858"/>
      <c r="GWO425" s="490"/>
      <c r="GWP425" s="858"/>
      <c r="GWQ425" s="858"/>
      <c r="GWR425" s="858"/>
      <c r="GWS425" s="858"/>
      <c r="GWT425" s="858"/>
      <c r="GWU425" s="858"/>
      <c r="GWV425" s="858"/>
      <c r="GWW425" s="490"/>
      <c r="GWX425" s="858"/>
      <c r="GWY425" s="858"/>
      <c r="GWZ425" s="858"/>
      <c r="GXA425" s="858"/>
      <c r="GXB425" s="858"/>
      <c r="GXC425" s="858"/>
      <c r="GXD425" s="858"/>
      <c r="GXE425" s="490"/>
      <c r="GXF425" s="858"/>
      <c r="GXG425" s="858"/>
      <c r="GXH425" s="858"/>
      <c r="GXI425" s="858"/>
      <c r="GXJ425" s="858"/>
      <c r="GXK425" s="858"/>
      <c r="GXL425" s="858"/>
      <c r="GXM425" s="490"/>
      <c r="GXN425" s="858"/>
      <c r="GXO425" s="858"/>
      <c r="GXP425" s="858"/>
      <c r="GXQ425" s="858"/>
      <c r="GXR425" s="858"/>
      <c r="GXS425" s="858"/>
      <c r="GXT425" s="858"/>
      <c r="GXU425" s="490"/>
      <c r="GXV425" s="858"/>
      <c r="GXW425" s="858"/>
      <c r="GXX425" s="858"/>
      <c r="GXY425" s="858"/>
      <c r="GXZ425" s="858"/>
      <c r="GYA425" s="858"/>
      <c r="GYB425" s="858"/>
      <c r="GYC425" s="490"/>
      <c r="GYD425" s="858"/>
      <c r="GYE425" s="858"/>
      <c r="GYF425" s="858"/>
      <c r="GYG425" s="858"/>
      <c r="GYH425" s="858"/>
      <c r="GYI425" s="858"/>
      <c r="GYJ425" s="858"/>
      <c r="GYK425" s="490"/>
      <c r="GYL425" s="858"/>
      <c r="GYM425" s="858"/>
      <c r="GYN425" s="858"/>
      <c r="GYO425" s="858"/>
      <c r="GYP425" s="858"/>
      <c r="GYQ425" s="858"/>
      <c r="GYR425" s="858"/>
      <c r="GYS425" s="490"/>
      <c r="GYT425" s="858"/>
      <c r="GYU425" s="858"/>
      <c r="GYV425" s="858"/>
      <c r="GYW425" s="858"/>
      <c r="GYX425" s="858"/>
      <c r="GYY425" s="858"/>
      <c r="GYZ425" s="858"/>
      <c r="GZA425" s="490"/>
      <c r="GZB425" s="858"/>
      <c r="GZC425" s="858"/>
      <c r="GZD425" s="858"/>
      <c r="GZE425" s="858"/>
      <c r="GZF425" s="858"/>
      <c r="GZG425" s="858"/>
      <c r="GZH425" s="858"/>
      <c r="GZI425" s="490"/>
      <c r="GZJ425" s="858"/>
      <c r="GZK425" s="858"/>
      <c r="GZL425" s="858"/>
      <c r="GZM425" s="858"/>
      <c r="GZN425" s="858"/>
      <c r="GZO425" s="858"/>
      <c r="GZP425" s="858"/>
      <c r="GZQ425" s="490"/>
      <c r="GZR425" s="858"/>
      <c r="GZS425" s="858"/>
      <c r="GZT425" s="858"/>
      <c r="GZU425" s="858"/>
      <c r="GZV425" s="858"/>
      <c r="GZW425" s="858"/>
      <c r="GZX425" s="858"/>
      <c r="GZY425" s="490"/>
      <c r="GZZ425" s="858"/>
      <c r="HAA425" s="858"/>
      <c r="HAB425" s="858"/>
      <c r="HAC425" s="858"/>
      <c r="HAD425" s="858"/>
      <c r="HAE425" s="858"/>
      <c r="HAF425" s="858"/>
      <c r="HAG425" s="490"/>
      <c r="HAH425" s="858"/>
      <c r="HAI425" s="858"/>
      <c r="HAJ425" s="858"/>
      <c r="HAK425" s="858"/>
      <c r="HAL425" s="858"/>
      <c r="HAM425" s="858"/>
      <c r="HAN425" s="858"/>
      <c r="HAO425" s="490"/>
      <c r="HAP425" s="858"/>
      <c r="HAQ425" s="858"/>
      <c r="HAR425" s="858"/>
      <c r="HAS425" s="858"/>
      <c r="HAT425" s="858"/>
      <c r="HAU425" s="858"/>
      <c r="HAV425" s="858"/>
      <c r="HAW425" s="490"/>
      <c r="HAX425" s="858"/>
      <c r="HAY425" s="858"/>
      <c r="HAZ425" s="858"/>
      <c r="HBA425" s="858"/>
      <c r="HBB425" s="858"/>
      <c r="HBC425" s="858"/>
      <c r="HBD425" s="858"/>
      <c r="HBE425" s="490"/>
      <c r="HBF425" s="858"/>
      <c r="HBG425" s="858"/>
      <c r="HBH425" s="858"/>
      <c r="HBI425" s="858"/>
      <c r="HBJ425" s="858"/>
      <c r="HBK425" s="858"/>
      <c r="HBL425" s="858"/>
      <c r="HBM425" s="490"/>
      <c r="HBN425" s="858"/>
      <c r="HBO425" s="858"/>
      <c r="HBP425" s="858"/>
      <c r="HBQ425" s="858"/>
      <c r="HBR425" s="858"/>
      <c r="HBS425" s="858"/>
      <c r="HBT425" s="858"/>
      <c r="HBU425" s="490"/>
      <c r="HBV425" s="858"/>
      <c r="HBW425" s="858"/>
      <c r="HBX425" s="858"/>
      <c r="HBY425" s="858"/>
      <c r="HBZ425" s="858"/>
      <c r="HCA425" s="858"/>
      <c r="HCB425" s="858"/>
      <c r="HCC425" s="490"/>
      <c r="HCD425" s="858"/>
      <c r="HCE425" s="858"/>
      <c r="HCF425" s="858"/>
      <c r="HCG425" s="858"/>
      <c r="HCH425" s="858"/>
      <c r="HCI425" s="858"/>
      <c r="HCJ425" s="858"/>
      <c r="HCK425" s="490"/>
      <c r="HCL425" s="858"/>
      <c r="HCM425" s="858"/>
      <c r="HCN425" s="858"/>
      <c r="HCO425" s="858"/>
      <c r="HCP425" s="858"/>
      <c r="HCQ425" s="858"/>
      <c r="HCR425" s="858"/>
      <c r="HCS425" s="490"/>
      <c r="HCT425" s="858"/>
      <c r="HCU425" s="858"/>
      <c r="HCV425" s="858"/>
      <c r="HCW425" s="858"/>
      <c r="HCX425" s="858"/>
      <c r="HCY425" s="858"/>
      <c r="HCZ425" s="858"/>
      <c r="HDA425" s="490"/>
      <c r="HDB425" s="858"/>
      <c r="HDC425" s="858"/>
      <c r="HDD425" s="858"/>
      <c r="HDE425" s="858"/>
      <c r="HDF425" s="858"/>
      <c r="HDG425" s="858"/>
      <c r="HDH425" s="858"/>
      <c r="HDI425" s="490"/>
      <c r="HDJ425" s="858"/>
      <c r="HDK425" s="858"/>
      <c r="HDL425" s="858"/>
      <c r="HDM425" s="858"/>
      <c r="HDN425" s="858"/>
      <c r="HDO425" s="858"/>
      <c r="HDP425" s="858"/>
      <c r="HDQ425" s="490"/>
      <c r="HDR425" s="858"/>
      <c r="HDS425" s="858"/>
      <c r="HDT425" s="858"/>
      <c r="HDU425" s="858"/>
      <c r="HDV425" s="858"/>
      <c r="HDW425" s="858"/>
      <c r="HDX425" s="858"/>
      <c r="HDY425" s="490"/>
      <c r="HDZ425" s="858"/>
      <c r="HEA425" s="858"/>
      <c r="HEB425" s="858"/>
      <c r="HEC425" s="858"/>
      <c r="HED425" s="858"/>
      <c r="HEE425" s="858"/>
      <c r="HEF425" s="858"/>
      <c r="HEG425" s="490"/>
      <c r="HEH425" s="858"/>
      <c r="HEI425" s="858"/>
      <c r="HEJ425" s="858"/>
      <c r="HEK425" s="858"/>
      <c r="HEL425" s="858"/>
      <c r="HEM425" s="858"/>
      <c r="HEN425" s="858"/>
      <c r="HEO425" s="490"/>
      <c r="HEP425" s="858"/>
      <c r="HEQ425" s="858"/>
      <c r="HER425" s="858"/>
      <c r="HES425" s="858"/>
      <c r="HET425" s="858"/>
      <c r="HEU425" s="858"/>
      <c r="HEV425" s="858"/>
      <c r="HEW425" s="490"/>
      <c r="HEX425" s="858"/>
      <c r="HEY425" s="858"/>
      <c r="HEZ425" s="858"/>
      <c r="HFA425" s="858"/>
      <c r="HFB425" s="858"/>
      <c r="HFC425" s="858"/>
      <c r="HFD425" s="858"/>
      <c r="HFE425" s="490"/>
      <c r="HFF425" s="858"/>
      <c r="HFG425" s="858"/>
      <c r="HFH425" s="858"/>
      <c r="HFI425" s="858"/>
      <c r="HFJ425" s="858"/>
      <c r="HFK425" s="858"/>
      <c r="HFL425" s="858"/>
      <c r="HFM425" s="490"/>
      <c r="HFN425" s="858"/>
      <c r="HFO425" s="858"/>
      <c r="HFP425" s="858"/>
      <c r="HFQ425" s="858"/>
      <c r="HFR425" s="858"/>
      <c r="HFS425" s="858"/>
      <c r="HFT425" s="858"/>
      <c r="HFU425" s="490"/>
      <c r="HFV425" s="858"/>
      <c r="HFW425" s="858"/>
      <c r="HFX425" s="858"/>
      <c r="HFY425" s="858"/>
      <c r="HFZ425" s="858"/>
      <c r="HGA425" s="858"/>
      <c r="HGB425" s="858"/>
      <c r="HGC425" s="490"/>
      <c r="HGD425" s="858"/>
      <c r="HGE425" s="858"/>
      <c r="HGF425" s="858"/>
      <c r="HGG425" s="858"/>
      <c r="HGH425" s="858"/>
      <c r="HGI425" s="858"/>
      <c r="HGJ425" s="858"/>
      <c r="HGK425" s="490"/>
      <c r="HGL425" s="858"/>
      <c r="HGM425" s="858"/>
      <c r="HGN425" s="858"/>
      <c r="HGO425" s="858"/>
      <c r="HGP425" s="858"/>
      <c r="HGQ425" s="858"/>
      <c r="HGR425" s="858"/>
      <c r="HGS425" s="490"/>
      <c r="HGT425" s="858"/>
      <c r="HGU425" s="858"/>
      <c r="HGV425" s="858"/>
      <c r="HGW425" s="858"/>
      <c r="HGX425" s="858"/>
      <c r="HGY425" s="858"/>
      <c r="HGZ425" s="858"/>
      <c r="HHA425" s="490"/>
      <c r="HHB425" s="858"/>
      <c r="HHC425" s="858"/>
      <c r="HHD425" s="858"/>
      <c r="HHE425" s="858"/>
      <c r="HHF425" s="858"/>
      <c r="HHG425" s="858"/>
      <c r="HHH425" s="858"/>
      <c r="HHI425" s="490"/>
      <c r="HHJ425" s="858"/>
      <c r="HHK425" s="858"/>
      <c r="HHL425" s="858"/>
      <c r="HHM425" s="858"/>
      <c r="HHN425" s="858"/>
      <c r="HHO425" s="858"/>
      <c r="HHP425" s="858"/>
      <c r="HHQ425" s="490"/>
      <c r="HHR425" s="858"/>
      <c r="HHS425" s="858"/>
      <c r="HHT425" s="858"/>
      <c r="HHU425" s="858"/>
      <c r="HHV425" s="858"/>
      <c r="HHW425" s="858"/>
      <c r="HHX425" s="858"/>
      <c r="HHY425" s="490"/>
      <c r="HHZ425" s="858"/>
      <c r="HIA425" s="858"/>
      <c r="HIB425" s="858"/>
      <c r="HIC425" s="858"/>
      <c r="HID425" s="858"/>
      <c r="HIE425" s="858"/>
      <c r="HIF425" s="858"/>
      <c r="HIG425" s="490"/>
      <c r="HIH425" s="858"/>
      <c r="HII425" s="858"/>
      <c r="HIJ425" s="858"/>
      <c r="HIK425" s="858"/>
      <c r="HIL425" s="858"/>
      <c r="HIM425" s="858"/>
      <c r="HIN425" s="858"/>
      <c r="HIO425" s="490"/>
      <c r="HIP425" s="858"/>
      <c r="HIQ425" s="858"/>
      <c r="HIR425" s="858"/>
      <c r="HIS425" s="858"/>
      <c r="HIT425" s="858"/>
      <c r="HIU425" s="858"/>
      <c r="HIV425" s="858"/>
      <c r="HIW425" s="490"/>
      <c r="HIX425" s="858"/>
      <c r="HIY425" s="858"/>
      <c r="HIZ425" s="858"/>
      <c r="HJA425" s="858"/>
      <c r="HJB425" s="858"/>
      <c r="HJC425" s="858"/>
      <c r="HJD425" s="858"/>
      <c r="HJE425" s="490"/>
      <c r="HJF425" s="858"/>
      <c r="HJG425" s="858"/>
      <c r="HJH425" s="858"/>
      <c r="HJI425" s="858"/>
      <c r="HJJ425" s="858"/>
      <c r="HJK425" s="858"/>
      <c r="HJL425" s="858"/>
      <c r="HJM425" s="490"/>
      <c r="HJN425" s="858"/>
      <c r="HJO425" s="858"/>
      <c r="HJP425" s="858"/>
      <c r="HJQ425" s="858"/>
      <c r="HJR425" s="858"/>
      <c r="HJS425" s="858"/>
      <c r="HJT425" s="858"/>
      <c r="HJU425" s="490"/>
      <c r="HJV425" s="858"/>
      <c r="HJW425" s="858"/>
      <c r="HJX425" s="858"/>
      <c r="HJY425" s="858"/>
      <c r="HJZ425" s="858"/>
      <c r="HKA425" s="858"/>
      <c r="HKB425" s="858"/>
      <c r="HKC425" s="490"/>
      <c r="HKD425" s="858"/>
      <c r="HKE425" s="858"/>
      <c r="HKF425" s="858"/>
      <c r="HKG425" s="858"/>
      <c r="HKH425" s="858"/>
      <c r="HKI425" s="858"/>
      <c r="HKJ425" s="858"/>
      <c r="HKK425" s="490"/>
      <c r="HKL425" s="858"/>
      <c r="HKM425" s="858"/>
      <c r="HKN425" s="858"/>
      <c r="HKO425" s="858"/>
      <c r="HKP425" s="858"/>
      <c r="HKQ425" s="858"/>
      <c r="HKR425" s="858"/>
      <c r="HKS425" s="490"/>
      <c r="HKT425" s="858"/>
      <c r="HKU425" s="858"/>
      <c r="HKV425" s="858"/>
      <c r="HKW425" s="858"/>
      <c r="HKX425" s="858"/>
      <c r="HKY425" s="858"/>
      <c r="HKZ425" s="858"/>
      <c r="HLA425" s="490"/>
      <c r="HLB425" s="858"/>
      <c r="HLC425" s="858"/>
      <c r="HLD425" s="858"/>
      <c r="HLE425" s="858"/>
      <c r="HLF425" s="858"/>
      <c r="HLG425" s="858"/>
      <c r="HLH425" s="858"/>
      <c r="HLI425" s="490"/>
      <c r="HLJ425" s="858"/>
      <c r="HLK425" s="858"/>
      <c r="HLL425" s="858"/>
      <c r="HLM425" s="858"/>
      <c r="HLN425" s="858"/>
      <c r="HLO425" s="858"/>
      <c r="HLP425" s="858"/>
      <c r="HLQ425" s="490"/>
      <c r="HLR425" s="858"/>
      <c r="HLS425" s="858"/>
      <c r="HLT425" s="858"/>
      <c r="HLU425" s="858"/>
      <c r="HLV425" s="858"/>
      <c r="HLW425" s="858"/>
      <c r="HLX425" s="858"/>
      <c r="HLY425" s="490"/>
      <c r="HLZ425" s="858"/>
      <c r="HMA425" s="858"/>
      <c r="HMB425" s="858"/>
      <c r="HMC425" s="858"/>
      <c r="HMD425" s="858"/>
      <c r="HME425" s="858"/>
      <c r="HMF425" s="858"/>
      <c r="HMG425" s="490"/>
      <c r="HMH425" s="858"/>
      <c r="HMI425" s="858"/>
      <c r="HMJ425" s="858"/>
      <c r="HMK425" s="858"/>
      <c r="HML425" s="858"/>
      <c r="HMM425" s="858"/>
      <c r="HMN425" s="858"/>
      <c r="HMO425" s="490"/>
      <c r="HMP425" s="858"/>
      <c r="HMQ425" s="858"/>
      <c r="HMR425" s="858"/>
      <c r="HMS425" s="858"/>
      <c r="HMT425" s="858"/>
      <c r="HMU425" s="858"/>
      <c r="HMV425" s="858"/>
      <c r="HMW425" s="490"/>
      <c r="HMX425" s="858"/>
      <c r="HMY425" s="858"/>
      <c r="HMZ425" s="858"/>
      <c r="HNA425" s="858"/>
      <c r="HNB425" s="858"/>
      <c r="HNC425" s="858"/>
      <c r="HND425" s="858"/>
      <c r="HNE425" s="490"/>
      <c r="HNF425" s="858"/>
      <c r="HNG425" s="858"/>
      <c r="HNH425" s="858"/>
      <c r="HNI425" s="858"/>
      <c r="HNJ425" s="858"/>
      <c r="HNK425" s="858"/>
      <c r="HNL425" s="858"/>
      <c r="HNM425" s="490"/>
      <c r="HNN425" s="858"/>
      <c r="HNO425" s="858"/>
      <c r="HNP425" s="858"/>
      <c r="HNQ425" s="858"/>
      <c r="HNR425" s="858"/>
      <c r="HNS425" s="858"/>
      <c r="HNT425" s="858"/>
      <c r="HNU425" s="490"/>
      <c r="HNV425" s="858"/>
      <c r="HNW425" s="858"/>
      <c r="HNX425" s="858"/>
      <c r="HNY425" s="858"/>
      <c r="HNZ425" s="858"/>
      <c r="HOA425" s="858"/>
      <c r="HOB425" s="858"/>
      <c r="HOC425" s="490"/>
      <c r="HOD425" s="858"/>
      <c r="HOE425" s="858"/>
      <c r="HOF425" s="858"/>
      <c r="HOG425" s="858"/>
      <c r="HOH425" s="858"/>
      <c r="HOI425" s="858"/>
      <c r="HOJ425" s="858"/>
      <c r="HOK425" s="490"/>
      <c r="HOL425" s="858"/>
      <c r="HOM425" s="858"/>
      <c r="HON425" s="858"/>
      <c r="HOO425" s="858"/>
      <c r="HOP425" s="858"/>
      <c r="HOQ425" s="858"/>
      <c r="HOR425" s="858"/>
      <c r="HOS425" s="490"/>
      <c r="HOT425" s="858"/>
      <c r="HOU425" s="858"/>
      <c r="HOV425" s="858"/>
      <c r="HOW425" s="858"/>
      <c r="HOX425" s="858"/>
      <c r="HOY425" s="858"/>
      <c r="HOZ425" s="858"/>
      <c r="HPA425" s="490"/>
      <c r="HPB425" s="858"/>
      <c r="HPC425" s="858"/>
      <c r="HPD425" s="858"/>
      <c r="HPE425" s="858"/>
      <c r="HPF425" s="858"/>
      <c r="HPG425" s="858"/>
      <c r="HPH425" s="858"/>
      <c r="HPI425" s="490"/>
      <c r="HPJ425" s="858"/>
      <c r="HPK425" s="858"/>
      <c r="HPL425" s="858"/>
      <c r="HPM425" s="858"/>
      <c r="HPN425" s="858"/>
      <c r="HPO425" s="858"/>
      <c r="HPP425" s="858"/>
      <c r="HPQ425" s="490"/>
      <c r="HPR425" s="858"/>
      <c r="HPS425" s="858"/>
      <c r="HPT425" s="858"/>
      <c r="HPU425" s="858"/>
      <c r="HPV425" s="858"/>
      <c r="HPW425" s="858"/>
      <c r="HPX425" s="858"/>
      <c r="HPY425" s="490"/>
      <c r="HPZ425" s="858"/>
      <c r="HQA425" s="858"/>
      <c r="HQB425" s="858"/>
      <c r="HQC425" s="858"/>
      <c r="HQD425" s="858"/>
      <c r="HQE425" s="858"/>
      <c r="HQF425" s="858"/>
      <c r="HQG425" s="490"/>
      <c r="HQH425" s="858"/>
      <c r="HQI425" s="858"/>
      <c r="HQJ425" s="858"/>
      <c r="HQK425" s="858"/>
      <c r="HQL425" s="858"/>
      <c r="HQM425" s="858"/>
      <c r="HQN425" s="858"/>
      <c r="HQO425" s="490"/>
      <c r="HQP425" s="858"/>
      <c r="HQQ425" s="858"/>
      <c r="HQR425" s="858"/>
      <c r="HQS425" s="858"/>
      <c r="HQT425" s="858"/>
      <c r="HQU425" s="858"/>
      <c r="HQV425" s="858"/>
      <c r="HQW425" s="490"/>
      <c r="HQX425" s="858"/>
      <c r="HQY425" s="858"/>
      <c r="HQZ425" s="858"/>
      <c r="HRA425" s="858"/>
      <c r="HRB425" s="858"/>
      <c r="HRC425" s="858"/>
      <c r="HRD425" s="858"/>
      <c r="HRE425" s="490"/>
      <c r="HRF425" s="858"/>
      <c r="HRG425" s="858"/>
      <c r="HRH425" s="858"/>
      <c r="HRI425" s="858"/>
      <c r="HRJ425" s="858"/>
      <c r="HRK425" s="858"/>
      <c r="HRL425" s="858"/>
      <c r="HRM425" s="490"/>
      <c r="HRN425" s="858"/>
      <c r="HRO425" s="858"/>
      <c r="HRP425" s="858"/>
      <c r="HRQ425" s="858"/>
      <c r="HRR425" s="858"/>
      <c r="HRS425" s="858"/>
      <c r="HRT425" s="858"/>
      <c r="HRU425" s="490"/>
      <c r="HRV425" s="858"/>
      <c r="HRW425" s="858"/>
      <c r="HRX425" s="858"/>
      <c r="HRY425" s="858"/>
      <c r="HRZ425" s="858"/>
      <c r="HSA425" s="858"/>
      <c r="HSB425" s="858"/>
      <c r="HSC425" s="490"/>
      <c r="HSD425" s="858"/>
      <c r="HSE425" s="858"/>
      <c r="HSF425" s="858"/>
      <c r="HSG425" s="858"/>
      <c r="HSH425" s="858"/>
      <c r="HSI425" s="858"/>
      <c r="HSJ425" s="858"/>
      <c r="HSK425" s="490"/>
      <c r="HSL425" s="858"/>
      <c r="HSM425" s="858"/>
      <c r="HSN425" s="858"/>
      <c r="HSO425" s="858"/>
      <c r="HSP425" s="858"/>
      <c r="HSQ425" s="858"/>
      <c r="HSR425" s="858"/>
      <c r="HSS425" s="490"/>
      <c r="HST425" s="858"/>
      <c r="HSU425" s="858"/>
      <c r="HSV425" s="858"/>
      <c r="HSW425" s="858"/>
      <c r="HSX425" s="858"/>
      <c r="HSY425" s="858"/>
      <c r="HSZ425" s="858"/>
      <c r="HTA425" s="490"/>
      <c r="HTB425" s="858"/>
      <c r="HTC425" s="858"/>
      <c r="HTD425" s="858"/>
      <c r="HTE425" s="858"/>
      <c r="HTF425" s="858"/>
      <c r="HTG425" s="858"/>
      <c r="HTH425" s="858"/>
      <c r="HTI425" s="490"/>
      <c r="HTJ425" s="858"/>
      <c r="HTK425" s="858"/>
      <c r="HTL425" s="858"/>
      <c r="HTM425" s="858"/>
      <c r="HTN425" s="858"/>
      <c r="HTO425" s="858"/>
      <c r="HTP425" s="858"/>
      <c r="HTQ425" s="490"/>
      <c r="HTR425" s="858"/>
      <c r="HTS425" s="858"/>
      <c r="HTT425" s="858"/>
      <c r="HTU425" s="858"/>
      <c r="HTV425" s="858"/>
      <c r="HTW425" s="858"/>
      <c r="HTX425" s="858"/>
      <c r="HTY425" s="490"/>
      <c r="HTZ425" s="858"/>
      <c r="HUA425" s="858"/>
      <c r="HUB425" s="858"/>
      <c r="HUC425" s="858"/>
      <c r="HUD425" s="858"/>
      <c r="HUE425" s="858"/>
      <c r="HUF425" s="858"/>
      <c r="HUG425" s="490"/>
      <c r="HUH425" s="858"/>
      <c r="HUI425" s="858"/>
      <c r="HUJ425" s="858"/>
      <c r="HUK425" s="858"/>
      <c r="HUL425" s="858"/>
      <c r="HUM425" s="858"/>
      <c r="HUN425" s="858"/>
      <c r="HUO425" s="490"/>
      <c r="HUP425" s="858"/>
      <c r="HUQ425" s="858"/>
      <c r="HUR425" s="858"/>
      <c r="HUS425" s="858"/>
      <c r="HUT425" s="858"/>
      <c r="HUU425" s="858"/>
      <c r="HUV425" s="858"/>
      <c r="HUW425" s="490"/>
      <c r="HUX425" s="858"/>
      <c r="HUY425" s="858"/>
      <c r="HUZ425" s="858"/>
      <c r="HVA425" s="858"/>
      <c r="HVB425" s="858"/>
      <c r="HVC425" s="858"/>
      <c r="HVD425" s="858"/>
      <c r="HVE425" s="490"/>
      <c r="HVF425" s="858"/>
      <c r="HVG425" s="858"/>
      <c r="HVH425" s="858"/>
      <c r="HVI425" s="858"/>
      <c r="HVJ425" s="858"/>
      <c r="HVK425" s="858"/>
      <c r="HVL425" s="858"/>
      <c r="HVM425" s="490"/>
      <c r="HVN425" s="858"/>
      <c r="HVO425" s="858"/>
      <c r="HVP425" s="858"/>
      <c r="HVQ425" s="858"/>
      <c r="HVR425" s="858"/>
      <c r="HVS425" s="858"/>
      <c r="HVT425" s="858"/>
      <c r="HVU425" s="490"/>
      <c r="HVV425" s="858"/>
      <c r="HVW425" s="858"/>
      <c r="HVX425" s="858"/>
      <c r="HVY425" s="858"/>
      <c r="HVZ425" s="858"/>
      <c r="HWA425" s="858"/>
      <c r="HWB425" s="858"/>
      <c r="HWC425" s="490"/>
      <c r="HWD425" s="858"/>
      <c r="HWE425" s="858"/>
      <c r="HWF425" s="858"/>
      <c r="HWG425" s="858"/>
      <c r="HWH425" s="858"/>
      <c r="HWI425" s="858"/>
      <c r="HWJ425" s="858"/>
      <c r="HWK425" s="490"/>
      <c r="HWL425" s="858"/>
      <c r="HWM425" s="858"/>
      <c r="HWN425" s="858"/>
      <c r="HWO425" s="858"/>
      <c r="HWP425" s="858"/>
      <c r="HWQ425" s="858"/>
      <c r="HWR425" s="858"/>
      <c r="HWS425" s="490"/>
      <c r="HWT425" s="858"/>
      <c r="HWU425" s="858"/>
      <c r="HWV425" s="858"/>
      <c r="HWW425" s="858"/>
      <c r="HWX425" s="858"/>
      <c r="HWY425" s="858"/>
      <c r="HWZ425" s="858"/>
      <c r="HXA425" s="490"/>
      <c r="HXB425" s="858"/>
      <c r="HXC425" s="858"/>
      <c r="HXD425" s="858"/>
      <c r="HXE425" s="858"/>
      <c r="HXF425" s="858"/>
      <c r="HXG425" s="858"/>
      <c r="HXH425" s="858"/>
      <c r="HXI425" s="490"/>
      <c r="HXJ425" s="858"/>
      <c r="HXK425" s="858"/>
      <c r="HXL425" s="858"/>
      <c r="HXM425" s="858"/>
      <c r="HXN425" s="858"/>
      <c r="HXO425" s="858"/>
      <c r="HXP425" s="858"/>
      <c r="HXQ425" s="490"/>
      <c r="HXR425" s="858"/>
      <c r="HXS425" s="858"/>
      <c r="HXT425" s="858"/>
      <c r="HXU425" s="858"/>
      <c r="HXV425" s="858"/>
      <c r="HXW425" s="858"/>
      <c r="HXX425" s="858"/>
      <c r="HXY425" s="490"/>
      <c r="HXZ425" s="858"/>
      <c r="HYA425" s="858"/>
      <c r="HYB425" s="858"/>
      <c r="HYC425" s="858"/>
      <c r="HYD425" s="858"/>
      <c r="HYE425" s="858"/>
      <c r="HYF425" s="858"/>
      <c r="HYG425" s="490"/>
      <c r="HYH425" s="858"/>
      <c r="HYI425" s="858"/>
      <c r="HYJ425" s="858"/>
      <c r="HYK425" s="858"/>
      <c r="HYL425" s="858"/>
      <c r="HYM425" s="858"/>
      <c r="HYN425" s="858"/>
      <c r="HYO425" s="490"/>
      <c r="HYP425" s="858"/>
      <c r="HYQ425" s="858"/>
      <c r="HYR425" s="858"/>
      <c r="HYS425" s="858"/>
      <c r="HYT425" s="858"/>
      <c r="HYU425" s="858"/>
      <c r="HYV425" s="858"/>
      <c r="HYW425" s="490"/>
      <c r="HYX425" s="858"/>
      <c r="HYY425" s="858"/>
      <c r="HYZ425" s="858"/>
      <c r="HZA425" s="858"/>
      <c r="HZB425" s="858"/>
      <c r="HZC425" s="858"/>
      <c r="HZD425" s="858"/>
      <c r="HZE425" s="490"/>
      <c r="HZF425" s="858"/>
      <c r="HZG425" s="858"/>
      <c r="HZH425" s="858"/>
      <c r="HZI425" s="858"/>
      <c r="HZJ425" s="858"/>
      <c r="HZK425" s="858"/>
      <c r="HZL425" s="858"/>
      <c r="HZM425" s="490"/>
      <c r="HZN425" s="858"/>
      <c r="HZO425" s="858"/>
      <c r="HZP425" s="858"/>
      <c r="HZQ425" s="858"/>
      <c r="HZR425" s="858"/>
      <c r="HZS425" s="858"/>
      <c r="HZT425" s="858"/>
      <c r="HZU425" s="490"/>
      <c r="HZV425" s="858"/>
      <c r="HZW425" s="858"/>
      <c r="HZX425" s="858"/>
      <c r="HZY425" s="858"/>
      <c r="HZZ425" s="858"/>
      <c r="IAA425" s="858"/>
      <c r="IAB425" s="858"/>
      <c r="IAC425" s="490"/>
      <c r="IAD425" s="858"/>
      <c r="IAE425" s="858"/>
      <c r="IAF425" s="858"/>
      <c r="IAG425" s="858"/>
      <c r="IAH425" s="858"/>
      <c r="IAI425" s="858"/>
      <c r="IAJ425" s="858"/>
      <c r="IAK425" s="490"/>
      <c r="IAL425" s="858"/>
      <c r="IAM425" s="858"/>
      <c r="IAN425" s="858"/>
      <c r="IAO425" s="858"/>
      <c r="IAP425" s="858"/>
      <c r="IAQ425" s="858"/>
      <c r="IAR425" s="858"/>
      <c r="IAS425" s="490"/>
      <c r="IAT425" s="858"/>
      <c r="IAU425" s="858"/>
      <c r="IAV425" s="858"/>
      <c r="IAW425" s="858"/>
      <c r="IAX425" s="858"/>
      <c r="IAY425" s="858"/>
      <c r="IAZ425" s="858"/>
      <c r="IBA425" s="490"/>
      <c r="IBB425" s="858"/>
      <c r="IBC425" s="858"/>
      <c r="IBD425" s="858"/>
      <c r="IBE425" s="858"/>
      <c r="IBF425" s="858"/>
      <c r="IBG425" s="858"/>
      <c r="IBH425" s="858"/>
      <c r="IBI425" s="490"/>
      <c r="IBJ425" s="858"/>
      <c r="IBK425" s="858"/>
      <c r="IBL425" s="858"/>
      <c r="IBM425" s="858"/>
      <c r="IBN425" s="858"/>
      <c r="IBO425" s="858"/>
      <c r="IBP425" s="858"/>
      <c r="IBQ425" s="490"/>
      <c r="IBR425" s="858"/>
      <c r="IBS425" s="858"/>
      <c r="IBT425" s="858"/>
      <c r="IBU425" s="858"/>
      <c r="IBV425" s="858"/>
      <c r="IBW425" s="858"/>
      <c r="IBX425" s="858"/>
      <c r="IBY425" s="490"/>
      <c r="IBZ425" s="858"/>
      <c r="ICA425" s="858"/>
      <c r="ICB425" s="858"/>
      <c r="ICC425" s="858"/>
      <c r="ICD425" s="858"/>
      <c r="ICE425" s="858"/>
      <c r="ICF425" s="858"/>
      <c r="ICG425" s="490"/>
      <c r="ICH425" s="858"/>
      <c r="ICI425" s="858"/>
      <c r="ICJ425" s="858"/>
      <c r="ICK425" s="858"/>
      <c r="ICL425" s="858"/>
      <c r="ICM425" s="858"/>
      <c r="ICN425" s="858"/>
      <c r="ICO425" s="490"/>
      <c r="ICP425" s="858"/>
      <c r="ICQ425" s="858"/>
      <c r="ICR425" s="858"/>
      <c r="ICS425" s="858"/>
      <c r="ICT425" s="858"/>
      <c r="ICU425" s="858"/>
      <c r="ICV425" s="858"/>
      <c r="ICW425" s="490"/>
      <c r="ICX425" s="858"/>
      <c r="ICY425" s="858"/>
      <c r="ICZ425" s="858"/>
      <c r="IDA425" s="858"/>
      <c r="IDB425" s="858"/>
      <c r="IDC425" s="858"/>
      <c r="IDD425" s="858"/>
      <c r="IDE425" s="490"/>
      <c r="IDF425" s="858"/>
      <c r="IDG425" s="858"/>
      <c r="IDH425" s="858"/>
      <c r="IDI425" s="858"/>
      <c r="IDJ425" s="858"/>
      <c r="IDK425" s="858"/>
      <c r="IDL425" s="858"/>
      <c r="IDM425" s="490"/>
      <c r="IDN425" s="858"/>
      <c r="IDO425" s="858"/>
      <c r="IDP425" s="858"/>
      <c r="IDQ425" s="858"/>
      <c r="IDR425" s="858"/>
      <c r="IDS425" s="858"/>
      <c r="IDT425" s="858"/>
      <c r="IDU425" s="490"/>
      <c r="IDV425" s="858"/>
      <c r="IDW425" s="858"/>
      <c r="IDX425" s="858"/>
      <c r="IDY425" s="858"/>
      <c r="IDZ425" s="858"/>
      <c r="IEA425" s="858"/>
      <c r="IEB425" s="858"/>
      <c r="IEC425" s="490"/>
      <c r="IED425" s="858"/>
      <c r="IEE425" s="858"/>
      <c r="IEF425" s="858"/>
      <c r="IEG425" s="858"/>
      <c r="IEH425" s="858"/>
      <c r="IEI425" s="858"/>
      <c r="IEJ425" s="858"/>
      <c r="IEK425" s="490"/>
      <c r="IEL425" s="858"/>
      <c r="IEM425" s="858"/>
      <c r="IEN425" s="858"/>
      <c r="IEO425" s="858"/>
      <c r="IEP425" s="858"/>
      <c r="IEQ425" s="858"/>
      <c r="IER425" s="858"/>
      <c r="IES425" s="490"/>
      <c r="IET425" s="858"/>
      <c r="IEU425" s="858"/>
      <c r="IEV425" s="858"/>
      <c r="IEW425" s="858"/>
      <c r="IEX425" s="858"/>
      <c r="IEY425" s="858"/>
      <c r="IEZ425" s="858"/>
      <c r="IFA425" s="490"/>
      <c r="IFB425" s="858"/>
      <c r="IFC425" s="858"/>
      <c r="IFD425" s="858"/>
      <c r="IFE425" s="858"/>
      <c r="IFF425" s="858"/>
      <c r="IFG425" s="858"/>
      <c r="IFH425" s="858"/>
      <c r="IFI425" s="490"/>
      <c r="IFJ425" s="858"/>
      <c r="IFK425" s="858"/>
      <c r="IFL425" s="858"/>
      <c r="IFM425" s="858"/>
      <c r="IFN425" s="858"/>
      <c r="IFO425" s="858"/>
      <c r="IFP425" s="858"/>
      <c r="IFQ425" s="490"/>
      <c r="IFR425" s="858"/>
      <c r="IFS425" s="858"/>
      <c r="IFT425" s="858"/>
      <c r="IFU425" s="858"/>
      <c r="IFV425" s="858"/>
      <c r="IFW425" s="858"/>
      <c r="IFX425" s="858"/>
      <c r="IFY425" s="490"/>
      <c r="IFZ425" s="858"/>
      <c r="IGA425" s="858"/>
      <c r="IGB425" s="858"/>
      <c r="IGC425" s="858"/>
      <c r="IGD425" s="858"/>
      <c r="IGE425" s="858"/>
      <c r="IGF425" s="858"/>
      <c r="IGG425" s="490"/>
      <c r="IGH425" s="858"/>
      <c r="IGI425" s="858"/>
      <c r="IGJ425" s="858"/>
      <c r="IGK425" s="858"/>
      <c r="IGL425" s="858"/>
      <c r="IGM425" s="858"/>
      <c r="IGN425" s="858"/>
      <c r="IGO425" s="490"/>
      <c r="IGP425" s="858"/>
      <c r="IGQ425" s="858"/>
      <c r="IGR425" s="858"/>
      <c r="IGS425" s="858"/>
      <c r="IGT425" s="858"/>
      <c r="IGU425" s="858"/>
      <c r="IGV425" s="858"/>
      <c r="IGW425" s="490"/>
      <c r="IGX425" s="858"/>
      <c r="IGY425" s="858"/>
      <c r="IGZ425" s="858"/>
      <c r="IHA425" s="858"/>
      <c r="IHB425" s="858"/>
      <c r="IHC425" s="858"/>
      <c r="IHD425" s="858"/>
      <c r="IHE425" s="490"/>
      <c r="IHF425" s="858"/>
      <c r="IHG425" s="858"/>
      <c r="IHH425" s="858"/>
      <c r="IHI425" s="858"/>
      <c r="IHJ425" s="858"/>
      <c r="IHK425" s="858"/>
      <c r="IHL425" s="858"/>
      <c r="IHM425" s="490"/>
      <c r="IHN425" s="858"/>
      <c r="IHO425" s="858"/>
      <c r="IHP425" s="858"/>
      <c r="IHQ425" s="858"/>
      <c r="IHR425" s="858"/>
      <c r="IHS425" s="858"/>
      <c r="IHT425" s="858"/>
      <c r="IHU425" s="490"/>
      <c r="IHV425" s="858"/>
      <c r="IHW425" s="858"/>
      <c r="IHX425" s="858"/>
      <c r="IHY425" s="858"/>
      <c r="IHZ425" s="858"/>
      <c r="IIA425" s="858"/>
      <c r="IIB425" s="858"/>
      <c r="IIC425" s="490"/>
      <c r="IID425" s="858"/>
      <c r="IIE425" s="858"/>
      <c r="IIF425" s="858"/>
      <c r="IIG425" s="858"/>
      <c r="IIH425" s="858"/>
      <c r="III425" s="858"/>
      <c r="IIJ425" s="858"/>
      <c r="IIK425" s="490"/>
      <c r="IIL425" s="858"/>
      <c r="IIM425" s="858"/>
      <c r="IIN425" s="858"/>
      <c r="IIO425" s="858"/>
      <c r="IIP425" s="858"/>
      <c r="IIQ425" s="858"/>
      <c r="IIR425" s="858"/>
      <c r="IIS425" s="490"/>
      <c r="IIT425" s="858"/>
      <c r="IIU425" s="858"/>
      <c r="IIV425" s="858"/>
      <c r="IIW425" s="858"/>
      <c r="IIX425" s="858"/>
      <c r="IIY425" s="858"/>
      <c r="IIZ425" s="858"/>
      <c r="IJA425" s="490"/>
      <c r="IJB425" s="858"/>
      <c r="IJC425" s="858"/>
      <c r="IJD425" s="858"/>
      <c r="IJE425" s="858"/>
      <c r="IJF425" s="858"/>
      <c r="IJG425" s="858"/>
      <c r="IJH425" s="858"/>
      <c r="IJI425" s="490"/>
      <c r="IJJ425" s="858"/>
      <c r="IJK425" s="858"/>
      <c r="IJL425" s="858"/>
      <c r="IJM425" s="858"/>
      <c r="IJN425" s="858"/>
      <c r="IJO425" s="858"/>
      <c r="IJP425" s="858"/>
      <c r="IJQ425" s="490"/>
      <c r="IJR425" s="858"/>
      <c r="IJS425" s="858"/>
      <c r="IJT425" s="858"/>
      <c r="IJU425" s="858"/>
      <c r="IJV425" s="858"/>
      <c r="IJW425" s="858"/>
      <c r="IJX425" s="858"/>
      <c r="IJY425" s="490"/>
      <c r="IJZ425" s="858"/>
      <c r="IKA425" s="858"/>
      <c r="IKB425" s="858"/>
      <c r="IKC425" s="858"/>
      <c r="IKD425" s="858"/>
      <c r="IKE425" s="858"/>
      <c r="IKF425" s="858"/>
      <c r="IKG425" s="490"/>
      <c r="IKH425" s="858"/>
      <c r="IKI425" s="858"/>
      <c r="IKJ425" s="858"/>
      <c r="IKK425" s="858"/>
      <c r="IKL425" s="858"/>
      <c r="IKM425" s="858"/>
      <c r="IKN425" s="858"/>
      <c r="IKO425" s="490"/>
      <c r="IKP425" s="858"/>
      <c r="IKQ425" s="858"/>
      <c r="IKR425" s="858"/>
      <c r="IKS425" s="858"/>
      <c r="IKT425" s="858"/>
      <c r="IKU425" s="858"/>
      <c r="IKV425" s="858"/>
      <c r="IKW425" s="490"/>
      <c r="IKX425" s="858"/>
      <c r="IKY425" s="858"/>
      <c r="IKZ425" s="858"/>
      <c r="ILA425" s="858"/>
      <c r="ILB425" s="858"/>
      <c r="ILC425" s="858"/>
      <c r="ILD425" s="858"/>
      <c r="ILE425" s="490"/>
      <c r="ILF425" s="858"/>
      <c r="ILG425" s="858"/>
      <c r="ILH425" s="858"/>
      <c r="ILI425" s="858"/>
      <c r="ILJ425" s="858"/>
      <c r="ILK425" s="858"/>
      <c r="ILL425" s="858"/>
      <c r="ILM425" s="490"/>
      <c r="ILN425" s="858"/>
      <c r="ILO425" s="858"/>
      <c r="ILP425" s="858"/>
      <c r="ILQ425" s="858"/>
      <c r="ILR425" s="858"/>
      <c r="ILS425" s="858"/>
      <c r="ILT425" s="858"/>
      <c r="ILU425" s="490"/>
      <c r="ILV425" s="858"/>
      <c r="ILW425" s="858"/>
      <c r="ILX425" s="858"/>
      <c r="ILY425" s="858"/>
      <c r="ILZ425" s="858"/>
      <c r="IMA425" s="858"/>
      <c r="IMB425" s="858"/>
      <c r="IMC425" s="490"/>
      <c r="IMD425" s="858"/>
      <c r="IME425" s="858"/>
      <c r="IMF425" s="858"/>
      <c r="IMG425" s="858"/>
      <c r="IMH425" s="858"/>
      <c r="IMI425" s="858"/>
      <c r="IMJ425" s="858"/>
      <c r="IMK425" s="490"/>
      <c r="IML425" s="858"/>
      <c r="IMM425" s="858"/>
      <c r="IMN425" s="858"/>
      <c r="IMO425" s="858"/>
      <c r="IMP425" s="858"/>
      <c r="IMQ425" s="858"/>
      <c r="IMR425" s="858"/>
      <c r="IMS425" s="490"/>
      <c r="IMT425" s="858"/>
      <c r="IMU425" s="858"/>
      <c r="IMV425" s="858"/>
      <c r="IMW425" s="858"/>
      <c r="IMX425" s="858"/>
      <c r="IMY425" s="858"/>
      <c r="IMZ425" s="858"/>
      <c r="INA425" s="490"/>
      <c r="INB425" s="858"/>
      <c r="INC425" s="858"/>
      <c r="IND425" s="858"/>
      <c r="INE425" s="858"/>
      <c r="INF425" s="858"/>
      <c r="ING425" s="858"/>
      <c r="INH425" s="858"/>
      <c r="INI425" s="490"/>
      <c r="INJ425" s="858"/>
      <c r="INK425" s="858"/>
      <c r="INL425" s="858"/>
      <c r="INM425" s="858"/>
      <c r="INN425" s="858"/>
      <c r="INO425" s="858"/>
      <c r="INP425" s="858"/>
      <c r="INQ425" s="490"/>
      <c r="INR425" s="858"/>
      <c r="INS425" s="858"/>
      <c r="INT425" s="858"/>
      <c r="INU425" s="858"/>
      <c r="INV425" s="858"/>
      <c r="INW425" s="858"/>
      <c r="INX425" s="858"/>
      <c r="INY425" s="490"/>
      <c r="INZ425" s="858"/>
      <c r="IOA425" s="858"/>
      <c r="IOB425" s="858"/>
      <c r="IOC425" s="858"/>
      <c r="IOD425" s="858"/>
      <c r="IOE425" s="858"/>
      <c r="IOF425" s="858"/>
      <c r="IOG425" s="490"/>
      <c r="IOH425" s="858"/>
      <c r="IOI425" s="858"/>
      <c r="IOJ425" s="858"/>
      <c r="IOK425" s="858"/>
      <c r="IOL425" s="858"/>
      <c r="IOM425" s="858"/>
      <c r="ION425" s="858"/>
      <c r="IOO425" s="490"/>
      <c r="IOP425" s="858"/>
      <c r="IOQ425" s="858"/>
      <c r="IOR425" s="858"/>
      <c r="IOS425" s="858"/>
      <c r="IOT425" s="858"/>
      <c r="IOU425" s="858"/>
      <c r="IOV425" s="858"/>
      <c r="IOW425" s="490"/>
      <c r="IOX425" s="858"/>
      <c r="IOY425" s="858"/>
      <c r="IOZ425" s="858"/>
      <c r="IPA425" s="858"/>
      <c r="IPB425" s="858"/>
      <c r="IPC425" s="858"/>
      <c r="IPD425" s="858"/>
      <c r="IPE425" s="490"/>
      <c r="IPF425" s="858"/>
      <c r="IPG425" s="858"/>
      <c r="IPH425" s="858"/>
      <c r="IPI425" s="858"/>
      <c r="IPJ425" s="858"/>
      <c r="IPK425" s="858"/>
      <c r="IPL425" s="858"/>
      <c r="IPM425" s="490"/>
      <c r="IPN425" s="858"/>
      <c r="IPO425" s="858"/>
      <c r="IPP425" s="858"/>
      <c r="IPQ425" s="858"/>
      <c r="IPR425" s="858"/>
      <c r="IPS425" s="858"/>
      <c r="IPT425" s="858"/>
      <c r="IPU425" s="490"/>
      <c r="IPV425" s="858"/>
      <c r="IPW425" s="858"/>
      <c r="IPX425" s="858"/>
      <c r="IPY425" s="858"/>
      <c r="IPZ425" s="858"/>
      <c r="IQA425" s="858"/>
      <c r="IQB425" s="858"/>
      <c r="IQC425" s="490"/>
      <c r="IQD425" s="858"/>
      <c r="IQE425" s="858"/>
      <c r="IQF425" s="858"/>
      <c r="IQG425" s="858"/>
      <c r="IQH425" s="858"/>
      <c r="IQI425" s="858"/>
      <c r="IQJ425" s="858"/>
      <c r="IQK425" s="490"/>
      <c r="IQL425" s="858"/>
      <c r="IQM425" s="858"/>
      <c r="IQN425" s="858"/>
      <c r="IQO425" s="858"/>
      <c r="IQP425" s="858"/>
      <c r="IQQ425" s="858"/>
      <c r="IQR425" s="858"/>
      <c r="IQS425" s="490"/>
      <c r="IQT425" s="858"/>
      <c r="IQU425" s="858"/>
      <c r="IQV425" s="858"/>
      <c r="IQW425" s="858"/>
      <c r="IQX425" s="858"/>
      <c r="IQY425" s="858"/>
      <c r="IQZ425" s="858"/>
      <c r="IRA425" s="490"/>
      <c r="IRB425" s="858"/>
      <c r="IRC425" s="858"/>
      <c r="IRD425" s="858"/>
      <c r="IRE425" s="858"/>
      <c r="IRF425" s="858"/>
      <c r="IRG425" s="858"/>
      <c r="IRH425" s="858"/>
      <c r="IRI425" s="490"/>
      <c r="IRJ425" s="858"/>
      <c r="IRK425" s="858"/>
      <c r="IRL425" s="858"/>
      <c r="IRM425" s="858"/>
      <c r="IRN425" s="858"/>
      <c r="IRO425" s="858"/>
      <c r="IRP425" s="858"/>
      <c r="IRQ425" s="490"/>
      <c r="IRR425" s="858"/>
      <c r="IRS425" s="858"/>
      <c r="IRT425" s="858"/>
      <c r="IRU425" s="858"/>
      <c r="IRV425" s="858"/>
      <c r="IRW425" s="858"/>
      <c r="IRX425" s="858"/>
      <c r="IRY425" s="490"/>
      <c r="IRZ425" s="858"/>
      <c r="ISA425" s="858"/>
      <c r="ISB425" s="858"/>
      <c r="ISC425" s="858"/>
      <c r="ISD425" s="858"/>
      <c r="ISE425" s="858"/>
      <c r="ISF425" s="858"/>
      <c r="ISG425" s="490"/>
      <c r="ISH425" s="858"/>
      <c r="ISI425" s="858"/>
      <c r="ISJ425" s="858"/>
      <c r="ISK425" s="858"/>
      <c r="ISL425" s="858"/>
      <c r="ISM425" s="858"/>
      <c r="ISN425" s="858"/>
      <c r="ISO425" s="490"/>
      <c r="ISP425" s="858"/>
      <c r="ISQ425" s="858"/>
      <c r="ISR425" s="858"/>
      <c r="ISS425" s="858"/>
      <c r="IST425" s="858"/>
      <c r="ISU425" s="858"/>
      <c r="ISV425" s="858"/>
      <c r="ISW425" s="490"/>
      <c r="ISX425" s="858"/>
      <c r="ISY425" s="858"/>
      <c r="ISZ425" s="858"/>
      <c r="ITA425" s="858"/>
      <c r="ITB425" s="858"/>
      <c r="ITC425" s="858"/>
      <c r="ITD425" s="858"/>
      <c r="ITE425" s="490"/>
      <c r="ITF425" s="858"/>
      <c r="ITG425" s="858"/>
      <c r="ITH425" s="858"/>
      <c r="ITI425" s="858"/>
      <c r="ITJ425" s="858"/>
      <c r="ITK425" s="858"/>
      <c r="ITL425" s="858"/>
      <c r="ITM425" s="490"/>
      <c r="ITN425" s="858"/>
      <c r="ITO425" s="858"/>
      <c r="ITP425" s="858"/>
      <c r="ITQ425" s="858"/>
      <c r="ITR425" s="858"/>
      <c r="ITS425" s="858"/>
      <c r="ITT425" s="858"/>
      <c r="ITU425" s="490"/>
      <c r="ITV425" s="858"/>
      <c r="ITW425" s="858"/>
      <c r="ITX425" s="858"/>
      <c r="ITY425" s="858"/>
      <c r="ITZ425" s="858"/>
      <c r="IUA425" s="858"/>
      <c r="IUB425" s="858"/>
      <c r="IUC425" s="490"/>
      <c r="IUD425" s="858"/>
      <c r="IUE425" s="858"/>
      <c r="IUF425" s="858"/>
      <c r="IUG425" s="858"/>
      <c r="IUH425" s="858"/>
      <c r="IUI425" s="858"/>
      <c r="IUJ425" s="858"/>
      <c r="IUK425" s="490"/>
      <c r="IUL425" s="858"/>
      <c r="IUM425" s="858"/>
      <c r="IUN425" s="858"/>
      <c r="IUO425" s="858"/>
      <c r="IUP425" s="858"/>
      <c r="IUQ425" s="858"/>
      <c r="IUR425" s="858"/>
      <c r="IUS425" s="490"/>
      <c r="IUT425" s="858"/>
      <c r="IUU425" s="858"/>
      <c r="IUV425" s="858"/>
      <c r="IUW425" s="858"/>
      <c r="IUX425" s="858"/>
      <c r="IUY425" s="858"/>
      <c r="IUZ425" s="858"/>
      <c r="IVA425" s="490"/>
      <c r="IVB425" s="858"/>
      <c r="IVC425" s="858"/>
      <c r="IVD425" s="858"/>
      <c r="IVE425" s="858"/>
      <c r="IVF425" s="858"/>
      <c r="IVG425" s="858"/>
      <c r="IVH425" s="858"/>
      <c r="IVI425" s="490"/>
      <c r="IVJ425" s="858"/>
      <c r="IVK425" s="858"/>
      <c r="IVL425" s="858"/>
      <c r="IVM425" s="858"/>
      <c r="IVN425" s="858"/>
      <c r="IVO425" s="858"/>
      <c r="IVP425" s="858"/>
      <c r="IVQ425" s="490"/>
      <c r="IVR425" s="858"/>
      <c r="IVS425" s="858"/>
      <c r="IVT425" s="858"/>
      <c r="IVU425" s="858"/>
      <c r="IVV425" s="858"/>
      <c r="IVW425" s="858"/>
      <c r="IVX425" s="858"/>
      <c r="IVY425" s="490"/>
      <c r="IVZ425" s="858"/>
      <c r="IWA425" s="858"/>
      <c r="IWB425" s="858"/>
      <c r="IWC425" s="858"/>
      <c r="IWD425" s="858"/>
      <c r="IWE425" s="858"/>
      <c r="IWF425" s="858"/>
      <c r="IWG425" s="490"/>
      <c r="IWH425" s="858"/>
      <c r="IWI425" s="858"/>
      <c r="IWJ425" s="858"/>
      <c r="IWK425" s="858"/>
      <c r="IWL425" s="858"/>
      <c r="IWM425" s="858"/>
      <c r="IWN425" s="858"/>
      <c r="IWO425" s="490"/>
      <c r="IWP425" s="858"/>
      <c r="IWQ425" s="858"/>
      <c r="IWR425" s="858"/>
      <c r="IWS425" s="858"/>
      <c r="IWT425" s="858"/>
      <c r="IWU425" s="858"/>
      <c r="IWV425" s="858"/>
      <c r="IWW425" s="490"/>
      <c r="IWX425" s="858"/>
      <c r="IWY425" s="858"/>
      <c r="IWZ425" s="858"/>
      <c r="IXA425" s="858"/>
      <c r="IXB425" s="858"/>
      <c r="IXC425" s="858"/>
      <c r="IXD425" s="858"/>
      <c r="IXE425" s="490"/>
      <c r="IXF425" s="858"/>
      <c r="IXG425" s="858"/>
      <c r="IXH425" s="858"/>
      <c r="IXI425" s="858"/>
      <c r="IXJ425" s="858"/>
      <c r="IXK425" s="858"/>
      <c r="IXL425" s="858"/>
      <c r="IXM425" s="490"/>
      <c r="IXN425" s="858"/>
      <c r="IXO425" s="858"/>
      <c r="IXP425" s="858"/>
      <c r="IXQ425" s="858"/>
      <c r="IXR425" s="858"/>
      <c r="IXS425" s="858"/>
      <c r="IXT425" s="858"/>
      <c r="IXU425" s="490"/>
      <c r="IXV425" s="858"/>
      <c r="IXW425" s="858"/>
      <c r="IXX425" s="858"/>
      <c r="IXY425" s="858"/>
      <c r="IXZ425" s="858"/>
      <c r="IYA425" s="858"/>
      <c r="IYB425" s="858"/>
      <c r="IYC425" s="490"/>
      <c r="IYD425" s="858"/>
      <c r="IYE425" s="858"/>
      <c r="IYF425" s="858"/>
      <c r="IYG425" s="858"/>
      <c r="IYH425" s="858"/>
      <c r="IYI425" s="858"/>
      <c r="IYJ425" s="858"/>
      <c r="IYK425" s="490"/>
      <c r="IYL425" s="858"/>
      <c r="IYM425" s="858"/>
      <c r="IYN425" s="858"/>
      <c r="IYO425" s="858"/>
      <c r="IYP425" s="858"/>
      <c r="IYQ425" s="858"/>
      <c r="IYR425" s="858"/>
      <c r="IYS425" s="490"/>
      <c r="IYT425" s="858"/>
      <c r="IYU425" s="858"/>
      <c r="IYV425" s="858"/>
      <c r="IYW425" s="858"/>
      <c r="IYX425" s="858"/>
      <c r="IYY425" s="858"/>
      <c r="IYZ425" s="858"/>
      <c r="IZA425" s="490"/>
      <c r="IZB425" s="858"/>
      <c r="IZC425" s="858"/>
      <c r="IZD425" s="858"/>
      <c r="IZE425" s="858"/>
      <c r="IZF425" s="858"/>
      <c r="IZG425" s="858"/>
      <c r="IZH425" s="858"/>
      <c r="IZI425" s="490"/>
      <c r="IZJ425" s="858"/>
      <c r="IZK425" s="858"/>
      <c r="IZL425" s="858"/>
      <c r="IZM425" s="858"/>
      <c r="IZN425" s="858"/>
      <c r="IZO425" s="858"/>
      <c r="IZP425" s="858"/>
      <c r="IZQ425" s="490"/>
      <c r="IZR425" s="858"/>
      <c r="IZS425" s="858"/>
      <c r="IZT425" s="858"/>
      <c r="IZU425" s="858"/>
      <c r="IZV425" s="858"/>
      <c r="IZW425" s="858"/>
      <c r="IZX425" s="858"/>
      <c r="IZY425" s="490"/>
      <c r="IZZ425" s="858"/>
      <c r="JAA425" s="858"/>
      <c r="JAB425" s="858"/>
      <c r="JAC425" s="858"/>
      <c r="JAD425" s="858"/>
      <c r="JAE425" s="858"/>
      <c r="JAF425" s="858"/>
      <c r="JAG425" s="490"/>
      <c r="JAH425" s="858"/>
      <c r="JAI425" s="858"/>
      <c r="JAJ425" s="858"/>
      <c r="JAK425" s="858"/>
      <c r="JAL425" s="858"/>
      <c r="JAM425" s="858"/>
      <c r="JAN425" s="858"/>
      <c r="JAO425" s="490"/>
      <c r="JAP425" s="858"/>
      <c r="JAQ425" s="858"/>
      <c r="JAR425" s="858"/>
      <c r="JAS425" s="858"/>
      <c r="JAT425" s="858"/>
      <c r="JAU425" s="858"/>
      <c r="JAV425" s="858"/>
      <c r="JAW425" s="490"/>
      <c r="JAX425" s="858"/>
      <c r="JAY425" s="858"/>
      <c r="JAZ425" s="858"/>
      <c r="JBA425" s="858"/>
      <c r="JBB425" s="858"/>
      <c r="JBC425" s="858"/>
      <c r="JBD425" s="858"/>
      <c r="JBE425" s="490"/>
      <c r="JBF425" s="858"/>
      <c r="JBG425" s="858"/>
      <c r="JBH425" s="858"/>
      <c r="JBI425" s="858"/>
      <c r="JBJ425" s="858"/>
      <c r="JBK425" s="858"/>
      <c r="JBL425" s="858"/>
      <c r="JBM425" s="490"/>
      <c r="JBN425" s="858"/>
      <c r="JBO425" s="858"/>
      <c r="JBP425" s="858"/>
      <c r="JBQ425" s="858"/>
      <c r="JBR425" s="858"/>
      <c r="JBS425" s="858"/>
      <c r="JBT425" s="858"/>
      <c r="JBU425" s="490"/>
      <c r="JBV425" s="858"/>
      <c r="JBW425" s="858"/>
      <c r="JBX425" s="858"/>
      <c r="JBY425" s="858"/>
      <c r="JBZ425" s="858"/>
      <c r="JCA425" s="858"/>
      <c r="JCB425" s="858"/>
      <c r="JCC425" s="490"/>
      <c r="JCD425" s="858"/>
      <c r="JCE425" s="858"/>
      <c r="JCF425" s="858"/>
      <c r="JCG425" s="858"/>
      <c r="JCH425" s="858"/>
      <c r="JCI425" s="858"/>
      <c r="JCJ425" s="858"/>
      <c r="JCK425" s="490"/>
      <c r="JCL425" s="858"/>
      <c r="JCM425" s="858"/>
      <c r="JCN425" s="858"/>
      <c r="JCO425" s="858"/>
      <c r="JCP425" s="858"/>
      <c r="JCQ425" s="858"/>
      <c r="JCR425" s="858"/>
      <c r="JCS425" s="490"/>
      <c r="JCT425" s="858"/>
      <c r="JCU425" s="858"/>
      <c r="JCV425" s="858"/>
      <c r="JCW425" s="858"/>
      <c r="JCX425" s="858"/>
      <c r="JCY425" s="858"/>
      <c r="JCZ425" s="858"/>
      <c r="JDA425" s="490"/>
      <c r="JDB425" s="858"/>
      <c r="JDC425" s="858"/>
      <c r="JDD425" s="858"/>
      <c r="JDE425" s="858"/>
      <c r="JDF425" s="858"/>
      <c r="JDG425" s="858"/>
      <c r="JDH425" s="858"/>
      <c r="JDI425" s="490"/>
      <c r="JDJ425" s="858"/>
      <c r="JDK425" s="858"/>
      <c r="JDL425" s="858"/>
      <c r="JDM425" s="858"/>
      <c r="JDN425" s="858"/>
      <c r="JDO425" s="858"/>
      <c r="JDP425" s="858"/>
      <c r="JDQ425" s="490"/>
      <c r="JDR425" s="858"/>
      <c r="JDS425" s="858"/>
      <c r="JDT425" s="858"/>
      <c r="JDU425" s="858"/>
      <c r="JDV425" s="858"/>
      <c r="JDW425" s="858"/>
      <c r="JDX425" s="858"/>
      <c r="JDY425" s="490"/>
      <c r="JDZ425" s="858"/>
      <c r="JEA425" s="858"/>
      <c r="JEB425" s="858"/>
      <c r="JEC425" s="858"/>
      <c r="JED425" s="858"/>
      <c r="JEE425" s="858"/>
      <c r="JEF425" s="858"/>
      <c r="JEG425" s="490"/>
      <c r="JEH425" s="858"/>
      <c r="JEI425" s="858"/>
      <c r="JEJ425" s="858"/>
      <c r="JEK425" s="858"/>
      <c r="JEL425" s="858"/>
      <c r="JEM425" s="858"/>
      <c r="JEN425" s="858"/>
      <c r="JEO425" s="490"/>
      <c r="JEP425" s="858"/>
      <c r="JEQ425" s="858"/>
      <c r="JER425" s="858"/>
      <c r="JES425" s="858"/>
      <c r="JET425" s="858"/>
      <c r="JEU425" s="858"/>
      <c r="JEV425" s="858"/>
      <c r="JEW425" s="490"/>
      <c r="JEX425" s="858"/>
      <c r="JEY425" s="858"/>
      <c r="JEZ425" s="858"/>
      <c r="JFA425" s="858"/>
      <c r="JFB425" s="858"/>
      <c r="JFC425" s="858"/>
      <c r="JFD425" s="858"/>
      <c r="JFE425" s="490"/>
      <c r="JFF425" s="858"/>
      <c r="JFG425" s="858"/>
      <c r="JFH425" s="858"/>
      <c r="JFI425" s="858"/>
      <c r="JFJ425" s="858"/>
      <c r="JFK425" s="858"/>
      <c r="JFL425" s="858"/>
      <c r="JFM425" s="490"/>
      <c r="JFN425" s="858"/>
      <c r="JFO425" s="858"/>
      <c r="JFP425" s="858"/>
      <c r="JFQ425" s="858"/>
      <c r="JFR425" s="858"/>
      <c r="JFS425" s="858"/>
      <c r="JFT425" s="858"/>
      <c r="JFU425" s="490"/>
      <c r="JFV425" s="858"/>
      <c r="JFW425" s="858"/>
      <c r="JFX425" s="858"/>
      <c r="JFY425" s="858"/>
      <c r="JFZ425" s="858"/>
      <c r="JGA425" s="858"/>
      <c r="JGB425" s="858"/>
      <c r="JGC425" s="490"/>
      <c r="JGD425" s="858"/>
      <c r="JGE425" s="858"/>
      <c r="JGF425" s="858"/>
      <c r="JGG425" s="858"/>
      <c r="JGH425" s="858"/>
      <c r="JGI425" s="858"/>
      <c r="JGJ425" s="858"/>
      <c r="JGK425" s="490"/>
      <c r="JGL425" s="858"/>
      <c r="JGM425" s="858"/>
      <c r="JGN425" s="858"/>
      <c r="JGO425" s="858"/>
      <c r="JGP425" s="858"/>
      <c r="JGQ425" s="858"/>
      <c r="JGR425" s="858"/>
      <c r="JGS425" s="490"/>
      <c r="JGT425" s="858"/>
      <c r="JGU425" s="858"/>
      <c r="JGV425" s="858"/>
      <c r="JGW425" s="858"/>
      <c r="JGX425" s="858"/>
      <c r="JGY425" s="858"/>
      <c r="JGZ425" s="858"/>
      <c r="JHA425" s="490"/>
      <c r="JHB425" s="858"/>
      <c r="JHC425" s="858"/>
      <c r="JHD425" s="858"/>
      <c r="JHE425" s="858"/>
      <c r="JHF425" s="858"/>
      <c r="JHG425" s="858"/>
      <c r="JHH425" s="858"/>
      <c r="JHI425" s="490"/>
      <c r="JHJ425" s="858"/>
      <c r="JHK425" s="858"/>
      <c r="JHL425" s="858"/>
      <c r="JHM425" s="858"/>
      <c r="JHN425" s="858"/>
      <c r="JHO425" s="858"/>
      <c r="JHP425" s="858"/>
      <c r="JHQ425" s="490"/>
      <c r="JHR425" s="858"/>
      <c r="JHS425" s="858"/>
      <c r="JHT425" s="858"/>
      <c r="JHU425" s="858"/>
      <c r="JHV425" s="858"/>
      <c r="JHW425" s="858"/>
      <c r="JHX425" s="858"/>
      <c r="JHY425" s="490"/>
      <c r="JHZ425" s="858"/>
      <c r="JIA425" s="858"/>
      <c r="JIB425" s="858"/>
      <c r="JIC425" s="858"/>
      <c r="JID425" s="858"/>
      <c r="JIE425" s="858"/>
      <c r="JIF425" s="858"/>
      <c r="JIG425" s="490"/>
      <c r="JIH425" s="858"/>
      <c r="JII425" s="858"/>
      <c r="JIJ425" s="858"/>
      <c r="JIK425" s="858"/>
      <c r="JIL425" s="858"/>
      <c r="JIM425" s="858"/>
      <c r="JIN425" s="858"/>
      <c r="JIO425" s="490"/>
      <c r="JIP425" s="858"/>
      <c r="JIQ425" s="858"/>
      <c r="JIR425" s="858"/>
      <c r="JIS425" s="858"/>
      <c r="JIT425" s="858"/>
      <c r="JIU425" s="858"/>
      <c r="JIV425" s="858"/>
      <c r="JIW425" s="490"/>
      <c r="JIX425" s="858"/>
      <c r="JIY425" s="858"/>
      <c r="JIZ425" s="858"/>
      <c r="JJA425" s="858"/>
      <c r="JJB425" s="858"/>
      <c r="JJC425" s="858"/>
      <c r="JJD425" s="858"/>
      <c r="JJE425" s="490"/>
      <c r="JJF425" s="858"/>
      <c r="JJG425" s="858"/>
      <c r="JJH425" s="858"/>
      <c r="JJI425" s="858"/>
      <c r="JJJ425" s="858"/>
      <c r="JJK425" s="858"/>
      <c r="JJL425" s="858"/>
      <c r="JJM425" s="490"/>
      <c r="JJN425" s="858"/>
      <c r="JJO425" s="858"/>
      <c r="JJP425" s="858"/>
      <c r="JJQ425" s="858"/>
      <c r="JJR425" s="858"/>
      <c r="JJS425" s="858"/>
      <c r="JJT425" s="858"/>
      <c r="JJU425" s="490"/>
      <c r="JJV425" s="858"/>
      <c r="JJW425" s="858"/>
      <c r="JJX425" s="858"/>
      <c r="JJY425" s="858"/>
      <c r="JJZ425" s="858"/>
      <c r="JKA425" s="858"/>
      <c r="JKB425" s="858"/>
      <c r="JKC425" s="490"/>
      <c r="JKD425" s="858"/>
      <c r="JKE425" s="858"/>
      <c r="JKF425" s="858"/>
      <c r="JKG425" s="858"/>
      <c r="JKH425" s="858"/>
      <c r="JKI425" s="858"/>
      <c r="JKJ425" s="858"/>
      <c r="JKK425" s="490"/>
      <c r="JKL425" s="858"/>
      <c r="JKM425" s="858"/>
      <c r="JKN425" s="858"/>
      <c r="JKO425" s="858"/>
      <c r="JKP425" s="858"/>
      <c r="JKQ425" s="858"/>
      <c r="JKR425" s="858"/>
      <c r="JKS425" s="490"/>
      <c r="JKT425" s="858"/>
      <c r="JKU425" s="858"/>
      <c r="JKV425" s="858"/>
      <c r="JKW425" s="858"/>
      <c r="JKX425" s="858"/>
      <c r="JKY425" s="858"/>
      <c r="JKZ425" s="858"/>
      <c r="JLA425" s="490"/>
      <c r="JLB425" s="858"/>
      <c r="JLC425" s="858"/>
      <c r="JLD425" s="858"/>
      <c r="JLE425" s="858"/>
      <c r="JLF425" s="858"/>
      <c r="JLG425" s="858"/>
      <c r="JLH425" s="858"/>
      <c r="JLI425" s="490"/>
      <c r="JLJ425" s="858"/>
      <c r="JLK425" s="858"/>
      <c r="JLL425" s="858"/>
      <c r="JLM425" s="858"/>
      <c r="JLN425" s="858"/>
      <c r="JLO425" s="858"/>
      <c r="JLP425" s="858"/>
      <c r="JLQ425" s="490"/>
      <c r="JLR425" s="858"/>
      <c r="JLS425" s="858"/>
      <c r="JLT425" s="858"/>
      <c r="JLU425" s="858"/>
      <c r="JLV425" s="858"/>
      <c r="JLW425" s="858"/>
      <c r="JLX425" s="858"/>
      <c r="JLY425" s="490"/>
      <c r="JLZ425" s="858"/>
      <c r="JMA425" s="858"/>
      <c r="JMB425" s="858"/>
      <c r="JMC425" s="858"/>
      <c r="JMD425" s="858"/>
      <c r="JME425" s="858"/>
      <c r="JMF425" s="858"/>
      <c r="JMG425" s="490"/>
      <c r="JMH425" s="858"/>
      <c r="JMI425" s="858"/>
      <c r="JMJ425" s="858"/>
      <c r="JMK425" s="858"/>
      <c r="JML425" s="858"/>
      <c r="JMM425" s="858"/>
      <c r="JMN425" s="858"/>
      <c r="JMO425" s="490"/>
      <c r="JMP425" s="858"/>
      <c r="JMQ425" s="858"/>
      <c r="JMR425" s="858"/>
      <c r="JMS425" s="858"/>
      <c r="JMT425" s="858"/>
      <c r="JMU425" s="858"/>
      <c r="JMV425" s="858"/>
      <c r="JMW425" s="490"/>
      <c r="JMX425" s="858"/>
      <c r="JMY425" s="858"/>
      <c r="JMZ425" s="858"/>
      <c r="JNA425" s="858"/>
      <c r="JNB425" s="858"/>
      <c r="JNC425" s="858"/>
      <c r="JND425" s="858"/>
      <c r="JNE425" s="490"/>
      <c r="JNF425" s="858"/>
      <c r="JNG425" s="858"/>
      <c r="JNH425" s="858"/>
      <c r="JNI425" s="858"/>
      <c r="JNJ425" s="858"/>
      <c r="JNK425" s="858"/>
      <c r="JNL425" s="858"/>
      <c r="JNM425" s="490"/>
      <c r="JNN425" s="858"/>
      <c r="JNO425" s="858"/>
      <c r="JNP425" s="858"/>
      <c r="JNQ425" s="858"/>
      <c r="JNR425" s="858"/>
      <c r="JNS425" s="858"/>
      <c r="JNT425" s="858"/>
      <c r="JNU425" s="490"/>
      <c r="JNV425" s="858"/>
      <c r="JNW425" s="858"/>
      <c r="JNX425" s="858"/>
      <c r="JNY425" s="858"/>
      <c r="JNZ425" s="858"/>
      <c r="JOA425" s="858"/>
      <c r="JOB425" s="858"/>
      <c r="JOC425" s="490"/>
      <c r="JOD425" s="858"/>
      <c r="JOE425" s="858"/>
      <c r="JOF425" s="858"/>
      <c r="JOG425" s="858"/>
      <c r="JOH425" s="858"/>
      <c r="JOI425" s="858"/>
      <c r="JOJ425" s="858"/>
      <c r="JOK425" s="490"/>
      <c r="JOL425" s="858"/>
      <c r="JOM425" s="858"/>
      <c r="JON425" s="858"/>
      <c r="JOO425" s="858"/>
      <c r="JOP425" s="858"/>
      <c r="JOQ425" s="858"/>
      <c r="JOR425" s="858"/>
      <c r="JOS425" s="490"/>
      <c r="JOT425" s="858"/>
      <c r="JOU425" s="858"/>
      <c r="JOV425" s="858"/>
      <c r="JOW425" s="858"/>
      <c r="JOX425" s="858"/>
      <c r="JOY425" s="858"/>
      <c r="JOZ425" s="858"/>
      <c r="JPA425" s="490"/>
      <c r="JPB425" s="858"/>
      <c r="JPC425" s="858"/>
      <c r="JPD425" s="858"/>
      <c r="JPE425" s="858"/>
      <c r="JPF425" s="858"/>
      <c r="JPG425" s="858"/>
      <c r="JPH425" s="858"/>
      <c r="JPI425" s="490"/>
      <c r="JPJ425" s="858"/>
      <c r="JPK425" s="858"/>
      <c r="JPL425" s="858"/>
      <c r="JPM425" s="858"/>
      <c r="JPN425" s="858"/>
      <c r="JPO425" s="858"/>
      <c r="JPP425" s="858"/>
      <c r="JPQ425" s="490"/>
      <c r="JPR425" s="858"/>
      <c r="JPS425" s="858"/>
      <c r="JPT425" s="858"/>
      <c r="JPU425" s="858"/>
      <c r="JPV425" s="858"/>
      <c r="JPW425" s="858"/>
      <c r="JPX425" s="858"/>
      <c r="JPY425" s="490"/>
      <c r="JPZ425" s="858"/>
      <c r="JQA425" s="858"/>
      <c r="JQB425" s="858"/>
      <c r="JQC425" s="858"/>
      <c r="JQD425" s="858"/>
      <c r="JQE425" s="858"/>
      <c r="JQF425" s="858"/>
      <c r="JQG425" s="490"/>
      <c r="JQH425" s="858"/>
      <c r="JQI425" s="858"/>
      <c r="JQJ425" s="858"/>
      <c r="JQK425" s="858"/>
      <c r="JQL425" s="858"/>
      <c r="JQM425" s="858"/>
      <c r="JQN425" s="858"/>
      <c r="JQO425" s="490"/>
      <c r="JQP425" s="858"/>
      <c r="JQQ425" s="858"/>
      <c r="JQR425" s="858"/>
      <c r="JQS425" s="858"/>
      <c r="JQT425" s="858"/>
      <c r="JQU425" s="858"/>
      <c r="JQV425" s="858"/>
      <c r="JQW425" s="490"/>
      <c r="JQX425" s="858"/>
      <c r="JQY425" s="858"/>
      <c r="JQZ425" s="858"/>
      <c r="JRA425" s="858"/>
      <c r="JRB425" s="858"/>
      <c r="JRC425" s="858"/>
      <c r="JRD425" s="858"/>
      <c r="JRE425" s="490"/>
      <c r="JRF425" s="858"/>
      <c r="JRG425" s="858"/>
      <c r="JRH425" s="858"/>
      <c r="JRI425" s="858"/>
      <c r="JRJ425" s="858"/>
      <c r="JRK425" s="858"/>
      <c r="JRL425" s="858"/>
      <c r="JRM425" s="490"/>
      <c r="JRN425" s="858"/>
      <c r="JRO425" s="858"/>
      <c r="JRP425" s="858"/>
      <c r="JRQ425" s="858"/>
      <c r="JRR425" s="858"/>
      <c r="JRS425" s="858"/>
      <c r="JRT425" s="858"/>
      <c r="JRU425" s="490"/>
      <c r="JRV425" s="858"/>
      <c r="JRW425" s="858"/>
      <c r="JRX425" s="858"/>
      <c r="JRY425" s="858"/>
      <c r="JRZ425" s="858"/>
      <c r="JSA425" s="858"/>
      <c r="JSB425" s="858"/>
      <c r="JSC425" s="490"/>
      <c r="JSD425" s="858"/>
      <c r="JSE425" s="858"/>
      <c r="JSF425" s="858"/>
      <c r="JSG425" s="858"/>
      <c r="JSH425" s="858"/>
      <c r="JSI425" s="858"/>
      <c r="JSJ425" s="858"/>
      <c r="JSK425" s="490"/>
      <c r="JSL425" s="858"/>
      <c r="JSM425" s="858"/>
      <c r="JSN425" s="858"/>
      <c r="JSO425" s="858"/>
      <c r="JSP425" s="858"/>
      <c r="JSQ425" s="858"/>
      <c r="JSR425" s="858"/>
      <c r="JSS425" s="490"/>
      <c r="JST425" s="858"/>
      <c r="JSU425" s="858"/>
      <c r="JSV425" s="858"/>
      <c r="JSW425" s="858"/>
      <c r="JSX425" s="858"/>
      <c r="JSY425" s="858"/>
      <c r="JSZ425" s="858"/>
      <c r="JTA425" s="490"/>
      <c r="JTB425" s="858"/>
      <c r="JTC425" s="858"/>
      <c r="JTD425" s="858"/>
      <c r="JTE425" s="858"/>
      <c r="JTF425" s="858"/>
      <c r="JTG425" s="858"/>
      <c r="JTH425" s="858"/>
      <c r="JTI425" s="490"/>
      <c r="JTJ425" s="858"/>
      <c r="JTK425" s="858"/>
      <c r="JTL425" s="858"/>
      <c r="JTM425" s="858"/>
      <c r="JTN425" s="858"/>
      <c r="JTO425" s="858"/>
      <c r="JTP425" s="858"/>
      <c r="JTQ425" s="490"/>
      <c r="JTR425" s="858"/>
      <c r="JTS425" s="858"/>
      <c r="JTT425" s="858"/>
      <c r="JTU425" s="858"/>
      <c r="JTV425" s="858"/>
      <c r="JTW425" s="858"/>
      <c r="JTX425" s="858"/>
      <c r="JTY425" s="490"/>
      <c r="JTZ425" s="858"/>
      <c r="JUA425" s="858"/>
      <c r="JUB425" s="858"/>
      <c r="JUC425" s="858"/>
      <c r="JUD425" s="858"/>
      <c r="JUE425" s="858"/>
      <c r="JUF425" s="858"/>
      <c r="JUG425" s="490"/>
      <c r="JUH425" s="858"/>
      <c r="JUI425" s="858"/>
      <c r="JUJ425" s="858"/>
      <c r="JUK425" s="858"/>
      <c r="JUL425" s="858"/>
      <c r="JUM425" s="858"/>
      <c r="JUN425" s="858"/>
      <c r="JUO425" s="490"/>
      <c r="JUP425" s="858"/>
      <c r="JUQ425" s="858"/>
      <c r="JUR425" s="858"/>
      <c r="JUS425" s="858"/>
      <c r="JUT425" s="858"/>
      <c r="JUU425" s="858"/>
      <c r="JUV425" s="858"/>
      <c r="JUW425" s="490"/>
      <c r="JUX425" s="858"/>
      <c r="JUY425" s="858"/>
      <c r="JUZ425" s="858"/>
      <c r="JVA425" s="858"/>
      <c r="JVB425" s="858"/>
      <c r="JVC425" s="858"/>
      <c r="JVD425" s="858"/>
      <c r="JVE425" s="490"/>
      <c r="JVF425" s="858"/>
      <c r="JVG425" s="858"/>
      <c r="JVH425" s="858"/>
      <c r="JVI425" s="858"/>
      <c r="JVJ425" s="858"/>
      <c r="JVK425" s="858"/>
      <c r="JVL425" s="858"/>
      <c r="JVM425" s="490"/>
      <c r="JVN425" s="858"/>
      <c r="JVO425" s="858"/>
      <c r="JVP425" s="858"/>
      <c r="JVQ425" s="858"/>
      <c r="JVR425" s="858"/>
      <c r="JVS425" s="858"/>
      <c r="JVT425" s="858"/>
      <c r="JVU425" s="490"/>
      <c r="JVV425" s="858"/>
      <c r="JVW425" s="858"/>
      <c r="JVX425" s="858"/>
      <c r="JVY425" s="858"/>
      <c r="JVZ425" s="858"/>
      <c r="JWA425" s="858"/>
      <c r="JWB425" s="858"/>
      <c r="JWC425" s="490"/>
      <c r="JWD425" s="858"/>
      <c r="JWE425" s="858"/>
      <c r="JWF425" s="858"/>
      <c r="JWG425" s="858"/>
      <c r="JWH425" s="858"/>
      <c r="JWI425" s="858"/>
      <c r="JWJ425" s="858"/>
      <c r="JWK425" s="490"/>
      <c r="JWL425" s="858"/>
      <c r="JWM425" s="858"/>
      <c r="JWN425" s="858"/>
      <c r="JWO425" s="858"/>
      <c r="JWP425" s="858"/>
      <c r="JWQ425" s="858"/>
      <c r="JWR425" s="858"/>
      <c r="JWS425" s="490"/>
      <c r="JWT425" s="858"/>
      <c r="JWU425" s="858"/>
      <c r="JWV425" s="858"/>
      <c r="JWW425" s="858"/>
      <c r="JWX425" s="858"/>
      <c r="JWY425" s="858"/>
      <c r="JWZ425" s="858"/>
      <c r="JXA425" s="490"/>
      <c r="JXB425" s="858"/>
      <c r="JXC425" s="858"/>
      <c r="JXD425" s="858"/>
      <c r="JXE425" s="858"/>
      <c r="JXF425" s="858"/>
      <c r="JXG425" s="858"/>
      <c r="JXH425" s="858"/>
      <c r="JXI425" s="490"/>
      <c r="JXJ425" s="858"/>
      <c r="JXK425" s="858"/>
      <c r="JXL425" s="858"/>
      <c r="JXM425" s="858"/>
      <c r="JXN425" s="858"/>
      <c r="JXO425" s="858"/>
      <c r="JXP425" s="858"/>
      <c r="JXQ425" s="490"/>
      <c r="JXR425" s="858"/>
      <c r="JXS425" s="858"/>
      <c r="JXT425" s="858"/>
      <c r="JXU425" s="858"/>
      <c r="JXV425" s="858"/>
      <c r="JXW425" s="858"/>
      <c r="JXX425" s="858"/>
      <c r="JXY425" s="490"/>
      <c r="JXZ425" s="858"/>
      <c r="JYA425" s="858"/>
      <c r="JYB425" s="858"/>
      <c r="JYC425" s="858"/>
      <c r="JYD425" s="858"/>
      <c r="JYE425" s="858"/>
      <c r="JYF425" s="858"/>
      <c r="JYG425" s="490"/>
      <c r="JYH425" s="858"/>
      <c r="JYI425" s="858"/>
      <c r="JYJ425" s="858"/>
      <c r="JYK425" s="858"/>
      <c r="JYL425" s="858"/>
      <c r="JYM425" s="858"/>
      <c r="JYN425" s="858"/>
      <c r="JYO425" s="490"/>
      <c r="JYP425" s="858"/>
      <c r="JYQ425" s="858"/>
      <c r="JYR425" s="858"/>
      <c r="JYS425" s="858"/>
      <c r="JYT425" s="858"/>
      <c r="JYU425" s="858"/>
      <c r="JYV425" s="858"/>
      <c r="JYW425" s="490"/>
      <c r="JYX425" s="858"/>
      <c r="JYY425" s="858"/>
      <c r="JYZ425" s="858"/>
      <c r="JZA425" s="858"/>
      <c r="JZB425" s="858"/>
      <c r="JZC425" s="858"/>
      <c r="JZD425" s="858"/>
      <c r="JZE425" s="490"/>
      <c r="JZF425" s="858"/>
      <c r="JZG425" s="858"/>
      <c r="JZH425" s="858"/>
      <c r="JZI425" s="858"/>
      <c r="JZJ425" s="858"/>
      <c r="JZK425" s="858"/>
      <c r="JZL425" s="858"/>
      <c r="JZM425" s="490"/>
      <c r="JZN425" s="858"/>
      <c r="JZO425" s="858"/>
      <c r="JZP425" s="858"/>
      <c r="JZQ425" s="858"/>
      <c r="JZR425" s="858"/>
      <c r="JZS425" s="858"/>
      <c r="JZT425" s="858"/>
      <c r="JZU425" s="490"/>
      <c r="JZV425" s="858"/>
      <c r="JZW425" s="858"/>
      <c r="JZX425" s="858"/>
      <c r="JZY425" s="858"/>
      <c r="JZZ425" s="858"/>
      <c r="KAA425" s="858"/>
      <c r="KAB425" s="858"/>
      <c r="KAC425" s="490"/>
      <c r="KAD425" s="858"/>
      <c r="KAE425" s="858"/>
      <c r="KAF425" s="858"/>
      <c r="KAG425" s="858"/>
      <c r="KAH425" s="858"/>
      <c r="KAI425" s="858"/>
      <c r="KAJ425" s="858"/>
      <c r="KAK425" s="490"/>
      <c r="KAL425" s="858"/>
      <c r="KAM425" s="858"/>
      <c r="KAN425" s="858"/>
      <c r="KAO425" s="858"/>
      <c r="KAP425" s="858"/>
      <c r="KAQ425" s="858"/>
      <c r="KAR425" s="858"/>
      <c r="KAS425" s="490"/>
      <c r="KAT425" s="858"/>
      <c r="KAU425" s="858"/>
      <c r="KAV425" s="858"/>
      <c r="KAW425" s="858"/>
      <c r="KAX425" s="858"/>
      <c r="KAY425" s="858"/>
      <c r="KAZ425" s="858"/>
      <c r="KBA425" s="490"/>
      <c r="KBB425" s="858"/>
      <c r="KBC425" s="858"/>
      <c r="KBD425" s="858"/>
      <c r="KBE425" s="858"/>
      <c r="KBF425" s="858"/>
      <c r="KBG425" s="858"/>
      <c r="KBH425" s="858"/>
      <c r="KBI425" s="490"/>
      <c r="KBJ425" s="858"/>
      <c r="KBK425" s="858"/>
      <c r="KBL425" s="858"/>
      <c r="KBM425" s="858"/>
      <c r="KBN425" s="858"/>
      <c r="KBO425" s="858"/>
      <c r="KBP425" s="858"/>
      <c r="KBQ425" s="490"/>
      <c r="KBR425" s="858"/>
      <c r="KBS425" s="858"/>
      <c r="KBT425" s="858"/>
      <c r="KBU425" s="858"/>
      <c r="KBV425" s="858"/>
      <c r="KBW425" s="858"/>
      <c r="KBX425" s="858"/>
      <c r="KBY425" s="490"/>
      <c r="KBZ425" s="858"/>
      <c r="KCA425" s="858"/>
      <c r="KCB425" s="858"/>
      <c r="KCC425" s="858"/>
      <c r="KCD425" s="858"/>
      <c r="KCE425" s="858"/>
      <c r="KCF425" s="858"/>
      <c r="KCG425" s="490"/>
      <c r="KCH425" s="858"/>
      <c r="KCI425" s="858"/>
      <c r="KCJ425" s="858"/>
      <c r="KCK425" s="858"/>
      <c r="KCL425" s="858"/>
      <c r="KCM425" s="858"/>
      <c r="KCN425" s="858"/>
      <c r="KCO425" s="490"/>
      <c r="KCP425" s="858"/>
      <c r="KCQ425" s="858"/>
      <c r="KCR425" s="858"/>
      <c r="KCS425" s="858"/>
      <c r="KCT425" s="858"/>
      <c r="KCU425" s="858"/>
      <c r="KCV425" s="858"/>
      <c r="KCW425" s="490"/>
      <c r="KCX425" s="858"/>
      <c r="KCY425" s="858"/>
      <c r="KCZ425" s="858"/>
      <c r="KDA425" s="858"/>
      <c r="KDB425" s="858"/>
      <c r="KDC425" s="858"/>
      <c r="KDD425" s="858"/>
      <c r="KDE425" s="490"/>
      <c r="KDF425" s="858"/>
      <c r="KDG425" s="858"/>
      <c r="KDH425" s="858"/>
      <c r="KDI425" s="858"/>
      <c r="KDJ425" s="858"/>
      <c r="KDK425" s="858"/>
      <c r="KDL425" s="858"/>
      <c r="KDM425" s="490"/>
      <c r="KDN425" s="858"/>
      <c r="KDO425" s="858"/>
      <c r="KDP425" s="858"/>
      <c r="KDQ425" s="858"/>
      <c r="KDR425" s="858"/>
      <c r="KDS425" s="858"/>
      <c r="KDT425" s="858"/>
      <c r="KDU425" s="490"/>
      <c r="KDV425" s="858"/>
      <c r="KDW425" s="858"/>
      <c r="KDX425" s="858"/>
      <c r="KDY425" s="858"/>
      <c r="KDZ425" s="858"/>
      <c r="KEA425" s="858"/>
      <c r="KEB425" s="858"/>
      <c r="KEC425" s="490"/>
      <c r="KED425" s="858"/>
      <c r="KEE425" s="858"/>
      <c r="KEF425" s="858"/>
      <c r="KEG425" s="858"/>
      <c r="KEH425" s="858"/>
      <c r="KEI425" s="858"/>
      <c r="KEJ425" s="858"/>
      <c r="KEK425" s="490"/>
      <c r="KEL425" s="858"/>
      <c r="KEM425" s="858"/>
      <c r="KEN425" s="858"/>
      <c r="KEO425" s="858"/>
      <c r="KEP425" s="858"/>
      <c r="KEQ425" s="858"/>
      <c r="KER425" s="858"/>
      <c r="KES425" s="490"/>
      <c r="KET425" s="858"/>
      <c r="KEU425" s="858"/>
      <c r="KEV425" s="858"/>
      <c r="KEW425" s="858"/>
      <c r="KEX425" s="858"/>
      <c r="KEY425" s="858"/>
      <c r="KEZ425" s="858"/>
      <c r="KFA425" s="490"/>
      <c r="KFB425" s="858"/>
      <c r="KFC425" s="858"/>
      <c r="KFD425" s="858"/>
      <c r="KFE425" s="858"/>
      <c r="KFF425" s="858"/>
      <c r="KFG425" s="858"/>
      <c r="KFH425" s="858"/>
      <c r="KFI425" s="490"/>
      <c r="KFJ425" s="858"/>
      <c r="KFK425" s="858"/>
      <c r="KFL425" s="858"/>
      <c r="KFM425" s="858"/>
      <c r="KFN425" s="858"/>
      <c r="KFO425" s="858"/>
      <c r="KFP425" s="858"/>
      <c r="KFQ425" s="490"/>
      <c r="KFR425" s="858"/>
      <c r="KFS425" s="858"/>
      <c r="KFT425" s="858"/>
      <c r="KFU425" s="858"/>
      <c r="KFV425" s="858"/>
      <c r="KFW425" s="858"/>
      <c r="KFX425" s="858"/>
      <c r="KFY425" s="490"/>
      <c r="KFZ425" s="858"/>
      <c r="KGA425" s="858"/>
      <c r="KGB425" s="858"/>
      <c r="KGC425" s="858"/>
      <c r="KGD425" s="858"/>
      <c r="KGE425" s="858"/>
      <c r="KGF425" s="858"/>
      <c r="KGG425" s="490"/>
      <c r="KGH425" s="858"/>
      <c r="KGI425" s="858"/>
      <c r="KGJ425" s="858"/>
      <c r="KGK425" s="858"/>
      <c r="KGL425" s="858"/>
      <c r="KGM425" s="858"/>
      <c r="KGN425" s="858"/>
      <c r="KGO425" s="490"/>
      <c r="KGP425" s="858"/>
      <c r="KGQ425" s="858"/>
      <c r="KGR425" s="858"/>
      <c r="KGS425" s="858"/>
      <c r="KGT425" s="858"/>
      <c r="KGU425" s="858"/>
      <c r="KGV425" s="858"/>
      <c r="KGW425" s="490"/>
      <c r="KGX425" s="858"/>
      <c r="KGY425" s="858"/>
      <c r="KGZ425" s="858"/>
      <c r="KHA425" s="858"/>
      <c r="KHB425" s="858"/>
      <c r="KHC425" s="858"/>
      <c r="KHD425" s="858"/>
      <c r="KHE425" s="490"/>
      <c r="KHF425" s="858"/>
      <c r="KHG425" s="858"/>
      <c r="KHH425" s="858"/>
      <c r="KHI425" s="858"/>
      <c r="KHJ425" s="858"/>
      <c r="KHK425" s="858"/>
      <c r="KHL425" s="858"/>
      <c r="KHM425" s="490"/>
      <c r="KHN425" s="858"/>
      <c r="KHO425" s="858"/>
      <c r="KHP425" s="858"/>
      <c r="KHQ425" s="858"/>
      <c r="KHR425" s="858"/>
      <c r="KHS425" s="858"/>
      <c r="KHT425" s="858"/>
      <c r="KHU425" s="490"/>
      <c r="KHV425" s="858"/>
      <c r="KHW425" s="858"/>
      <c r="KHX425" s="858"/>
      <c r="KHY425" s="858"/>
      <c r="KHZ425" s="858"/>
      <c r="KIA425" s="858"/>
      <c r="KIB425" s="858"/>
      <c r="KIC425" s="490"/>
      <c r="KID425" s="858"/>
      <c r="KIE425" s="858"/>
      <c r="KIF425" s="858"/>
      <c r="KIG425" s="858"/>
      <c r="KIH425" s="858"/>
      <c r="KII425" s="858"/>
      <c r="KIJ425" s="858"/>
      <c r="KIK425" s="490"/>
      <c r="KIL425" s="858"/>
      <c r="KIM425" s="858"/>
      <c r="KIN425" s="858"/>
      <c r="KIO425" s="858"/>
      <c r="KIP425" s="858"/>
      <c r="KIQ425" s="858"/>
      <c r="KIR425" s="858"/>
      <c r="KIS425" s="490"/>
      <c r="KIT425" s="858"/>
      <c r="KIU425" s="858"/>
      <c r="KIV425" s="858"/>
      <c r="KIW425" s="858"/>
      <c r="KIX425" s="858"/>
      <c r="KIY425" s="858"/>
      <c r="KIZ425" s="858"/>
      <c r="KJA425" s="490"/>
      <c r="KJB425" s="858"/>
      <c r="KJC425" s="858"/>
      <c r="KJD425" s="858"/>
      <c r="KJE425" s="858"/>
      <c r="KJF425" s="858"/>
      <c r="KJG425" s="858"/>
      <c r="KJH425" s="858"/>
      <c r="KJI425" s="490"/>
      <c r="KJJ425" s="858"/>
      <c r="KJK425" s="858"/>
      <c r="KJL425" s="858"/>
      <c r="KJM425" s="858"/>
      <c r="KJN425" s="858"/>
      <c r="KJO425" s="858"/>
      <c r="KJP425" s="858"/>
      <c r="KJQ425" s="490"/>
      <c r="KJR425" s="858"/>
      <c r="KJS425" s="858"/>
      <c r="KJT425" s="858"/>
      <c r="KJU425" s="858"/>
      <c r="KJV425" s="858"/>
      <c r="KJW425" s="858"/>
      <c r="KJX425" s="858"/>
      <c r="KJY425" s="490"/>
      <c r="KJZ425" s="858"/>
      <c r="KKA425" s="858"/>
      <c r="KKB425" s="858"/>
      <c r="KKC425" s="858"/>
      <c r="KKD425" s="858"/>
      <c r="KKE425" s="858"/>
      <c r="KKF425" s="858"/>
      <c r="KKG425" s="490"/>
      <c r="KKH425" s="858"/>
      <c r="KKI425" s="858"/>
      <c r="KKJ425" s="858"/>
      <c r="KKK425" s="858"/>
      <c r="KKL425" s="858"/>
      <c r="KKM425" s="858"/>
      <c r="KKN425" s="858"/>
      <c r="KKO425" s="490"/>
      <c r="KKP425" s="858"/>
      <c r="KKQ425" s="858"/>
      <c r="KKR425" s="858"/>
      <c r="KKS425" s="858"/>
      <c r="KKT425" s="858"/>
      <c r="KKU425" s="858"/>
      <c r="KKV425" s="858"/>
      <c r="KKW425" s="490"/>
      <c r="KKX425" s="858"/>
      <c r="KKY425" s="858"/>
      <c r="KKZ425" s="858"/>
      <c r="KLA425" s="858"/>
      <c r="KLB425" s="858"/>
      <c r="KLC425" s="858"/>
      <c r="KLD425" s="858"/>
      <c r="KLE425" s="490"/>
      <c r="KLF425" s="858"/>
      <c r="KLG425" s="858"/>
      <c r="KLH425" s="858"/>
      <c r="KLI425" s="858"/>
      <c r="KLJ425" s="858"/>
      <c r="KLK425" s="858"/>
      <c r="KLL425" s="858"/>
      <c r="KLM425" s="490"/>
      <c r="KLN425" s="858"/>
      <c r="KLO425" s="858"/>
      <c r="KLP425" s="858"/>
      <c r="KLQ425" s="858"/>
      <c r="KLR425" s="858"/>
      <c r="KLS425" s="858"/>
      <c r="KLT425" s="858"/>
      <c r="KLU425" s="490"/>
      <c r="KLV425" s="858"/>
      <c r="KLW425" s="858"/>
      <c r="KLX425" s="858"/>
      <c r="KLY425" s="858"/>
      <c r="KLZ425" s="858"/>
      <c r="KMA425" s="858"/>
      <c r="KMB425" s="858"/>
      <c r="KMC425" s="490"/>
      <c r="KMD425" s="858"/>
      <c r="KME425" s="858"/>
      <c r="KMF425" s="858"/>
      <c r="KMG425" s="858"/>
      <c r="KMH425" s="858"/>
      <c r="KMI425" s="858"/>
      <c r="KMJ425" s="858"/>
      <c r="KMK425" s="490"/>
      <c r="KML425" s="858"/>
      <c r="KMM425" s="858"/>
      <c r="KMN425" s="858"/>
      <c r="KMO425" s="858"/>
      <c r="KMP425" s="858"/>
      <c r="KMQ425" s="858"/>
      <c r="KMR425" s="858"/>
      <c r="KMS425" s="490"/>
      <c r="KMT425" s="858"/>
      <c r="KMU425" s="858"/>
      <c r="KMV425" s="858"/>
      <c r="KMW425" s="858"/>
      <c r="KMX425" s="858"/>
      <c r="KMY425" s="858"/>
      <c r="KMZ425" s="858"/>
      <c r="KNA425" s="490"/>
      <c r="KNB425" s="858"/>
      <c r="KNC425" s="858"/>
      <c r="KND425" s="858"/>
      <c r="KNE425" s="858"/>
      <c r="KNF425" s="858"/>
      <c r="KNG425" s="858"/>
      <c r="KNH425" s="858"/>
      <c r="KNI425" s="490"/>
      <c r="KNJ425" s="858"/>
      <c r="KNK425" s="858"/>
      <c r="KNL425" s="858"/>
      <c r="KNM425" s="858"/>
      <c r="KNN425" s="858"/>
      <c r="KNO425" s="858"/>
      <c r="KNP425" s="858"/>
      <c r="KNQ425" s="490"/>
      <c r="KNR425" s="858"/>
      <c r="KNS425" s="858"/>
      <c r="KNT425" s="858"/>
      <c r="KNU425" s="858"/>
      <c r="KNV425" s="858"/>
      <c r="KNW425" s="858"/>
      <c r="KNX425" s="858"/>
      <c r="KNY425" s="490"/>
      <c r="KNZ425" s="858"/>
      <c r="KOA425" s="858"/>
      <c r="KOB425" s="858"/>
      <c r="KOC425" s="858"/>
      <c r="KOD425" s="858"/>
      <c r="KOE425" s="858"/>
      <c r="KOF425" s="858"/>
      <c r="KOG425" s="490"/>
      <c r="KOH425" s="858"/>
      <c r="KOI425" s="858"/>
      <c r="KOJ425" s="858"/>
      <c r="KOK425" s="858"/>
      <c r="KOL425" s="858"/>
      <c r="KOM425" s="858"/>
      <c r="KON425" s="858"/>
      <c r="KOO425" s="490"/>
      <c r="KOP425" s="858"/>
      <c r="KOQ425" s="858"/>
      <c r="KOR425" s="858"/>
      <c r="KOS425" s="858"/>
      <c r="KOT425" s="858"/>
      <c r="KOU425" s="858"/>
      <c r="KOV425" s="858"/>
      <c r="KOW425" s="490"/>
      <c r="KOX425" s="858"/>
      <c r="KOY425" s="858"/>
      <c r="KOZ425" s="858"/>
      <c r="KPA425" s="858"/>
      <c r="KPB425" s="858"/>
      <c r="KPC425" s="858"/>
      <c r="KPD425" s="858"/>
      <c r="KPE425" s="490"/>
      <c r="KPF425" s="858"/>
      <c r="KPG425" s="858"/>
      <c r="KPH425" s="858"/>
      <c r="KPI425" s="858"/>
      <c r="KPJ425" s="858"/>
      <c r="KPK425" s="858"/>
      <c r="KPL425" s="858"/>
      <c r="KPM425" s="490"/>
      <c r="KPN425" s="858"/>
      <c r="KPO425" s="858"/>
      <c r="KPP425" s="858"/>
      <c r="KPQ425" s="858"/>
      <c r="KPR425" s="858"/>
      <c r="KPS425" s="858"/>
      <c r="KPT425" s="858"/>
      <c r="KPU425" s="490"/>
      <c r="KPV425" s="858"/>
      <c r="KPW425" s="858"/>
      <c r="KPX425" s="858"/>
      <c r="KPY425" s="858"/>
      <c r="KPZ425" s="858"/>
      <c r="KQA425" s="858"/>
      <c r="KQB425" s="858"/>
      <c r="KQC425" s="490"/>
      <c r="KQD425" s="858"/>
      <c r="KQE425" s="858"/>
      <c r="KQF425" s="858"/>
      <c r="KQG425" s="858"/>
      <c r="KQH425" s="858"/>
      <c r="KQI425" s="858"/>
      <c r="KQJ425" s="858"/>
      <c r="KQK425" s="490"/>
      <c r="KQL425" s="858"/>
      <c r="KQM425" s="858"/>
      <c r="KQN425" s="858"/>
      <c r="KQO425" s="858"/>
      <c r="KQP425" s="858"/>
      <c r="KQQ425" s="858"/>
      <c r="KQR425" s="858"/>
      <c r="KQS425" s="490"/>
      <c r="KQT425" s="858"/>
      <c r="KQU425" s="858"/>
      <c r="KQV425" s="858"/>
      <c r="KQW425" s="858"/>
      <c r="KQX425" s="858"/>
      <c r="KQY425" s="858"/>
      <c r="KQZ425" s="858"/>
      <c r="KRA425" s="490"/>
      <c r="KRB425" s="858"/>
      <c r="KRC425" s="858"/>
      <c r="KRD425" s="858"/>
      <c r="KRE425" s="858"/>
      <c r="KRF425" s="858"/>
      <c r="KRG425" s="858"/>
      <c r="KRH425" s="858"/>
      <c r="KRI425" s="490"/>
      <c r="KRJ425" s="858"/>
      <c r="KRK425" s="858"/>
      <c r="KRL425" s="858"/>
      <c r="KRM425" s="858"/>
      <c r="KRN425" s="858"/>
      <c r="KRO425" s="858"/>
      <c r="KRP425" s="858"/>
      <c r="KRQ425" s="490"/>
      <c r="KRR425" s="858"/>
      <c r="KRS425" s="858"/>
      <c r="KRT425" s="858"/>
      <c r="KRU425" s="858"/>
      <c r="KRV425" s="858"/>
      <c r="KRW425" s="858"/>
      <c r="KRX425" s="858"/>
      <c r="KRY425" s="490"/>
      <c r="KRZ425" s="858"/>
      <c r="KSA425" s="858"/>
      <c r="KSB425" s="858"/>
      <c r="KSC425" s="858"/>
      <c r="KSD425" s="858"/>
      <c r="KSE425" s="858"/>
      <c r="KSF425" s="858"/>
      <c r="KSG425" s="490"/>
      <c r="KSH425" s="858"/>
      <c r="KSI425" s="858"/>
      <c r="KSJ425" s="858"/>
      <c r="KSK425" s="858"/>
      <c r="KSL425" s="858"/>
      <c r="KSM425" s="858"/>
      <c r="KSN425" s="858"/>
      <c r="KSO425" s="490"/>
      <c r="KSP425" s="858"/>
      <c r="KSQ425" s="858"/>
      <c r="KSR425" s="858"/>
      <c r="KSS425" s="858"/>
      <c r="KST425" s="858"/>
      <c r="KSU425" s="858"/>
      <c r="KSV425" s="858"/>
      <c r="KSW425" s="490"/>
      <c r="KSX425" s="858"/>
      <c r="KSY425" s="858"/>
      <c r="KSZ425" s="858"/>
      <c r="KTA425" s="858"/>
      <c r="KTB425" s="858"/>
      <c r="KTC425" s="858"/>
      <c r="KTD425" s="858"/>
      <c r="KTE425" s="490"/>
      <c r="KTF425" s="858"/>
      <c r="KTG425" s="858"/>
      <c r="KTH425" s="858"/>
      <c r="KTI425" s="858"/>
      <c r="KTJ425" s="858"/>
      <c r="KTK425" s="858"/>
      <c r="KTL425" s="858"/>
      <c r="KTM425" s="490"/>
      <c r="KTN425" s="858"/>
      <c r="KTO425" s="858"/>
      <c r="KTP425" s="858"/>
      <c r="KTQ425" s="858"/>
      <c r="KTR425" s="858"/>
      <c r="KTS425" s="858"/>
      <c r="KTT425" s="858"/>
      <c r="KTU425" s="490"/>
      <c r="KTV425" s="858"/>
      <c r="KTW425" s="858"/>
      <c r="KTX425" s="858"/>
      <c r="KTY425" s="858"/>
      <c r="KTZ425" s="858"/>
      <c r="KUA425" s="858"/>
      <c r="KUB425" s="858"/>
      <c r="KUC425" s="490"/>
      <c r="KUD425" s="858"/>
      <c r="KUE425" s="858"/>
      <c r="KUF425" s="858"/>
      <c r="KUG425" s="858"/>
      <c r="KUH425" s="858"/>
      <c r="KUI425" s="858"/>
      <c r="KUJ425" s="858"/>
      <c r="KUK425" s="490"/>
      <c r="KUL425" s="858"/>
      <c r="KUM425" s="858"/>
      <c r="KUN425" s="858"/>
      <c r="KUO425" s="858"/>
      <c r="KUP425" s="858"/>
      <c r="KUQ425" s="858"/>
      <c r="KUR425" s="858"/>
      <c r="KUS425" s="490"/>
      <c r="KUT425" s="858"/>
      <c r="KUU425" s="858"/>
      <c r="KUV425" s="858"/>
      <c r="KUW425" s="858"/>
      <c r="KUX425" s="858"/>
      <c r="KUY425" s="858"/>
      <c r="KUZ425" s="858"/>
      <c r="KVA425" s="490"/>
      <c r="KVB425" s="858"/>
      <c r="KVC425" s="858"/>
      <c r="KVD425" s="858"/>
      <c r="KVE425" s="858"/>
      <c r="KVF425" s="858"/>
      <c r="KVG425" s="858"/>
      <c r="KVH425" s="858"/>
      <c r="KVI425" s="490"/>
      <c r="KVJ425" s="858"/>
      <c r="KVK425" s="858"/>
      <c r="KVL425" s="858"/>
      <c r="KVM425" s="858"/>
      <c r="KVN425" s="858"/>
      <c r="KVO425" s="858"/>
      <c r="KVP425" s="858"/>
      <c r="KVQ425" s="490"/>
      <c r="KVR425" s="858"/>
      <c r="KVS425" s="858"/>
      <c r="KVT425" s="858"/>
      <c r="KVU425" s="858"/>
      <c r="KVV425" s="858"/>
      <c r="KVW425" s="858"/>
      <c r="KVX425" s="858"/>
      <c r="KVY425" s="490"/>
      <c r="KVZ425" s="858"/>
      <c r="KWA425" s="858"/>
      <c r="KWB425" s="858"/>
      <c r="KWC425" s="858"/>
      <c r="KWD425" s="858"/>
      <c r="KWE425" s="858"/>
      <c r="KWF425" s="858"/>
      <c r="KWG425" s="490"/>
      <c r="KWH425" s="858"/>
      <c r="KWI425" s="858"/>
      <c r="KWJ425" s="858"/>
      <c r="KWK425" s="858"/>
      <c r="KWL425" s="858"/>
      <c r="KWM425" s="858"/>
      <c r="KWN425" s="858"/>
      <c r="KWO425" s="490"/>
      <c r="KWP425" s="858"/>
      <c r="KWQ425" s="858"/>
      <c r="KWR425" s="858"/>
      <c r="KWS425" s="858"/>
      <c r="KWT425" s="858"/>
      <c r="KWU425" s="858"/>
      <c r="KWV425" s="858"/>
      <c r="KWW425" s="490"/>
      <c r="KWX425" s="858"/>
      <c r="KWY425" s="858"/>
      <c r="KWZ425" s="858"/>
      <c r="KXA425" s="858"/>
      <c r="KXB425" s="858"/>
      <c r="KXC425" s="858"/>
      <c r="KXD425" s="858"/>
      <c r="KXE425" s="490"/>
      <c r="KXF425" s="858"/>
      <c r="KXG425" s="858"/>
      <c r="KXH425" s="858"/>
      <c r="KXI425" s="858"/>
      <c r="KXJ425" s="858"/>
      <c r="KXK425" s="858"/>
      <c r="KXL425" s="858"/>
      <c r="KXM425" s="490"/>
      <c r="KXN425" s="858"/>
      <c r="KXO425" s="858"/>
      <c r="KXP425" s="858"/>
      <c r="KXQ425" s="858"/>
      <c r="KXR425" s="858"/>
      <c r="KXS425" s="858"/>
      <c r="KXT425" s="858"/>
      <c r="KXU425" s="490"/>
      <c r="KXV425" s="858"/>
      <c r="KXW425" s="858"/>
      <c r="KXX425" s="858"/>
      <c r="KXY425" s="858"/>
      <c r="KXZ425" s="858"/>
      <c r="KYA425" s="858"/>
      <c r="KYB425" s="858"/>
      <c r="KYC425" s="490"/>
      <c r="KYD425" s="858"/>
      <c r="KYE425" s="858"/>
      <c r="KYF425" s="858"/>
      <c r="KYG425" s="858"/>
      <c r="KYH425" s="858"/>
      <c r="KYI425" s="858"/>
      <c r="KYJ425" s="858"/>
      <c r="KYK425" s="490"/>
      <c r="KYL425" s="858"/>
      <c r="KYM425" s="858"/>
      <c r="KYN425" s="858"/>
      <c r="KYO425" s="858"/>
      <c r="KYP425" s="858"/>
      <c r="KYQ425" s="858"/>
      <c r="KYR425" s="858"/>
      <c r="KYS425" s="490"/>
      <c r="KYT425" s="858"/>
      <c r="KYU425" s="858"/>
      <c r="KYV425" s="858"/>
      <c r="KYW425" s="858"/>
      <c r="KYX425" s="858"/>
      <c r="KYY425" s="858"/>
      <c r="KYZ425" s="858"/>
      <c r="KZA425" s="490"/>
      <c r="KZB425" s="858"/>
      <c r="KZC425" s="858"/>
      <c r="KZD425" s="858"/>
      <c r="KZE425" s="858"/>
      <c r="KZF425" s="858"/>
      <c r="KZG425" s="858"/>
      <c r="KZH425" s="858"/>
      <c r="KZI425" s="490"/>
      <c r="KZJ425" s="858"/>
      <c r="KZK425" s="858"/>
      <c r="KZL425" s="858"/>
      <c r="KZM425" s="858"/>
      <c r="KZN425" s="858"/>
      <c r="KZO425" s="858"/>
      <c r="KZP425" s="858"/>
      <c r="KZQ425" s="490"/>
      <c r="KZR425" s="858"/>
      <c r="KZS425" s="858"/>
      <c r="KZT425" s="858"/>
      <c r="KZU425" s="858"/>
      <c r="KZV425" s="858"/>
      <c r="KZW425" s="858"/>
      <c r="KZX425" s="858"/>
      <c r="KZY425" s="490"/>
      <c r="KZZ425" s="858"/>
      <c r="LAA425" s="858"/>
      <c r="LAB425" s="858"/>
      <c r="LAC425" s="858"/>
      <c r="LAD425" s="858"/>
      <c r="LAE425" s="858"/>
      <c r="LAF425" s="858"/>
      <c r="LAG425" s="490"/>
      <c r="LAH425" s="858"/>
      <c r="LAI425" s="858"/>
      <c r="LAJ425" s="858"/>
      <c r="LAK425" s="858"/>
      <c r="LAL425" s="858"/>
      <c r="LAM425" s="858"/>
      <c r="LAN425" s="858"/>
      <c r="LAO425" s="490"/>
      <c r="LAP425" s="858"/>
      <c r="LAQ425" s="858"/>
      <c r="LAR425" s="858"/>
      <c r="LAS425" s="858"/>
      <c r="LAT425" s="858"/>
      <c r="LAU425" s="858"/>
      <c r="LAV425" s="858"/>
      <c r="LAW425" s="490"/>
      <c r="LAX425" s="858"/>
      <c r="LAY425" s="858"/>
      <c r="LAZ425" s="858"/>
      <c r="LBA425" s="858"/>
      <c r="LBB425" s="858"/>
      <c r="LBC425" s="858"/>
      <c r="LBD425" s="858"/>
      <c r="LBE425" s="490"/>
      <c r="LBF425" s="858"/>
      <c r="LBG425" s="858"/>
      <c r="LBH425" s="858"/>
      <c r="LBI425" s="858"/>
      <c r="LBJ425" s="858"/>
      <c r="LBK425" s="858"/>
      <c r="LBL425" s="858"/>
      <c r="LBM425" s="490"/>
      <c r="LBN425" s="858"/>
      <c r="LBO425" s="858"/>
      <c r="LBP425" s="858"/>
      <c r="LBQ425" s="858"/>
      <c r="LBR425" s="858"/>
      <c r="LBS425" s="858"/>
      <c r="LBT425" s="858"/>
      <c r="LBU425" s="490"/>
      <c r="LBV425" s="858"/>
      <c r="LBW425" s="858"/>
      <c r="LBX425" s="858"/>
      <c r="LBY425" s="858"/>
      <c r="LBZ425" s="858"/>
      <c r="LCA425" s="858"/>
      <c r="LCB425" s="858"/>
      <c r="LCC425" s="490"/>
      <c r="LCD425" s="858"/>
      <c r="LCE425" s="858"/>
      <c r="LCF425" s="858"/>
      <c r="LCG425" s="858"/>
      <c r="LCH425" s="858"/>
      <c r="LCI425" s="858"/>
      <c r="LCJ425" s="858"/>
      <c r="LCK425" s="490"/>
      <c r="LCL425" s="858"/>
      <c r="LCM425" s="858"/>
      <c r="LCN425" s="858"/>
      <c r="LCO425" s="858"/>
      <c r="LCP425" s="858"/>
      <c r="LCQ425" s="858"/>
      <c r="LCR425" s="858"/>
      <c r="LCS425" s="490"/>
      <c r="LCT425" s="858"/>
      <c r="LCU425" s="858"/>
      <c r="LCV425" s="858"/>
      <c r="LCW425" s="858"/>
      <c r="LCX425" s="858"/>
      <c r="LCY425" s="858"/>
      <c r="LCZ425" s="858"/>
      <c r="LDA425" s="490"/>
      <c r="LDB425" s="858"/>
      <c r="LDC425" s="858"/>
      <c r="LDD425" s="858"/>
      <c r="LDE425" s="858"/>
      <c r="LDF425" s="858"/>
      <c r="LDG425" s="858"/>
      <c r="LDH425" s="858"/>
      <c r="LDI425" s="490"/>
      <c r="LDJ425" s="858"/>
      <c r="LDK425" s="858"/>
      <c r="LDL425" s="858"/>
      <c r="LDM425" s="858"/>
      <c r="LDN425" s="858"/>
      <c r="LDO425" s="858"/>
      <c r="LDP425" s="858"/>
      <c r="LDQ425" s="490"/>
      <c r="LDR425" s="858"/>
      <c r="LDS425" s="858"/>
      <c r="LDT425" s="858"/>
      <c r="LDU425" s="858"/>
      <c r="LDV425" s="858"/>
      <c r="LDW425" s="858"/>
      <c r="LDX425" s="858"/>
      <c r="LDY425" s="490"/>
      <c r="LDZ425" s="858"/>
      <c r="LEA425" s="858"/>
      <c r="LEB425" s="858"/>
      <c r="LEC425" s="858"/>
      <c r="LED425" s="858"/>
      <c r="LEE425" s="858"/>
      <c r="LEF425" s="858"/>
      <c r="LEG425" s="490"/>
      <c r="LEH425" s="858"/>
      <c r="LEI425" s="858"/>
      <c r="LEJ425" s="858"/>
      <c r="LEK425" s="858"/>
      <c r="LEL425" s="858"/>
      <c r="LEM425" s="858"/>
      <c r="LEN425" s="858"/>
      <c r="LEO425" s="490"/>
      <c r="LEP425" s="858"/>
      <c r="LEQ425" s="858"/>
      <c r="LER425" s="858"/>
      <c r="LES425" s="858"/>
      <c r="LET425" s="858"/>
      <c r="LEU425" s="858"/>
      <c r="LEV425" s="858"/>
      <c r="LEW425" s="490"/>
      <c r="LEX425" s="858"/>
      <c r="LEY425" s="858"/>
      <c r="LEZ425" s="858"/>
      <c r="LFA425" s="858"/>
      <c r="LFB425" s="858"/>
      <c r="LFC425" s="858"/>
      <c r="LFD425" s="858"/>
      <c r="LFE425" s="490"/>
      <c r="LFF425" s="858"/>
      <c r="LFG425" s="858"/>
      <c r="LFH425" s="858"/>
      <c r="LFI425" s="858"/>
      <c r="LFJ425" s="858"/>
      <c r="LFK425" s="858"/>
      <c r="LFL425" s="858"/>
      <c r="LFM425" s="490"/>
      <c r="LFN425" s="858"/>
      <c r="LFO425" s="858"/>
      <c r="LFP425" s="858"/>
      <c r="LFQ425" s="858"/>
      <c r="LFR425" s="858"/>
      <c r="LFS425" s="858"/>
      <c r="LFT425" s="858"/>
      <c r="LFU425" s="490"/>
      <c r="LFV425" s="858"/>
      <c r="LFW425" s="858"/>
      <c r="LFX425" s="858"/>
      <c r="LFY425" s="858"/>
      <c r="LFZ425" s="858"/>
      <c r="LGA425" s="858"/>
      <c r="LGB425" s="858"/>
      <c r="LGC425" s="490"/>
      <c r="LGD425" s="858"/>
      <c r="LGE425" s="858"/>
      <c r="LGF425" s="858"/>
      <c r="LGG425" s="858"/>
      <c r="LGH425" s="858"/>
      <c r="LGI425" s="858"/>
      <c r="LGJ425" s="858"/>
      <c r="LGK425" s="490"/>
      <c r="LGL425" s="858"/>
      <c r="LGM425" s="858"/>
      <c r="LGN425" s="858"/>
      <c r="LGO425" s="858"/>
      <c r="LGP425" s="858"/>
      <c r="LGQ425" s="858"/>
      <c r="LGR425" s="858"/>
      <c r="LGS425" s="490"/>
      <c r="LGT425" s="858"/>
      <c r="LGU425" s="858"/>
      <c r="LGV425" s="858"/>
      <c r="LGW425" s="858"/>
      <c r="LGX425" s="858"/>
      <c r="LGY425" s="858"/>
      <c r="LGZ425" s="858"/>
      <c r="LHA425" s="490"/>
      <c r="LHB425" s="858"/>
      <c r="LHC425" s="858"/>
      <c r="LHD425" s="858"/>
      <c r="LHE425" s="858"/>
      <c r="LHF425" s="858"/>
      <c r="LHG425" s="858"/>
      <c r="LHH425" s="858"/>
      <c r="LHI425" s="490"/>
      <c r="LHJ425" s="858"/>
      <c r="LHK425" s="858"/>
      <c r="LHL425" s="858"/>
      <c r="LHM425" s="858"/>
      <c r="LHN425" s="858"/>
      <c r="LHO425" s="858"/>
      <c r="LHP425" s="858"/>
      <c r="LHQ425" s="490"/>
      <c r="LHR425" s="858"/>
      <c r="LHS425" s="858"/>
      <c r="LHT425" s="858"/>
      <c r="LHU425" s="858"/>
      <c r="LHV425" s="858"/>
      <c r="LHW425" s="858"/>
      <c r="LHX425" s="858"/>
      <c r="LHY425" s="490"/>
      <c r="LHZ425" s="858"/>
      <c r="LIA425" s="858"/>
      <c r="LIB425" s="858"/>
      <c r="LIC425" s="858"/>
      <c r="LID425" s="858"/>
      <c r="LIE425" s="858"/>
      <c r="LIF425" s="858"/>
      <c r="LIG425" s="490"/>
      <c r="LIH425" s="858"/>
      <c r="LII425" s="858"/>
      <c r="LIJ425" s="858"/>
      <c r="LIK425" s="858"/>
      <c r="LIL425" s="858"/>
      <c r="LIM425" s="858"/>
      <c r="LIN425" s="858"/>
      <c r="LIO425" s="490"/>
      <c r="LIP425" s="858"/>
      <c r="LIQ425" s="858"/>
      <c r="LIR425" s="858"/>
      <c r="LIS425" s="858"/>
      <c r="LIT425" s="858"/>
      <c r="LIU425" s="858"/>
      <c r="LIV425" s="858"/>
      <c r="LIW425" s="490"/>
      <c r="LIX425" s="858"/>
      <c r="LIY425" s="858"/>
      <c r="LIZ425" s="858"/>
      <c r="LJA425" s="858"/>
      <c r="LJB425" s="858"/>
      <c r="LJC425" s="858"/>
      <c r="LJD425" s="858"/>
      <c r="LJE425" s="490"/>
      <c r="LJF425" s="858"/>
      <c r="LJG425" s="858"/>
      <c r="LJH425" s="858"/>
      <c r="LJI425" s="858"/>
      <c r="LJJ425" s="858"/>
      <c r="LJK425" s="858"/>
      <c r="LJL425" s="858"/>
      <c r="LJM425" s="490"/>
      <c r="LJN425" s="858"/>
      <c r="LJO425" s="858"/>
      <c r="LJP425" s="858"/>
      <c r="LJQ425" s="858"/>
      <c r="LJR425" s="858"/>
      <c r="LJS425" s="858"/>
      <c r="LJT425" s="858"/>
      <c r="LJU425" s="490"/>
      <c r="LJV425" s="858"/>
      <c r="LJW425" s="858"/>
      <c r="LJX425" s="858"/>
      <c r="LJY425" s="858"/>
      <c r="LJZ425" s="858"/>
      <c r="LKA425" s="858"/>
      <c r="LKB425" s="858"/>
      <c r="LKC425" s="490"/>
      <c r="LKD425" s="858"/>
      <c r="LKE425" s="858"/>
      <c r="LKF425" s="858"/>
      <c r="LKG425" s="858"/>
      <c r="LKH425" s="858"/>
      <c r="LKI425" s="858"/>
      <c r="LKJ425" s="858"/>
      <c r="LKK425" s="490"/>
      <c r="LKL425" s="858"/>
      <c r="LKM425" s="858"/>
      <c r="LKN425" s="858"/>
      <c r="LKO425" s="858"/>
      <c r="LKP425" s="858"/>
      <c r="LKQ425" s="858"/>
      <c r="LKR425" s="858"/>
      <c r="LKS425" s="490"/>
      <c r="LKT425" s="858"/>
      <c r="LKU425" s="858"/>
      <c r="LKV425" s="858"/>
      <c r="LKW425" s="858"/>
      <c r="LKX425" s="858"/>
      <c r="LKY425" s="858"/>
      <c r="LKZ425" s="858"/>
      <c r="LLA425" s="490"/>
      <c r="LLB425" s="858"/>
      <c r="LLC425" s="858"/>
      <c r="LLD425" s="858"/>
      <c r="LLE425" s="858"/>
      <c r="LLF425" s="858"/>
      <c r="LLG425" s="858"/>
      <c r="LLH425" s="858"/>
      <c r="LLI425" s="490"/>
      <c r="LLJ425" s="858"/>
      <c r="LLK425" s="858"/>
      <c r="LLL425" s="858"/>
      <c r="LLM425" s="858"/>
      <c r="LLN425" s="858"/>
      <c r="LLO425" s="858"/>
      <c r="LLP425" s="858"/>
      <c r="LLQ425" s="490"/>
      <c r="LLR425" s="858"/>
      <c r="LLS425" s="858"/>
      <c r="LLT425" s="858"/>
      <c r="LLU425" s="858"/>
      <c r="LLV425" s="858"/>
      <c r="LLW425" s="858"/>
      <c r="LLX425" s="858"/>
      <c r="LLY425" s="490"/>
      <c r="LLZ425" s="858"/>
      <c r="LMA425" s="858"/>
      <c r="LMB425" s="858"/>
      <c r="LMC425" s="858"/>
      <c r="LMD425" s="858"/>
      <c r="LME425" s="858"/>
      <c r="LMF425" s="858"/>
      <c r="LMG425" s="490"/>
      <c r="LMH425" s="858"/>
      <c r="LMI425" s="858"/>
      <c r="LMJ425" s="858"/>
      <c r="LMK425" s="858"/>
      <c r="LML425" s="858"/>
      <c r="LMM425" s="858"/>
      <c r="LMN425" s="858"/>
      <c r="LMO425" s="490"/>
      <c r="LMP425" s="858"/>
      <c r="LMQ425" s="858"/>
      <c r="LMR425" s="858"/>
      <c r="LMS425" s="858"/>
      <c r="LMT425" s="858"/>
      <c r="LMU425" s="858"/>
      <c r="LMV425" s="858"/>
      <c r="LMW425" s="490"/>
      <c r="LMX425" s="858"/>
      <c r="LMY425" s="858"/>
      <c r="LMZ425" s="858"/>
      <c r="LNA425" s="858"/>
      <c r="LNB425" s="858"/>
      <c r="LNC425" s="858"/>
      <c r="LND425" s="858"/>
      <c r="LNE425" s="490"/>
      <c r="LNF425" s="858"/>
      <c r="LNG425" s="858"/>
      <c r="LNH425" s="858"/>
      <c r="LNI425" s="858"/>
      <c r="LNJ425" s="858"/>
      <c r="LNK425" s="858"/>
      <c r="LNL425" s="858"/>
      <c r="LNM425" s="490"/>
      <c r="LNN425" s="858"/>
      <c r="LNO425" s="858"/>
      <c r="LNP425" s="858"/>
      <c r="LNQ425" s="858"/>
      <c r="LNR425" s="858"/>
      <c r="LNS425" s="858"/>
      <c r="LNT425" s="858"/>
      <c r="LNU425" s="490"/>
      <c r="LNV425" s="858"/>
      <c r="LNW425" s="858"/>
      <c r="LNX425" s="858"/>
      <c r="LNY425" s="858"/>
      <c r="LNZ425" s="858"/>
      <c r="LOA425" s="858"/>
      <c r="LOB425" s="858"/>
      <c r="LOC425" s="490"/>
      <c r="LOD425" s="858"/>
      <c r="LOE425" s="858"/>
      <c r="LOF425" s="858"/>
      <c r="LOG425" s="858"/>
      <c r="LOH425" s="858"/>
      <c r="LOI425" s="858"/>
      <c r="LOJ425" s="858"/>
      <c r="LOK425" s="490"/>
      <c r="LOL425" s="858"/>
      <c r="LOM425" s="858"/>
      <c r="LON425" s="858"/>
      <c r="LOO425" s="858"/>
      <c r="LOP425" s="858"/>
      <c r="LOQ425" s="858"/>
      <c r="LOR425" s="858"/>
      <c r="LOS425" s="490"/>
      <c r="LOT425" s="858"/>
      <c r="LOU425" s="858"/>
      <c r="LOV425" s="858"/>
      <c r="LOW425" s="858"/>
      <c r="LOX425" s="858"/>
      <c r="LOY425" s="858"/>
      <c r="LOZ425" s="858"/>
      <c r="LPA425" s="490"/>
      <c r="LPB425" s="858"/>
      <c r="LPC425" s="858"/>
      <c r="LPD425" s="858"/>
      <c r="LPE425" s="858"/>
      <c r="LPF425" s="858"/>
      <c r="LPG425" s="858"/>
      <c r="LPH425" s="858"/>
      <c r="LPI425" s="490"/>
      <c r="LPJ425" s="858"/>
      <c r="LPK425" s="858"/>
      <c r="LPL425" s="858"/>
      <c r="LPM425" s="858"/>
      <c r="LPN425" s="858"/>
      <c r="LPO425" s="858"/>
      <c r="LPP425" s="858"/>
      <c r="LPQ425" s="490"/>
      <c r="LPR425" s="858"/>
      <c r="LPS425" s="858"/>
      <c r="LPT425" s="858"/>
      <c r="LPU425" s="858"/>
      <c r="LPV425" s="858"/>
      <c r="LPW425" s="858"/>
      <c r="LPX425" s="858"/>
      <c r="LPY425" s="490"/>
      <c r="LPZ425" s="858"/>
      <c r="LQA425" s="858"/>
      <c r="LQB425" s="858"/>
      <c r="LQC425" s="858"/>
      <c r="LQD425" s="858"/>
      <c r="LQE425" s="858"/>
      <c r="LQF425" s="858"/>
      <c r="LQG425" s="490"/>
      <c r="LQH425" s="858"/>
      <c r="LQI425" s="858"/>
      <c r="LQJ425" s="858"/>
      <c r="LQK425" s="858"/>
      <c r="LQL425" s="858"/>
      <c r="LQM425" s="858"/>
      <c r="LQN425" s="858"/>
      <c r="LQO425" s="490"/>
      <c r="LQP425" s="858"/>
      <c r="LQQ425" s="858"/>
      <c r="LQR425" s="858"/>
      <c r="LQS425" s="858"/>
      <c r="LQT425" s="858"/>
      <c r="LQU425" s="858"/>
      <c r="LQV425" s="858"/>
      <c r="LQW425" s="490"/>
      <c r="LQX425" s="858"/>
      <c r="LQY425" s="858"/>
      <c r="LQZ425" s="858"/>
      <c r="LRA425" s="858"/>
      <c r="LRB425" s="858"/>
      <c r="LRC425" s="858"/>
      <c r="LRD425" s="858"/>
      <c r="LRE425" s="490"/>
      <c r="LRF425" s="858"/>
      <c r="LRG425" s="858"/>
      <c r="LRH425" s="858"/>
      <c r="LRI425" s="858"/>
      <c r="LRJ425" s="858"/>
      <c r="LRK425" s="858"/>
      <c r="LRL425" s="858"/>
      <c r="LRM425" s="490"/>
      <c r="LRN425" s="858"/>
      <c r="LRO425" s="858"/>
      <c r="LRP425" s="858"/>
      <c r="LRQ425" s="858"/>
      <c r="LRR425" s="858"/>
      <c r="LRS425" s="858"/>
      <c r="LRT425" s="858"/>
      <c r="LRU425" s="490"/>
      <c r="LRV425" s="858"/>
      <c r="LRW425" s="858"/>
      <c r="LRX425" s="858"/>
      <c r="LRY425" s="858"/>
      <c r="LRZ425" s="858"/>
      <c r="LSA425" s="858"/>
      <c r="LSB425" s="858"/>
      <c r="LSC425" s="490"/>
      <c r="LSD425" s="858"/>
      <c r="LSE425" s="858"/>
      <c r="LSF425" s="858"/>
      <c r="LSG425" s="858"/>
      <c r="LSH425" s="858"/>
      <c r="LSI425" s="858"/>
      <c r="LSJ425" s="858"/>
      <c r="LSK425" s="490"/>
      <c r="LSL425" s="858"/>
      <c r="LSM425" s="858"/>
      <c r="LSN425" s="858"/>
      <c r="LSO425" s="858"/>
      <c r="LSP425" s="858"/>
      <c r="LSQ425" s="858"/>
      <c r="LSR425" s="858"/>
      <c r="LSS425" s="490"/>
      <c r="LST425" s="858"/>
      <c r="LSU425" s="858"/>
      <c r="LSV425" s="858"/>
      <c r="LSW425" s="858"/>
      <c r="LSX425" s="858"/>
      <c r="LSY425" s="858"/>
      <c r="LSZ425" s="858"/>
      <c r="LTA425" s="490"/>
      <c r="LTB425" s="858"/>
      <c r="LTC425" s="858"/>
      <c r="LTD425" s="858"/>
      <c r="LTE425" s="858"/>
      <c r="LTF425" s="858"/>
      <c r="LTG425" s="858"/>
      <c r="LTH425" s="858"/>
      <c r="LTI425" s="490"/>
      <c r="LTJ425" s="858"/>
      <c r="LTK425" s="858"/>
      <c r="LTL425" s="858"/>
      <c r="LTM425" s="858"/>
      <c r="LTN425" s="858"/>
      <c r="LTO425" s="858"/>
      <c r="LTP425" s="858"/>
      <c r="LTQ425" s="490"/>
      <c r="LTR425" s="858"/>
      <c r="LTS425" s="858"/>
      <c r="LTT425" s="858"/>
      <c r="LTU425" s="858"/>
      <c r="LTV425" s="858"/>
      <c r="LTW425" s="858"/>
      <c r="LTX425" s="858"/>
      <c r="LTY425" s="490"/>
      <c r="LTZ425" s="858"/>
      <c r="LUA425" s="858"/>
      <c r="LUB425" s="858"/>
      <c r="LUC425" s="858"/>
      <c r="LUD425" s="858"/>
      <c r="LUE425" s="858"/>
      <c r="LUF425" s="858"/>
      <c r="LUG425" s="490"/>
      <c r="LUH425" s="858"/>
      <c r="LUI425" s="858"/>
      <c r="LUJ425" s="858"/>
      <c r="LUK425" s="858"/>
      <c r="LUL425" s="858"/>
      <c r="LUM425" s="858"/>
      <c r="LUN425" s="858"/>
      <c r="LUO425" s="490"/>
      <c r="LUP425" s="858"/>
      <c r="LUQ425" s="858"/>
      <c r="LUR425" s="858"/>
      <c r="LUS425" s="858"/>
      <c r="LUT425" s="858"/>
      <c r="LUU425" s="858"/>
      <c r="LUV425" s="858"/>
      <c r="LUW425" s="490"/>
      <c r="LUX425" s="858"/>
      <c r="LUY425" s="858"/>
      <c r="LUZ425" s="858"/>
      <c r="LVA425" s="858"/>
      <c r="LVB425" s="858"/>
      <c r="LVC425" s="858"/>
      <c r="LVD425" s="858"/>
      <c r="LVE425" s="490"/>
      <c r="LVF425" s="858"/>
      <c r="LVG425" s="858"/>
      <c r="LVH425" s="858"/>
      <c r="LVI425" s="858"/>
      <c r="LVJ425" s="858"/>
      <c r="LVK425" s="858"/>
      <c r="LVL425" s="858"/>
      <c r="LVM425" s="490"/>
      <c r="LVN425" s="858"/>
      <c r="LVO425" s="858"/>
      <c r="LVP425" s="858"/>
      <c r="LVQ425" s="858"/>
      <c r="LVR425" s="858"/>
      <c r="LVS425" s="858"/>
      <c r="LVT425" s="858"/>
      <c r="LVU425" s="490"/>
      <c r="LVV425" s="858"/>
      <c r="LVW425" s="858"/>
      <c r="LVX425" s="858"/>
      <c r="LVY425" s="858"/>
      <c r="LVZ425" s="858"/>
      <c r="LWA425" s="858"/>
      <c r="LWB425" s="858"/>
      <c r="LWC425" s="490"/>
      <c r="LWD425" s="858"/>
      <c r="LWE425" s="858"/>
      <c r="LWF425" s="858"/>
      <c r="LWG425" s="858"/>
      <c r="LWH425" s="858"/>
      <c r="LWI425" s="858"/>
      <c r="LWJ425" s="858"/>
      <c r="LWK425" s="490"/>
      <c r="LWL425" s="858"/>
      <c r="LWM425" s="858"/>
      <c r="LWN425" s="858"/>
      <c r="LWO425" s="858"/>
      <c r="LWP425" s="858"/>
      <c r="LWQ425" s="858"/>
      <c r="LWR425" s="858"/>
      <c r="LWS425" s="490"/>
      <c r="LWT425" s="858"/>
      <c r="LWU425" s="858"/>
      <c r="LWV425" s="858"/>
      <c r="LWW425" s="858"/>
      <c r="LWX425" s="858"/>
      <c r="LWY425" s="858"/>
      <c r="LWZ425" s="858"/>
      <c r="LXA425" s="490"/>
      <c r="LXB425" s="858"/>
      <c r="LXC425" s="858"/>
      <c r="LXD425" s="858"/>
      <c r="LXE425" s="858"/>
      <c r="LXF425" s="858"/>
      <c r="LXG425" s="858"/>
      <c r="LXH425" s="858"/>
      <c r="LXI425" s="490"/>
      <c r="LXJ425" s="858"/>
      <c r="LXK425" s="858"/>
      <c r="LXL425" s="858"/>
      <c r="LXM425" s="858"/>
      <c r="LXN425" s="858"/>
      <c r="LXO425" s="858"/>
      <c r="LXP425" s="858"/>
      <c r="LXQ425" s="490"/>
      <c r="LXR425" s="858"/>
      <c r="LXS425" s="858"/>
      <c r="LXT425" s="858"/>
      <c r="LXU425" s="858"/>
      <c r="LXV425" s="858"/>
      <c r="LXW425" s="858"/>
      <c r="LXX425" s="858"/>
      <c r="LXY425" s="490"/>
      <c r="LXZ425" s="858"/>
      <c r="LYA425" s="858"/>
      <c r="LYB425" s="858"/>
      <c r="LYC425" s="858"/>
      <c r="LYD425" s="858"/>
      <c r="LYE425" s="858"/>
      <c r="LYF425" s="858"/>
      <c r="LYG425" s="490"/>
      <c r="LYH425" s="858"/>
      <c r="LYI425" s="858"/>
      <c r="LYJ425" s="858"/>
      <c r="LYK425" s="858"/>
      <c r="LYL425" s="858"/>
      <c r="LYM425" s="858"/>
      <c r="LYN425" s="858"/>
      <c r="LYO425" s="490"/>
      <c r="LYP425" s="858"/>
      <c r="LYQ425" s="858"/>
      <c r="LYR425" s="858"/>
      <c r="LYS425" s="858"/>
      <c r="LYT425" s="858"/>
      <c r="LYU425" s="858"/>
      <c r="LYV425" s="858"/>
      <c r="LYW425" s="490"/>
      <c r="LYX425" s="858"/>
      <c r="LYY425" s="858"/>
      <c r="LYZ425" s="858"/>
      <c r="LZA425" s="858"/>
      <c r="LZB425" s="858"/>
      <c r="LZC425" s="858"/>
      <c r="LZD425" s="858"/>
      <c r="LZE425" s="490"/>
      <c r="LZF425" s="858"/>
      <c r="LZG425" s="858"/>
      <c r="LZH425" s="858"/>
      <c r="LZI425" s="858"/>
      <c r="LZJ425" s="858"/>
      <c r="LZK425" s="858"/>
      <c r="LZL425" s="858"/>
      <c r="LZM425" s="490"/>
      <c r="LZN425" s="858"/>
      <c r="LZO425" s="858"/>
      <c r="LZP425" s="858"/>
      <c r="LZQ425" s="858"/>
      <c r="LZR425" s="858"/>
      <c r="LZS425" s="858"/>
      <c r="LZT425" s="858"/>
      <c r="LZU425" s="490"/>
      <c r="LZV425" s="858"/>
      <c r="LZW425" s="858"/>
      <c r="LZX425" s="858"/>
      <c r="LZY425" s="858"/>
      <c r="LZZ425" s="858"/>
      <c r="MAA425" s="858"/>
      <c r="MAB425" s="858"/>
      <c r="MAC425" s="490"/>
      <c r="MAD425" s="858"/>
      <c r="MAE425" s="858"/>
      <c r="MAF425" s="858"/>
      <c r="MAG425" s="858"/>
      <c r="MAH425" s="858"/>
      <c r="MAI425" s="858"/>
      <c r="MAJ425" s="858"/>
      <c r="MAK425" s="490"/>
      <c r="MAL425" s="858"/>
      <c r="MAM425" s="858"/>
      <c r="MAN425" s="858"/>
      <c r="MAO425" s="858"/>
      <c r="MAP425" s="858"/>
      <c r="MAQ425" s="858"/>
      <c r="MAR425" s="858"/>
      <c r="MAS425" s="490"/>
      <c r="MAT425" s="858"/>
      <c r="MAU425" s="858"/>
      <c r="MAV425" s="858"/>
      <c r="MAW425" s="858"/>
      <c r="MAX425" s="858"/>
      <c r="MAY425" s="858"/>
      <c r="MAZ425" s="858"/>
      <c r="MBA425" s="490"/>
      <c r="MBB425" s="858"/>
      <c r="MBC425" s="858"/>
      <c r="MBD425" s="858"/>
      <c r="MBE425" s="858"/>
      <c r="MBF425" s="858"/>
      <c r="MBG425" s="858"/>
      <c r="MBH425" s="858"/>
      <c r="MBI425" s="490"/>
      <c r="MBJ425" s="858"/>
      <c r="MBK425" s="858"/>
      <c r="MBL425" s="858"/>
      <c r="MBM425" s="858"/>
      <c r="MBN425" s="858"/>
      <c r="MBO425" s="858"/>
      <c r="MBP425" s="858"/>
      <c r="MBQ425" s="490"/>
      <c r="MBR425" s="858"/>
      <c r="MBS425" s="858"/>
      <c r="MBT425" s="858"/>
      <c r="MBU425" s="858"/>
      <c r="MBV425" s="858"/>
      <c r="MBW425" s="858"/>
      <c r="MBX425" s="858"/>
      <c r="MBY425" s="490"/>
      <c r="MBZ425" s="858"/>
      <c r="MCA425" s="858"/>
      <c r="MCB425" s="858"/>
      <c r="MCC425" s="858"/>
      <c r="MCD425" s="858"/>
      <c r="MCE425" s="858"/>
      <c r="MCF425" s="858"/>
      <c r="MCG425" s="490"/>
      <c r="MCH425" s="858"/>
      <c r="MCI425" s="858"/>
      <c r="MCJ425" s="858"/>
      <c r="MCK425" s="858"/>
      <c r="MCL425" s="858"/>
      <c r="MCM425" s="858"/>
      <c r="MCN425" s="858"/>
      <c r="MCO425" s="490"/>
      <c r="MCP425" s="858"/>
      <c r="MCQ425" s="858"/>
      <c r="MCR425" s="858"/>
      <c r="MCS425" s="858"/>
      <c r="MCT425" s="858"/>
      <c r="MCU425" s="858"/>
      <c r="MCV425" s="858"/>
      <c r="MCW425" s="490"/>
      <c r="MCX425" s="858"/>
      <c r="MCY425" s="858"/>
      <c r="MCZ425" s="858"/>
      <c r="MDA425" s="858"/>
      <c r="MDB425" s="858"/>
      <c r="MDC425" s="858"/>
      <c r="MDD425" s="858"/>
      <c r="MDE425" s="490"/>
      <c r="MDF425" s="858"/>
      <c r="MDG425" s="858"/>
      <c r="MDH425" s="858"/>
      <c r="MDI425" s="858"/>
      <c r="MDJ425" s="858"/>
      <c r="MDK425" s="858"/>
      <c r="MDL425" s="858"/>
      <c r="MDM425" s="490"/>
      <c r="MDN425" s="858"/>
      <c r="MDO425" s="858"/>
      <c r="MDP425" s="858"/>
      <c r="MDQ425" s="858"/>
      <c r="MDR425" s="858"/>
      <c r="MDS425" s="858"/>
      <c r="MDT425" s="858"/>
      <c r="MDU425" s="490"/>
      <c r="MDV425" s="858"/>
      <c r="MDW425" s="858"/>
      <c r="MDX425" s="858"/>
      <c r="MDY425" s="858"/>
      <c r="MDZ425" s="858"/>
      <c r="MEA425" s="858"/>
      <c r="MEB425" s="858"/>
      <c r="MEC425" s="490"/>
      <c r="MED425" s="858"/>
      <c r="MEE425" s="858"/>
      <c r="MEF425" s="858"/>
      <c r="MEG425" s="858"/>
      <c r="MEH425" s="858"/>
      <c r="MEI425" s="858"/>
      <c r="MEJ425" s="858"/>
      <c r="MEK425" s="490"/>
      <c r="MEL425" s="858"/>
      <c r="MEM425" s="858"/>
      <c r="MEN425" s="858"/>
      <c r="MEO425" s="858"/>
      <c r="MEP425" s="858"/>
      <c r="MEQ425" s="858"/>
      <c r="MER425" s="858"/>
      <c r="MES425" s="490"/>
      <c r="MET425" s="858"/>
      <c r="MEU425" s="858"/>
      <c r="MEV425" s="858"/>
      <c r="MEW425" s="858"/>
      <c r="MEX425" s="858"/>
      <c r="MEY425" s="858"/>
      <c r="MEZ425" s="858"/>
      <c r="MFA425" s="490"/>
      <c r="MFB425" s="858"/>
      <c r="MFC425" s="858"/>
      <c r="MFD425" s="858"/>
      <c r="MFE425" s="858"/>
      <c r="MFF425" s="858"/>
      <c r="MFG425" s="858"/>
      <c r="MFH425" s="858"/>
      <c r="MFI425" s="490"/>
      <c r="MFJ425" s="858"/>
      <c r="MFK425" s="858"/>
      <c r="MFL425" s="858"/>
      <c r="MFM425" s="858"/>
      <c r="MFN425" s="858"/>
      <c r="MFO425" s="858"/>
      <c r="MFP425" s="858"/>
      <c r="MFQ425" s="490"/>
      <c r="MFR425" s="858"/>
      <c r="MFS425" s="858"/>
      <c r="MFT425" s="858"/>
      <c r="MFU425" s="858"/>
      <c r="MFV425" s="858"/>
      <c r="MFW425" s="858"/>
      <c r="MFX425" s="858"/>
      <c r="MFY425" s="490"/>
      <c r="MFZ425" s="858"/>
      <c r="MGA425" s="858"/>
      <c r="MGB425" s="858"/>
      <c r="MGC425" s="858"/>
      <c r="MGD425" s="858"/>
      <c r="MGE425" s="858"/>
      <c r="MGF425" s="858"/>
      <c r="MGG425" s="490"/>
      <c r="MGH425" s="858"/>
      <c r="MGI425" s="858"/>
      <c r="MGJ425" s="858"/>
      <c r="MGK425" s="858"/>
      <c r="MGL425" s="858"/>
      <c r="MGM425" s="858"/>
      <c r="MGN425" s="858"/>
      <c r="MGO425" s="490"/>
      <c r="MGP425" s="858"/>
      <c r="MGQ425" s="858"/>
      <c r="MGR425" s="858"/>
      <c r="MGS425" s="858"/>
      <c r="MGT425" s="858"/>
      <c r="MGU425" s="858"/>
      <c r="MGV425" s="858"/>
      <c r="MGW425" s="490"/>
      <c r="MGX425" s="858"/>
      <c r="MGY425" s="858"/>
      <c r="MGZ425" s="858"/>
      <c r="MHA425" s="858"/>
      <c r="MHB425" s="858"/>
      <c r="MHC425" s="858"/>
      <c r="MHD425" s="858"/>
      <c r="MHE425" s="490"/>
      <c r="MHF425" s="858"/>
      <c r="MHG425" s="858"/>
      <c r="MHH425" s="858"/>
      <c r="MHI425" s="858"/>
      <c r="MHJ425" s="858"/>
      <c r="MHK425" s="858"/>
      <c r="MHL425" s="858"/>
      <c r="MHM425" s="490"/>
      <c r="MHN425" s="858"/>
      <c r="MHO425" s="858"/>
      <c r="MHP425" s="858"/>
      <c r="MHQ425" s="858"/>
      <c r="MHR425" s="858"/>
      <c r="MHS425" s="858"/>
      <c r="MHT425" s="858"/>
      <c r="MHU425" s="490"/>
      <c r="MHV425" s="858"/>
      <c r="MHW425" s="858"/>
      <c r="MHX425" s="858"/>
      <c r="MHY425" s="858"/>
      <c r="MHZ425" s="858"/>
      <c r="MIA425" s="858"/>
      <c r="MIB425" s="858"/>
      <c r="MIC425" s="490"/>
      <c r="MID425" s="858"/>
      <c r="MIE425" s="858"/>
      <c r="MIF425" s="858"/>
      <c r="MIG425" s="858"/>
      <c r="MIH425" s="858"/>
      <c r="MII425" s="858"/>
      <c r="MIJ425" s="858"/>
      <c r="MIK425" s="490"/>
      <c r="MIL425" s="858"/>
      <c r="MIM425" s="858"/>
      <c r="MIN425" s="858"/>
      <c r="MIO425" s="858"/>
      <c r="MIP425" s="858"/>
      <c r="MIQ425" s="858"/>
      <c r="MIR425" s="858"/>
      <c r="MIS425" s="490"/>
      <c r="MIT425" s="858"/>
      <c r="MIU425" s="858"/>
      <c r="MIV425" s="858"/>
      <c r="MIW425" s="858"/>
      <c r="MIX425" s="858"/>
      <c r="MIY425" s="858"/>
      <c r="MIZ425" s="858"/>
      <c r="MJA425" s="490"/>
      <c r="MJB425" s="858"/>
      <c r="MJC425" s="858"/>
      <c r="MJD425" s="858"/>
      <c r="MJE425" s="858"/>
      <c r="MJF425" s="858"/>
      <c r="MJG425" s="858"/>
      <c r="MJH425" s="858"/>
      <c r="MJI425" s="490"/>
      <c r="MJJ425" s="858"/>
      <c r="MJK425" s="858"/>
      <c r="MJL425" s="858"/>
      <c r="MJM425" s="858"/>
      <c r="MJN425" s="858"/>
      <c r="MJO425" s="858"/>
      <c r="MJP425" s="858"/>
      <c r="MJQ425" s="490"/>
      <c r="MJR425" s="858"/>
      <c r="MJS425" s="858"/>
      <c r="MJT425" s="858"/>
      <c r="MJU425" s="858"/>
      <c r="MJV425" s="858"/>
      <c r="MJW425" s="858"/>
      <c r="MJX425" s="858"/>
      <c r="MJY425" s="490"/>
      <c r="MJZ425" s="858"/>
      <c r="MKA425" s="858"/>
      <c r="MKB425" s="858"/>
      <c r="MKC425" s="858"/>
      <c r="MKD425" s="858"/>
      <c r="MKE425" s="858"/>
      <c r="MKF425" s="858"/>
      <c r="MKG425" s="490"/>
      <c r="MKH425" s="858"/>
      <c r="MKI425" s="858"/>
      <c r="MKJ425" s="858"/>
      <c r="MKK425" s="858"/>
      <c r="MKL425" s="858"/>
      <c r="MKM425" s="858"/>
      <c r="MKN425" s="858"/>
      <c r="MKO425" s="490"/>
      <c r="MKP425" s="858"/>
      <c r="MKQ425" s="858"/>
      <c r="MKR425" s="858"/>
      <c r="MKS425" s="858"/>
      <c r="MKT425" s="858"/>
      <c r="MKU425" s="858"/>
      <c r="MKV425" s="858"/>
      <c r="MKW425" s="490"/>
      <c r="MKX425" s="858"/>
      <c r="MKY425" s="858"/>
      <c r="MKZ425" s="858"/>
      <c r="MLA425" s="858"/>
      <c r="MLB425" s="858"/>
      <c r="MLC425" s="858"/>
      <c r="MLD425" s="858"/>
      <c r="MLE425" s="490"/>
      <c r="MLF425" s="858"/>
      <c r="MLG425" s="858"/>
      <c r="MLH425" s="858"/>
      <c r="MLI425" s="858"/>
      <c r="MLJ425" s="858"/>
      <c r="MLK425" s="858"/>
      <c r="MLL425" s="858"/>
      <c r="MLM425" s="490"/>
      <c r="MLN425" s="858"/>
      <c r="MLO425" s="858"/>
      <c r="MLP425" s="858"/>
      <c r="MLQ425" s="858"/>
      <c r="MLR425" s="858"/>
      <c r="MLS425" s="858"/>
      <c r="MLT425" s="858"/>
      <c r="MLU425" s="490"/>
      <c r="MLV425" s="858"/>
      <c r="MLW425" s="858"/>
      <c r="MLX425" s="858"/>
      <c r="MLY425" s="858"/>
      <c r="MLZ425" s="858"/>
      <c r="MMA425" s="858"/>
      <c r="MMB425" s="858"/>
      <c r="MMC425" s="490"/>
      <c r="MMD425" s="858"/>
      <c r="MME425" s="858"/>
      <c r="MMF425" s="858"/>
      <c r="MMG425" s="858"/>
      <c r="MMH425" s="858"/>
      <c r="MMI425" s="858"/>
      <c r="MMJ425" s="858"/>
      <c r="MMK425" s="490"/>
      <c r="MML425" s="858"/>
      <c r="MMM425" s="858"/>
      <c r="MMN425" s="858"/>
      <c r="MMO425" s="858"/>
      <c r="MMP425" s="858"/>
      <c r="MMQ425" s="858"/>
      <c r="MMR425" s="858"/>
      <c r="MMS425" s="490"/>
      <c r="MMT425" s="858"/>
      <c r="MMU425" s="858"/>
      <c r="MMV425" s="858"/>
      <c r="MMW425" s="858"/>
      <c r="MMX425" s="858"/>
      <c r="MMY425" s="858"/>
      <c r="MMZ425" s="858"/>
      <c r="MNA425" s="490"/>
      <c r="MNB425" s="858"/>
      <c r="MNC425" s="858"/>
      <c r="MND425" s="858"/>
      <c r="MNE425" s="858"/>
      <c r="MNF425" s="858"/>
      <c r="MNG425" s="858"/>
      <c r="MNH425" s="858"/>
      <c r="MNI425" s="490"/>
      <c r="MNJ425" s="858"/>
      <c r="MNK425" s="858"/>
      <c r="MNL425" s="858"/>
      <c r="MNM425" s="858"/>
      <c r="MNN425" s="858"/>
      <c r="MNO425" s="858"/>
      <c r="MNP425" s="858"/>
      <c r="MNQ425" s="490"/>
      <c r="MNR425" s="858"/>
      <c r="MNS425" s="858"/>
      <c r="MNT425" s="858"/>
      <c r="MNU425" s="858"/>
      <c r="MNV425" s="858"/>
      <c r="MNW425" s="858"/>
      <c r="MNX425" s="858"/>
      <c r="MNY425" s="490"/>
      <c r="MNZ425" s="858"/>
      <c r="MOA425" s="858"/>
      <c r="MOB425" s="858"/>
      <c r="MOC425" s="858"/>
      <c r="MOD425" s="858"/>
      <c r="MOE425" s="858"/>
      <c r="MOF425" s="858"/>
      <c r="MOG425" s="490"/>
      <c r="MOH425" s="858"/>
      <c r="MOI425" s="858"/>
      <c r="MOJ425" s="858"/>
      <c r="MOK425" s="858"/>
      <c r="MOL425" s="858"/>
      <c r="MOM425" s="858"/>
      <c r="MON425" s="858"/>
      <c r="MOO425" s="490"/>
      <c r="MOP425" s="858"/>
      <c r="MOQ425" s="858"/>
      <c r="MOR425" s="858"/>
      <c r="MOS425" s="858"/>
      <c r="MOT425" s="858"/>
      <c r="MOU425" s="858"/>
      <c r="MOV425" s="858"/>
      <c r="MOW425" s="490"/>
      <c r="MOX425" s="858"/>
      <c r="MOY425" s="858"/>
      <c r="MOZ425" s="858"/>
      <c r="MPA425" s="858"/>
      <c r="MPB425" s="858"/>
      <c r="MPC425" s="858"/>
      <c r="MPD425" s="858"/>
      <c r="MPE425" s="490"/>
      <c r="MPF425" s="858"/>
      <c r="MPG425" s="858"/>
      <c r="MPH425" s="858"/>
      <c r="MPI425" s="858"/>
      <c r="MPJ425" s="858"/>
      <c r="MPK425" s="858"/>
      <c r="MPL425" s="858"/>
      <c r="MPM425" s="490"/>
      <c r="MPN425" s="858"/>
      <c r="MPO425" s="858"/>
      <c r="MPP425" s="858"/>
      <c r="MPQ425" s="858"/>
      <c r="MPR425" s="858"/>
      <c r="MPS425" s="858"/>
      <c r="MPT425" s="858"/>
      <c r="MPU425" s="490"/>
      <c r="MPV425" s="858"/>
      <c r="MPW425" s="858"/>
      <c r="MPX425" s="858"/>
      <c r="MPY425" s="858"/>
      <c r="MPZ425" s="858"/>
      <c r="MQA425" s="858"/>
      <c r="MQB425" s="858"/>
      <c r="MQC425" s="490"/>
      <c r="MQD425" s="858"/>
      <c r="MQE425" s="858"/>
      <c r="MQF425" s="858"/>
      <c r="MQG425" s="858"/>
      <c r="MQH425" s="858"/>
      <c r="MQI425" s="858"/>
      <c r="MQJ425" s="858"/>
      <c r="MQK425" s="490"/>
      <c r="MQL425" s="858"/>
      <c r="MQM425" s="858"/>
      <c r="MQN425" s="858"/>
      <c r="MQO425" s="858"/>
      <c r="MQP425" s="858"/>
      <c r="MQQ425" s="858"/>
      <c r="MQR425" s="858"/>
      <c r="MQS425" s="490"/>
      <c r="MQT425" s="858"/>
      <c r="MQU425" s="858"/>
      <c r="MQV425" s="858"/>
      <c r="MQW425" s="858"/>
      <c r="MQX425" s="858"/>
      <c r="MQY425" s="858"/>
      <c r="MQZ425" s="858"/>
      <c r="MRA425" s="490"/>
      <c r="MRB425" s="858"/>
      <c r="MRC425" s="858"/>
      <c r="MRD425" s="858"/>
      <c r="MRE425" s="858"/>
      <c r="MRF425" s="858"/>
      <c r="MRG425" s="858"/>
      <c r="MRH425" s="858"/>
      <c r="MRI425" s="490"/>
      <c r="MRJ425" s="858"/>
      <c r="MRK425" s="858"/>
      <c r="MRL425" s="858"/>
      <c r="MRM425" s="858"/>
      <c r="MRN425" s="858"/>
      <c r="MRO425" s="858"/>
      <c r="MRP425" s="858"/>
      <c r="MRQ425" s="490"/>
      <c r="MRR425" s="858"/>
      <c r="MRS425" s="858"/>
      <c r="MRT425" s="858"/>
      <c r="MRU425" s="858"/>
      <c r="MRV425" s="858"/>
      <c r="MRW425" s="858"/>
      <c r="MRX425" s="858"/>
      <c r="MRY425" s="490"/>
      <c r="MRZ425" s="858"/>
      <c r="MSA425" s="858"/>
      <c r="MSB425" s="858"/>
      <c r="MSC425" s="858"/>
      <c r="MSD425" s="858"/>
      <c r="MSE425" s="858"/>
      <c r="MSF425" s="858"/>
      <c r="MSG425" s="490"/>
      <c r="MSH425" s="858"/>
      <c r="MSI425" s="858"/>
      <c r="MSJ425" s="858"/>
      <c r="MSK425" s="858"/>
      <c r="MSL425" s="858"/>
      <c r="MSM425" s="858"/>
      <c r="MSN425" s="858"/>
      <c r="MSO425" s="490"/>
      <c r="MSP425" s="858"/>
      <c r="MSQ425" s="858"/>
      <c r="MSR425" s="858"/>
      <c r="MSS425" s="858"/>
      <c r="MST425" s="858"/>
      <c r="MSU425" s="858"/>
      <c r="MSV425" s="858"/>
      <c r="MSW425" s="490"/>
      <c r="MSX425" s="858"/>
      <c r="MSY425" s="858"/>
      <c r="MSZ425" s="858"/>
      <c r="MTA425" s="858"/>
      <c r="MTB425" s="858"/>
      <c r="MTC425" s="858"/>
      <c r="MTD425" s="858"/>
      <c r="MTE425" s="490"/>
      <c r="MTF425" s="858"/>
      <c r="MTG425" s="858"/>
      <c r="MTH425" s="858"/>
      <c r="MTI425" s="858"/>
      <c r="MTJ425" s="858"/>
      <c r="MTK425" s="858"/>
      <c r="MTL425" s="858"/>
      <c r="MTM425" s="490"/>
      <c r="MTN425" s="858"/>
      <c r="MTO425" s="858"/>
      <c r="MTP425" s="858"/>
      <c r="MTQ425" s="858"/>
      <c r="MTR425" s="858"/>
      <c r="MTS425" s="858"/>
      <c r="MTT425" s="858"/>
      <c r="MTU425" s="490"/>
      <c r="MTV425" s="858"/>
      <c r="MTW425" s="858"/>
      <c r="MTX425" s="858"/>
      <c r="MTY425" s="858"/>
      <c r="MTZ425" s="858"/>
      <c r="MUA425" s="858"/>
      <c r="MUB425" s="858"/>
      <c r="MUC425" s="490"/>
      <c r="MUD425" s="858"/>
      <c r="MUE425" s="858"/>
      <c r="MUF425" s="858"/>
      <c r="MUG425" s="858"/>
      <c r="MUH425" s="858"/>
      <c r="MUI425" s="858"/>
      <c r="MUJ425" s="858"/>
      <c r="MUK425" s="490"/>
      <c r="MUL425" s="858"/>
      <c r="MUM425" s="858"/>
      <c r="MUN425" s="858"/>
      <c r="MUO425" s="858"/>
      <c r="MUP425" s="858"/>
      <c r="MUQ425" s="858"/>
      <c r="MUR425" s="858"/>
      <c r="MUS425" s="490"/>
      <c r="MUT425" s="858"/>
      <c r="MUU425" s="858"/>
      <c r="MUV425" s="858"/>
      <c r="MUW425" s="858"/>
      <c r="MUX425" s="858"/>
      <c r="MUY425" s="858"/>
      <c r="MUZ425" s="858"/>
      <c r="MVA425" s="490"/>
      <c r="MVB425" s="858"/>
      <c r="MVC425" s="858"/>
      <c r="MVD425" s="858"/>
      <c r="MVE425" s="858"/>
      <c r="MVF425" s="858"/>
      <c r="MVG425" s="858"/>
      <c r="MVH425" s="858"/>
      <c r="MVI425" s="490"/>
      <c r="MVJ425" s="858"/>
      <c r="MVK425" s="858"/>
      <c r="MVL425" s="858"/>
      <c r="MVM425" s="858"/>
      <c r="MVN425" s="858"/>
      <c r="MVO425" s="858"/>
      <c r="MVP425" s="858"/>
      <c r="MVQ425" s="490"/>
      <c r="MVR425" s="858"/>
      <c r="MVS425" s="858"/>
      <c r="MVT425" s="858"/>
      <c r="MVU425" s="858"/>
      <c r="MVV425" s="858"/>
      <c r="MVW425" s="858"/>
      <c r="MVX425" s="858"/>
      <c r="MVY425" s="490"/>
      <c r="MVZ425" s="858"/>
      <c r="MWA425" s="858"/>
      <c r="MWB425" s="858"/>
      <c r="MWC425" s="858"/>
      <c r="MWD425" s="858"/>
      <c r="MWE425" s="858"/>
      <c r="MWF425" s="858"/>
      <c r="MWG425" s="490"/>
      <c r="MWH425" s="858"/>
      <c r="MWI425" s="858"/>
      <c r="MWJ425" s="858"/>
      <c r="MWK425" s="858"/>
      <c r="MWL425" s="858"/>
      <c r="MWM425" s="858"/>
      <c r="MWN425" s="858"/>
      <c r="MWO425" s="490"/>
      <c r="MWP425" s="858"/>
      <c r="MWQ425" s="858"/>
      <c r="MWR425" s="858"/>
      <c r="MWS425" s="858"/>
      <c r="MWT425" s="858"/>
      <c r="MWU425" s="858"/>
      <c r="MWV425" s="858"/>
      <c r="MWW425" s="490"/>
      <c r="MWX425" s="858"/>
      <c r="MWY425" s="858"/>
      <c r="MWZ425" s="858"/>
      <c r="MXA425" s="858"/>
      <c r="MXB425" s="858"/>
      <c r="MXC425" s="858"/>
      <c r="MXD425" s="858"/>
      <c r="MXE425" s="490"/>
      <c r="MXF425" s="858"/>
      <c r="MXG425" s="858"/>
      <c r="MXH425" s="858"/>
      <c r="MXI425" s="858"/>
      <c r="MXJ425" s="858"/>
      <c r="MXK425" s="858"/>
      <c r="MXL425" s="858"/>
      <c r="MXM425" s="490"/>
      <c r="MXN425" s="858"/>
      <c r="MXO425" s="858"/>
      <c r="MXP425" s="858"/>
      <c r="MXQ425" s="858"/>
      <c r="MXR425" s="858"/>
      <c r="MXS425" s="858"/>
      <c r="MXT425" s="858"/>
      <c r="MXU425" s="490"/>
      <c r="MXV425" s="858"/>
      <c r="MXW425" s="858"/>
      <c r="MXX425" s="858"/>
      <c r="MXY425" s="858"/>
      <c r="MXZ425" s="858"/>
      <c r="MYA425" s="858"/>
      <c r="MYB425" s="858"/>
      <c r="MYC425" s="490"/>
      <c r="MYD425" s="858"/>
      <c r="MYE425" s="858"/>
      <c r="MYF425" s="858"/>
      <c r="MYG425" s="858"/>
      <c r="MYH425" s="858"/>
      <c r="MYI425" s="858"/>
      <c r="MYJ425" s="858"/>
      <c r="MYK425" s="490"/>
      <c r="MYL425" s="858"/>
      <c r="MYM425" s="858"/>
      <c r="MYN425" s="858"/>
      <c r="MYO425" s="858"/>
      <c r="MYP425" s="858"/>
      <c r="MYQ425" s="858"/>
      <c r="MYR425" s="858"/>
      <c r="MYS425" s="490"/>
      <c r="MYT425" s="858"/>
      <c r="MYU425" s="858"/>
      <c r="MYV425" s="858"/>
      <c r="MYW425" s="858"/>
      <c r="MYX425" s="858"/>
      <c r="MYY425" s="858"/>
      <c r="MYZ425" s="858"/>
      <c r="MZA425" s="490"/>
      <c r="MZB425" s="858"/>
      <c r="MZC425" s="858"/>
      <c r="MZD425" s="858"/>
      <c r="MZE425" s="858"/>
      <c r="MZF425" s="858"/>
      <c r="MZG425" s="858"/>
      <c r="MZH425" s="858"/>
      <c r="MZI425" s="490"/>
      <c r="MZJ425" s="858"/>
      <c r="MZK425" s="858"/>
      <c r="MZL425" s="858"/>
      <c r="MZM425" s="858"/>
      <c r="MZN425" s="858"/>
      <c r="MZO425" s="858"/>
      <c r="MZP425" s="858"/>
      <c r="MZQ425" s="490"/>
      <c r="MZR425" s="858"/>
      <c r="MZS425" s="858"/>
      <c r="MZT425" s="858"/>
      <c r="MZU425" s="858"/>
      <c r="MZV425" s="858"/>
      <c r="MZW425" s="858"/>
      <c r="MZX425" s="858"/>
      <c r="MZY425" s="490"/>
      <c r="MZZ425" s="858"/>
      <c r="NAA425" s="858"/>
      <c r="NAB425" s="858"/>
      <c r="NAC425" s="858"/>
      <c r="NAD425" s="858"/>
      <c r="NAE425" s="858"/>
      <c r="NAF425" s="858"/>
      <c r="NAG425" s="490"/>
      <c r="NAH425" s="858"/>
      <c r="NAI425" s="858"/>
      <c r="NAJ425" s="858"/>
      <c r="NAK425" s="858"/>
      <c r="NAL425" s="858"/>
      <c r="NAM425" s="858"/>
      <c r="NAN425" s="858"/>
      <c r="NAO425" s="490"/>
      <c r="NAP425" s="858"/>
      <c r="NAQ425" s="858"/>
      <c r="NAR425" s="858"/>
      <c r="NAS425" s="858"/>
      <c r="NAT425" s="858"/>
      <c r="NAU425" s="858"/>
      <c r="NAV425" s="858"/>
      <c r="NAW425" s="490"/>
      <c r="NAX425" s="858"/>
      <c r="NAY425" s="858"/>
      <c r="NAZ425" s="858"/>
      <c r="NBA425" s="858"/>
      <c r="NBB425" s="858"/>
      <c r="NBC425" s="858"/>
      <c r="NBD425" s="858"/>
      <c r="NBE425" s="490"/>
      <c r="NBF425" s="858"/>
      <c r="NBG425" s="858"/>
      <c r="NBH425" s="858"/>
      <c r="NBI425" s="858"/>
      <c r="NBJ425" s="858"/>
      <c r="NBK425" s="858"/>
      <c r="NBL425" s="858"/>
      <c r="NBM425" s="490"/>
      <c r="NBN425" s="858"/>
      <c r="NBO425" s="858"/>
      <c r="NBP425" s="858"/>
      <c r="NBQ425" s="858"/>
      <c r="NBR425" s="858"/>
      <c r="NBS425" s="858"/>
      <c r="NBT425" s="858"/>
      <c r="NBU425" s="490"/>
      <c r="NBV425" s="858"/>
      <c r="NBW425" s="858"/>
      <c r="NBX425" s="858"/>
      <c r="NBY425" s="858"/>
      <c r="NBZ425" s="858"/>
      <c r="NCA425" s="858"/>
      <c r="NCB425" s="858"/>
      <c r="NCC425" s="490"/>
      <c r="NCD425" s="858"/>
      <c r="NCE425" s="858"/>
      <c r="NCF425" s="858"/>
      <c r="NCG425" s="858"/>
      <c r="NCH425" s="858"/>
      <c r="NCI425" s="858"/>
      <c r="NCJ425" s="858"/>
      <c r="NCK425" s="490"/>
      <c r="NCL425" s="858"/>
      <c r="NCM425" s="858"/>
      <c r="NCN425" s="858"/>
      <c r="NCO425" s="858"/>
      <c r="NCP425" s="858"/>
      <c r="NCQ425" s="858"/>
      <c r="NCR425" s="858"/>
      <c r="NCS425" s="490"/>
      <c r="NCT425" s="858"/>
      <c r="NCU425" s="858"/>
      <c r="NCV425" s="858"/>
      <c r="NCW425" s="858"/>
      <c r="NCX425" s="858"/>
      <c r="NCY425" s="858"/>
      <c r="NCZ425" s="858"/>
      <c r="NDA425" s="490"/>
      <c r="NDB425" s="858"/>
      <c r="NDC425" s="858"/>
      <c r="NDD425" s="858"/>
      <c r="NDE425" s="858"/>
      <c r="NDF425" s="858"/>
      <c r="NDG425" s="858"/>
      <c r="NDH425" s="858"/>
      <c r="NDI425" s="490"/>
      <c r="NDJ425" s="858"/>
      <c r="NDK425" s="858"/>
      <c r="NDL425" s="858"/>
      <c r="NDM425" s="858"/>
      <c r="NDN425" s="858"/>
      <c r="NDO425" s="858"/>
      <c r="NDP425" s="858"/>
      <c r="NDQ425" s="490"/>
      <c r="NDR425" s="858"/>
      <c r="NDS425" s="858"/>
      <c r="NDT425" s="858"/>
      <c r="NDU425" s="858"/>
      <c r="NDV425" s="858"/>
      <c r="NDW425" s="858"/>
      <c r="NDX425" s="858"/>
      <c r="NDY425" s="490"/>
      <c r="NDZ425" s="858"/>
      <c r="NEA425" s="858"/>
      <c r="NEB425" s="858"/>
      <c r="NEC425" s="858"/>
      <c r="NED425" s="858"/>
      <c r="NEE425" s="858"/>
      <c r="NEF425" s="858"/>
      <c r="NEG425" s="490"/>
      <c r="NEH425" s="858"/>
      <c r="NEI425" s="858"/>
      <c r="NEJ425" s="858"/>
      <c r="NEK425" s="858"/>
      <c r="NEL425" s="858"/>
      <c r="NEM425" s="858"/>
      <c r="NEN425" s="858"/>
      <c r="NEO425" s="490"/>
      <c r="NEP425" s="858"/>
      <c r="NEQ425" s="858"/>
      <c r="NER425" s="858"/>
      <c r="NES425" s="858"/>
      <c r="NET425" s="858"/>
      <c r="NEU425" s="858"/>
      <c r="NEV425" s="858"/>
      <c r="NEW425" s="490"/>
      <c r="NEX425" s="858"/>
      <c r="NEY425" s="858"/>
      <c r="NEZ425" s="858"/>
      <c r="NFA425" s="858"/>
      <c r="NFB425" s="858"/>
      <c r="NFC425" s="858"/>
      <c r="NFD425" s="858"/>
      <c r="NFE425" s="490"/>
      <c r="NFF425" s="858"/>
      <c r="NFG425" s="858"/>
      <c r="NFH425" s="858"/>
      <c r="NFI425" s="858"/>
      <c r="NFJ425" s="858"/>
      <c r="NFK425" s="858"/>
      <c r="NFL425" s="858"/>
      <c r="NFM425" s="490"/>
      <c r="NFN425" s="858"/>
      <c r="NFO425" s="858"/>
      <c r="NFP425" s="858"/>
      <c r="NFQ425" s="858"/>
      <c r="NFR425" s="858"/>
      <c r="NFS425" s="858"/>
      <c r="NFT425" s="858"/>
      <c r="NFU425" s="490"/>
      <c r="NFV425" s="858"/>
      <c r="NFW425" s="858"/>
      <c r="NFX425" s="858"/>
      <c r="NFY425" s="858"/>
      <c r="NFZ425" s="858"/>
      <c r="NGA425" s="858"/>
      <c r="NGB425" s="858"/>
      <c r="NGC425" s="490"/>
      <c r="NGD425" s="858"/>
      <c r="NGE425" s="858"/>
      <c r="NGF425" s="858"/>
      <c r="NGG425" s="858"/>
      <c r="NGH425" s="858"/>
      <c r="NGI425" s="858"/>
      <c r="NGJ425" s="858"/>
      <c r="NGK425" s="490"/>
      <c r="NGL425" s="858"/>
      <c r="NGM425" s="858"/>
      <c r="NGN425" s="858"/>
      <c r="NGO425" s="858"/>
      <c r="NGP425" s="858"/>
      <c r="NGQ425" s="858"/>
      <c r="NGR425" s="858"/>
      <c r="NGS425" s="490"/>
      <c r="NGT425" s="858"/>
      <c r="NGU425" s="858"/>
      <c r="NGV425" s="858"/>
      <c r="NGW425" s="858"/>
      <c r="NGX425" s="858"/>
      <c r="NGY425" s="858"/>
      <c r="NGZ425" s="858"/>
      <c r="NHA425" s="490"/>
      <c r="NHB425" s="858"/>
      <c r="NHC425" s="858"/>
      <c r="NHD425" s="858"/>
      <c r="NHE425" s="858"/>
      <c r="NHF425" s="858"/>
      <c r="NHG425" s="858"/>
      <c r="NHH425" s="858"/>
      <c r="NHI425" s="490"/>
      <c r="NHJ425" s="858"/>
      <c r="NHK425" s="858"/>
      <c r="NHL425" s="858"/>
      <c r="NHM425" s="858"/>
      <c r="NHN425" s="858"/>
      <c r="NHO425" s="858"/>
      <c r="NHP425" s="858"/>
      <c r="NHQ425" s="490"/>
      <c r="NHR425" s="858"/>
      <c r="NHS425" s="858"/>
      <c r="NHT425" s="858"/>
      <c r="NHU425" s="858"/>
      <c r="NHV425" s="858"/>
      <c r="NHW425" s="858"/>
      <c r="NHX425" s="858"/>
      <c r="NHY425" s="490"/>
      <c r="NHZ425" s="858"/>
      <c r="NIA425" s="858"/>
      <c r="NIB425" s="858"/>
      <c r="NIC425" s="858"/>
      <c r="NID425" s="858"/>
      <c r="NIE425" s="858"/>
      <c r="NIF425" s="858"/>
      <c r="NIG425" s="490"/>
      <c r="NIH425" s="858"/>
      <c r="NII425" s="858"/>
      <c r="NIJ425" s="858"/>
      <c r="NIK425" s="858"/>
      <c r="NIL425" s="858"/>
      <c r="NIM425" s="858"/>
      <c r="NIN425" s="858"/>
      <c r="NIO425" s="490"/>
      <c r="NIP425" s="858"/>
      <c r="NIQ425" s="858"/>
      <c r="NIR425" s="858"/>
      <c r="NIS425" s="858"/>
      <c r="NIT425" s="858"/>
      <c r="NIU425" s="858"/>
      <c r="NIV425" s="858"/>
      <c r="NIW425" s="490"/>
      <c r="NIX425" s="858"/>
      <c r="NIY425" s="858"/>
      <c r="NIZ425" s="858"/>
      <c r="NJA425" s="858"/>
      <c r="NJB425" s="858"/>
      <c r="NJC425" s="858"/>
      <c r="NJD425" s="858"/>
      <c r="NJE425" s="490"/>
      <c r="NJF425" s="858"/>
      <c r="NJG425" s="858"/>
      <c r="NJH425" s="858"/>
      <c r="NJI425" s="858"/>
      <c r="NJJ425" s="858"/>
      <c r="NJK425" s="858"/>
      <c r="NJL425" s="858"/>
      <c r="NJM425" s="490"/>
      <c r="NJN425" s="858"/>
      <c r="NJO425" s="858"/>
      <c r="NJP425" s="858"/>
      <c r="NJQ425" s="858"/>
      <c r="NJR425" s="858"/>
      <c r="NJS425" s="858"/>
      <c r="NJT425" s="858"/>
      <c r="NJU425" s="490"/>
      <c r="NJV425" s="858"/>
      <c r="NJW425" s="858"/>
      <c r="NJX425" s="858"/>
      <c r="NJY425" s="858"/>
      <c r="NJZ425" s="858"/>
      <c r="NKA425" s="858"/>
      <c r="NKB425" s="858"/>
      <c r="NKC425" s="490"/>
      <c r="NKD425" s="858"/>
      <c r="NKE425" s="858"/>
      <c r="NKF425" s="858"/>
      <c r="NKG425" s="858"/>
      <c r="NKH425" s="858"/>
      <c r="NKI425" s="858"/>
      <c r="NKJ425" s="858"/>
      <c r="NKK425" s="490"/>
      <c r="NKL425" s="858"/>
      <c r="NKM425" s="858"/>
      <c r="NKN425" s="858"/>
      <c r="NKO425" s="858"/>
      <c r="NKP425" s="858"/>
      <c r="NKQ425" s="858"/>
      <c r="NKR425" s="858"/>
      <c r="NKS425" s="490"/>
      <c r="NKT425" s="858"/>
      <c r="NKU425" s="858"/>
      <c r="NKV425" s="858"/>
      <c r="NKW425" s="858"/>
      <c r="NKX425" s="858"/>
      <c r="NKY425" s="858"/>
      <c r="NKZ425" s="858"/>
      <c r="NLA425" s="490"/>
      <c r="NLB425" s="858"/>
      <c r="NLC425" s="858"/>
      <c r="NLD425" s="858"/>
      <c r="NLE425" s="858"/>
      <c r="NLF425" s="858"/>
      <c r="NLG425" s="858"/>
      <c r="NLH425" s="858"/>
      <c r="NLI425" s="490"/>
      <c r="NLJ425" s="858"/>
      <c r="NLK425" s="858"/>
      <c r="NLL425" s="858"/>
      <c r="NLM425" s="858"/>
      <c r="NLN425" s="858"/>
      <c r="NLO425" s="858"/>
      <c r="NLP425" s="858"/>
      <c r="NLQ425" s="490"/>
      <c r="NLR425" s="858"/>
      <c r="NLS425" s="858"/>
      <c r="NLT425" s="858"/>
      <c r="NLU425" s="858"/>
      <c r="NLV425" s="858"/>
      <c r="NLW425" s="858"/>
      <c r="NLX425" s="858"/>
      <c r="NLY425" s="490"/>
      <c r="NLZ425" s="858"/>
      <c r="NMA425" s="858"/>
      <c r="NMB425" s="858"/>
      <c r="NMC425" s="858"/>
      <c r="NMD425" s="858"/>
      <c r="NME425" s="858"/>
      <c r="NMF425" s="858"/>
      <c r="NMG425" s="490"/>
      <c r="NMH425" s="858"/>
      <c r="NMI425" s="858"/>
      <c r="NMJ425" s="858"/>
      <c r="NMK425" s="858"/>
      <c r="NML425" s="858"/>
      <c r="NMM425" s="858"/>
      <c r="NMN425" s="858"/>
      <c r="NMO425" s="490"/>
      <c r="NMP425" s="858"/>
      <c r="NMQ425" s="858"/>
      <c r="NMR425" s="858"/>
      <c r="NMS425" s="858"/>
      <c r="NMT425" s="858"/>
      <c r="NMU425" s="858"/>
      <c r="NMV425" s="858"/>
      <c r="NMW425" s="490"/>
      <c r="NMX425" s="858"/>
      <c r="NMY425" s="858"/>
      <c r="NMZ425" s="858"/>
      <c r="NNA425" s="858"/>
      <c r="NNB425" s="858"/>
      <c r="NNC425" s="858"/>
      <c r="NND425" s="858"/>
      <c r="NNE425" s="490"/>
      <c r="NNF425" s="858"/>
      <c r="NNG425" s="858"/>
      <c r="NNH425" s="858"/>
      <c r="NNI425" s="858"/>
      <c r="NNJ425" s="858"/>
      <c r="NNK425" s="858"/>
      <c r="NNL425" s="858"/>
      <c r="NNM425" s="490"/>
      <c r="NNN425" s="858"/>
      <c r="NNO425" s="858"/>
      <c r="NNP425" s="858"/>
      <c r="NNQ425" s="858"/>
      <c r="NNR425" s="858"/>
      <c r="NNS425" s="858"/>
      <c r="NNT425" s="858"/>
      <c r="NNU425" s="490"/>
      <c r="NNV425" s="858"/>
      <c r="NNW425" s="858"/>
      <c r="NNX425" s="858"/>
      <c r="NNY425" s="858"/>
      <c r="NNZ425" s="858"/>
      <c r="NOA425" s="858"/>
      <c r="NOB425" s="858"/>
      <c r="NOC425" s="490"/>
      <c r="NOD425" s="858"/>
      <c r="NOE425" s="858"/>
      <c r="NOF425" s="858"/>
      <c r="NOG425" s="858"/>
      <c r="NOH425" s="858"/>
      <c r="NOI425" s="858"/>
      <c r="NOJ425" s="858"/>
      <c r="NOK425" s="490"/>
      <c r="NOL425" s="858"/>
      <c r="NOM425" s="858"/>
      <c r="NON425" s="858"/>
      <c r="NOO425" s="858"/>
      <c r="NOP425" s="858"/>
      <c r="NOQ425" s="858"/>
      <c r="NOR425" s="858"/>
      <c r="NOS425" s="490"/>
      <c r="NOT425" s="858"/>
      <c r="NOU425" s="858"/>
      <c r="NOV425" s="858"/>
      <c r="NOW425" s="858"/>
      <c r="NOX425" s="858"/>
      <c r="NOY425" s="858"/>
      <c r="NOZ425" s="858"/>
      <c r="NPA425" s="490"/>
      <c r="NPB425" s="858"/>
      <c r="NPC425" s="858"/>
      <c r="NPD425" s="858"/>
      <c r="NPE425" s="858"/>
      <c r="NPF425" s="858"/>
      <c r="NPG425" s="858"/>
      <c r="NPH425" s="858"/>
      <c r="NPI425" s="490"/>
      <c r="NPJ425" s="858"/>
      <c r="NPK425" s="858"/>
      <c r="NPL425" s="858"/>
      <c r="NPM425" s="858"/>
      <c r="NPN425" s="858"/>
      <c r="NPO425" s="858"/>
      <c r="NPP425" s="858"/>
      <c r="NPQ425" s="490"/>
      <c r="NPR425" s="858"/>
      <c r="NPS425" s="858"/>
      <c r="NPT425" s="858"/>
      <c r="NPU425" s="858"/>
      <c r="NPV425" s="858"/>
      <c r="NPW425" s="858"/>
      <c r="NPX425" s="858"/>
      <c r="NPY425" s="490"/>
      <c r="NPZ425" s="858"/>
      <c r="NQA425" s="858"/>
      <c r="NQB425" s="858"/>
      <c r="NQC425" s="858"/>
      <c r="NQD425" s="858"/>
      <c r="NQE425" s="858"/>
      <c r="NQF425" s="858"/>
      <c r="NQG425" s="490"/>
      <c r="NQH425" s="858"/>
      <c r="NQI425" s="858"/>
      <c r="NQJ425" s="858"/>
      <c r="NQK425" s="858"/>
      <c r="NQL425" s="858"/>
      <c r="NQM425" s="858"/>
      <c r="NQN425" s="858"/>
      <c r="NQO425" s="490"/>
      <c r="NQP425" s="858"/>
      <c r="NQQ425" s="858"/>
      <c r="NQR425" s="858"/>
      <c r="NQS425" s="858"/>
      <c r="NQT425" s="858"/>
      <c r="NQU425" s="858"/>
      <c r="NQV425" s="858"/>
      <c r="NQW425" s="490"/>
      <c r="NQX425" s="858"/>
      <c r="NQY425" s="858"/>
      <c r="NQZ425" s="858"/>
      <c r="NRA425" s="858"/>
      <c r="NRB425" s="858"/>
      <c r="NRC425" s="858"/>
      <c r="NRD425" s="858"/>
      <c r="NRE425" s="490"/>
      <c r="NRF425" s="858"/>
      <c r="NRG425" s="858"/>
      <c r="NRH425" s="858"/>
      <c r="NRI425" s="858"/>
      <c r="NRJ425" s="858"/>
      <c r="NRK425" s="858"/>
      <c r="NRL425" s="858"/>
      <c r="NRM425" s="490"/>
      <c r="NRN425" s="858"/>
      <c r="NRO425" s="858"/>
      <c r="NRP425" s="858"/>
      <c r="NRQ425" s="858"/>
      <c r="NRR425" s="858"/>
      <c r="NRS425" s="858"/>
      <c r="NRT425" s="858"/>
      <c r="NRU425" s="490"/>
      <c r="NRV425" s="858"/>
      <c r="NRW425" s="858"/>
      <c r="NRX425" s="858"/>
      <c r="NRY425" s="858"/>
      <c r="NRZ425" s="858"/>
      <c r="NSA425" s="858"/>
      <c r="NSB425" s="858"/>
      <c r="NSC425" s="490"/>
      <c r="NSD425" s="858"/>
      <c r="NSE425" s="858"/>
      <c r="NSF425" s="858"/>
      <c r="NSG425" s="858"/>
      <c r="NSH425" s="858"/>
      <c r="NSI425" s="858"/>
      <c r="NSJ425" s="858"/>
      <c r="NSK425" s="490"/>
      <c r="NSL425" s="858"/>
      <c r="NSM425" s="858"/>
      <c r="NSN425" s="858"/>
      <c r="NSO425" s="858"/>
      <c r="NSP425" s="858"/>
      <c r="NSQ425" s="858"/>
      <c r="NSR425" s="858"/>
      <c r="NSS425" s="490"/>
      <c r="NST425" s="858"/>
      <c r="NSU425" s="858"/>
      <c r="NSV425" s="858"/>
      <c r="NSW425" s="858"/>
      <c r="NSX425" s="858"/>
      <c r="NSY425" s="858"/>
      <c r="NSZ425" s="858"/>
      <c r="NTA425" s="490"/>
      <c r="NTB425" s="858"/>
      <c r="NTC425" s="858"/>
      <c r="NTD425" s="858"/>
      <c r="NTE425" s="858"/>
      <c r="NTF425" s="858"/>
      <c r="NTG425" s="858"/>
      <c r="NTH425" s="858"/>
      <c r="NTI425" s="490"/>
      <c r="NTJ425" s="858"/>
      <c r="NTK425" s="858"/>
      <c r="NTL425" s="858"/>
      <c r="NTM425" s="858"/>
      <c r="NTN425" s="858"/>
      <c r="NTO425" s="858"/>
      <c r="NTP425" s="858"/>
      <c r="NTQ425" s="490"/>
      <c r="NTR425" s="858"/>
      <c r="NTS425" s="858"/>
      <c r="NTT425" s="858"/>
      <c r="NTU425" s="858"/>
      <c r="NTV425" s="858"/>
      <c r="NTW425" s="858"/>
      <c r="NTX425" s="858"/>
      <c r="NTY425" s="490"/>
      <c r="NTZ425" s="858"/>
      <c r="NUA425" s="858"/>
      <c r="NUB425" s="858"/>
      <c r="NUC425" s="858"/>
      <c r="NUD425" s="858"/>
      <c r="NUE425" s="858"/>
      <c r="NUF425" s="858"/>
      <c r="NUG425" s="490"/>
      <c r="NUH425" s="858"/>
      <c r="NUI425" s="858"/>
      <c r="NUJ425" s="858"/>
      <c r="NUK425" s="858"/>
      <c r="NUL425" s="858"/>
      <c r="NUM425" s="858"/>
      <c r="NUN425" s="858"/>
      <c r="NUO425" s="490"/>
      <c r="NUP425" s="858"/>
      <c r="NUQ425" s="858"/>
      <c r="NUR425" s="858"/>
      <c r="NUS425" s="858"/>
      <c r="NUT425" s="858"/>
      <c r="NUU425" s="858"/>
      <c r="NUV425" s="858"/>
      <c r="NUW425" s="490"/>
      <c r="NUX425" s="858"/>
      <c r="NUY425" s="858"/>
      <c r="NUZ425" s="858"/>
      <c r="NVA425" s="858"/>
      <c r="NVB425" s="858"/>
      <c r="NVC425" s="858"/>
      <c r="NVD425" s="858"/>
      <c r="NVE425" s="490"/>
      <c r="NVF425" s="858"/>
      <c r="NVG425" s="858"/>
      <c r="NVH425" s="858"/>
      <c r="NVI425" s="858"/>
      <c r="NVJ425" s="858"/>
      <c r="NVK425" s="858"/>
      <c r="NVL425" s="858"/>
      <c r="NVM425" s="490"/>
      <c r="NVN425" s="858"/>
      <c r="NVO425" s="858"/>
      <c r="NVP425" s="858"/>
      <c r="NVQ425" s="858"/>
      <c r="NVR425" s="858"/>
      <c r="NVS425" s="858"/>
      <c r="NVT425" s="858"/>
      <c r="NVU425" s="490"/>
      <c r="NVV425" s="858"/>
      <c r="NVW425" s="858"/>
      <c r="NVX425" s="858"/>
      <c r="NVY425" s="858"/>
      <c r="NVZ425" s="858"/>
      <c r="NWA425" s="858"/>
      <c r="NWB425" s="858"/>
      <c r="NWC425" s="490"/>
      <c r="NWD425" s="858"/>
      <c r="NWE425" s="858"/>
      <c r="NWF425" s="858"/>
      <c r="NWG425" s="858"/>
      <c r="NWH425" s="858"/>
      <c r="NWI425" s="858"/>
      <c r="NWJ425" s="858"/>
      <c r="NWK425" s="490"/>
      <c r="NWL425" s="858"/>
      <c r="NWM425" s="858"/>
      <c r="NWN425" s="858"/>
      <c r="NWO425" s="858"/>
      <c r="NWP425" s="858"/>
      <c r="NWQ425" s="858"/>
      <c r="NWR425" s="858"/>
      <c r="NWS425" s="490"/>
      <c r="NWT425" s="858"/>
      <c r="NWU425" s="858"/>
      <c r="NWV425" s="858"/>
      <c r="NWW425" s="858"/>
      <c r="NWX425" s="858"/>
      <c r="NWY425" s="858"/>
      <c r="NWZ425" s="858"/>
      <c r="NXA425" s="490"/>
      <c r="NXB425" s="858"/>
      <c r="NXC425" s="858"/>
      <c r="NXD425" s="858"/>
      <c r="NXE425" s="858"/>
      <c r="NXF425" s="858"/>
      <c r="NXG425" s="858"/>
      <c r="NXH425" s="858"/>
      <c r="NXI425" s="490"/>
      <c r="NXJ425" s="858"/>
      <c r="NXK425" s="858"/>
      <c r="NXL425" s="858"/>
      <c r="NXM425" s="858"/>
      <c r="NXN425" s="858"/>
      <c r="NXO425" s="858"/>
      <c r="NXP425" s="858"/>
      <c r="NXQ425" s="490"/>
      <c r="NXR425" s="858"/>
      <c r="NXS425" s="858"/>
      <c r="NXT425" s="858"/>
      <c r="NXU425" s="858"/>
      <c r="NXV425" s="858"/>
      <c r="NXW425" s="858"/>
      <c r="NXX425" s="858"/>
      <c r="NXY425" s="490"/>
      <c r="NXZ425" s="858"/>
      <c r="NYA425" s="858"/>
      <c r="NYB425" s="858"/>
      <c r="NYC425" s="858"/>
      <c r="NYD425" s="858"/>
      <c r="NYE425" s="858"/>
      <c r="NYF425" s="858"/>
      <c r="NYG425" s="490"/>
      <c r="NYH425" s="858"/>
      <c r="NYI425" s="858"/>
      <c r="NYJ425" s="858"/>
      <c r="NYK425" s="858"/>
      <c r="NYL425" s="858"/>
      <c r="NYM425" s="858"/>
      <c r="NYN425" s="858"/>
      <c r="NYO425" s="490"/>
      <c r="NYP425" s="858"/>
      <c r="NYQ425" s="858"/>
      <c r="NYR425" s="858"/>
      <c r="NYS425" s="858"/>
      <c r="NYT425" s="858"/>
      <c r="NYU425" s="858"/>
      <c r="NYV425" s="858"/>
      <c r="NYW425" s="490"/>
      <c r="NYX425" s="858"/>
      <c r="NYY425" s="858"/>
      <c r="NYZ425" s="858"/>
      <c r="NZA425" s="858"/>
      <c r="NZB425" s="858"/>
      <c r="NZC425" s="858"/>
      <c r="NZD425" s="858"/>
      <c r="NZE425" s="490"/>
      <c r="NZF425" s="858"/>
      <c r="NZG425" s="858"/>
      <c r="NZH425" s="858"/>
      <c r="NZI425" s="858"/>
      <c r="NZJ425" s="858"/>
      <c r="NZK425" s="858"/>
      <c r="NZL425" s="858"/>
      <c r="NZM425" s="490"/>
      <c r="NZN425" s="858"/>
      <c r="NZO425" s="858"/>
      <c r="NZP425" s="858"/>
      <c r="NZQ425" s="858"/>
      <c r="NZR425" s="858"/>
      <c r="NZS425" s="858"/>
      <c r="NZT425" s="858"/>
      <c r="NZU425" s="490"/>
      <c r="NZV425" s="858"/>
      <c r="NZW425" s="858"/>
      <c r="NZX425" s="858"/>
      <c r="NZY425" s="858"/>
      <c r="NZZ425" s="858"/>
      <c r="OAA425" s="858"/>
      <c r="OAB425" s="858"/>
      <c r="OAC425" s="490"/>
      <c r="OAD425" s="858"/>
      <c r="OAE425" s="858"/>
      <c r="OAF425" s="858"/>
      <c r="OAG425" s="858"/>
      <c r="OAH425" s="858"/>
      <c r="OAI425" s="858"/>
      <c r="OAJ425" s="858"/>
      <c r="OAK425" s="490"/>
      <c r="OAL425" s="858"/>
      <c r="OAM425" s="858"/>
      <c r="OAN425" s="858"/>
      <c r="OAO425" s="858"/>
      <c r="OAP425" s="858"/>
      <c r="OAQ425" s="858"/>
      <c r="OAR425" s="858"/>
      <c r="OAS425" s="490"/>
      <c r="OAT425" s="858"/>
      <c r="OAU425" s="858"/>
      <c r="OAV425" s="858"/>
      <c r="OAW425" s="858"/>
      <c r="OAX425" s="858"/>
      <c r="OAY425" s="858"/>
      <c r="OAZ425" s="858"/>
      <c r="OBA425" s="490"/>
      <c r="OBB425" s="858"/>
      <c r="OBC425" s="858"/>
      <c r="OBD425" s="858"/>
      <c r="OBE425" s="858"/>
      <c r="OBF425" s="858"/>
      <c r="OBG425" s="858"/>
      <c r="OBH425" s="858"/>
      <c r="OBI425" s="490"/>
      <c r="OBJ425" s="858"/>
      <c r="OBK425" s="858"/>
      <c r="OBL425" s="858"/>
      <c r="OBM425" s="858"/>
      <c r="OBN425" s="858"/>
      <c r="OBO425" s="858"/>
      <c r="OBP425" s="858"/>
      <c r="OBQ425" s="490"/>
      <c r="OBR425" s="858"/>
      <c r="OBS425" s="858"/>
      <c r="OBT425" s="858"/>
      <c r="OBU425" s="858"/>
      <c r="OBV425" s="858"/>
      <c r="OBW425" s="858"/>
      <c r="OBX425" s="858"/>
      <c r="OBY425" s="490"/>
      <c r="OBZ425" s="858"/>
      <c r="OCA425" s="858"/>
      <c r="OCB425" s="858"/>
      <c r="OCC425" s="858"/>
      <c r="OCD425" s="858"/>
      <c r="OCE425" s="858"/>
      <c r="OCF425" s="858"/>
      <c r="OCG425" s="490"/>
      <c r="OCH425" s="858"/>
      <c r="OCI425" s="858"/>
      <c r="OCJ425" s="858"/>
      <c r="OCK425" s="858"/>
      <c r="OCL425" s="858"/>
      <c r="OCM425" s="858"/>
      <c r="OCN425" s="858"/>
      <c r="OCO425" s="490"/>
      <c r="OCP425" s="858"/>
      <c r="OCQ425" s="858"/>
      <c r="OCR425" s="858"/>
      <c r="OCS425" s="858"/>
      <c r="OCT425" s="858"/>
      <c r="OCU425" s="858"/>
      <c r="OCV425" s="858"/>
      <c r="OCW425" s="490"/>
      <c r="OCX425" s="858"/>
      <c r="OCY425" s="858"/>
      <c r="OCZ425" s="858"/>
      <c r="ODA425" s="858"/>
      <c r="ODB425" s="858"/>
      <c r="ODC425" s="858"/>
      <c r="ODD425" s="858"/>
      <c r="ODE425" s="490"/>
      <c r="ODF425" s="858"/>
      <c r="ODG425" s="858"/>
      <c r="ODH425" s="858"/>
      <c r="ODI425" s="858"/>
      <c r="ODJ425" s="858"/>
      <c r="ODK425" s="858"/>
      <c r="ODL425" s="858"/>
      <c r="ODM425" s="490"/>
      <c r="ODN425" s="858"/>
      <c r="ODO425" s="858"/>
      <c r="ODP425" s="858"/>
      <c r="ODQ425" s="858"/>
      <c r="ODR425" s="858"/>
      <c r="ODS425" s="858"/>
      <c r="ODT425" s="858"/>
      <c r="ODU425" s="490"/>
      <c r="ODV425" s="858"/>
      <c r="ODW425" s="858"/>
      <c r="ODX425" s="858"/>
      <c r="ODY425" s="858"/>
      <c r="ODZ425" s="858"/>
      <c r="OEA425" s="858"/>
      <c r="OEB425" s="858"/>
      <c r="OEC425" s="490"/>
      <c r="OED425" s="858"/>
      <c r="OEE425" s="858"/>
      <c r="OEF425" s="858"/>
      <c r="OEG425" s="858"/>
      <c r="OEH425" s="858"/>
      <c r="OEI425" s="858"/>
      <c r="OEJ425" s="858"/>
      <c r="OEK425" s="490"/>
      <c r="OEL425" s="858"/>
      <c r="OEM425" s="858"/>
      <c r="OEN425" s="858"/>
      <c r="OEO425" s="858"/>
      <c r="OEP425" s="858"/>
      <c r="OEQ425" s="858"/>
      <c r="OER425" s="858"/>
      <c r="OES425" s="490"/>
      <c r="OET425" s="858"/>
      <c r="OEU425" s="858"/>
      <c r="OEV425" s="858"/>
      <c r="OEW425" s="858"/>
      <c r="OEX425" s="858"/>
      <c r="OEY425" s="858"/>
      <c r="OEZ425" s="858"/>
      <c r="OFA425" s="490"/>
      <c r="OFB425" s="858"/>
      <c r="OFC425" s="858"/>
      <c r="OFD425" s="858"/>
      <c r="OFE425" s="858"/>
      <c r="OFF425" s="858"/>
      <c r="OFG425" s="858"/>
      <c r="OFH425" s="858"/>
      <c r="OFI425" s="490"/>
      <c r="OFJ425" s="858"/>
      <c r="OFK425" s="858"/>
      <c r="OFL425" s="858"/>
      <c r="OFM425" s="858"/>
      <c r="OFN425" s="858"/>
      <c r="OFO425" s="858"/>
      <c r="OFP425" s="858"/>
      <c r="OFQ425" s="490"/>
      <c r="OFR425" s="858"/>
      <c r="OFS425" s="858"/>
      <c r="OFT425" s="858"/>
      <c r="OFU425" s="858"/>
      <c r="OFV425" s="858"/>
      <c r="OFW425" s="858"/>
      <c r="OFX425" s="858"/>
      <c r="OFY425" s="490"/>
      <c r="OFZ425" s="858"/>
      <c r="OGA425" s="858"/>
      <c r="OGB425" s="858"/>
      <c r="OGC425" s="858"/>
      <c r="OGD425" s="858"/>
      <c r="OGE425" s="858"/>
      <c r="OGF425" s="858"/>
      <c r="OGG425" s="490"/>
      <c r="OGH425" s="858"/>
      <c r="OGI425" s="858"/>
      <c r="OGJ425" s="858"/>
      <c r="OGK425" s="858"/>
      <c r="OGL425" s="858"/>
      <c r="OGM425" s="858"/>
      <c r="OGN425" s="858"/>
      <c r="OGO425" s="490"/>
      <c r="OGP425" s="858"/>
      <c r="OGQ425" s="858"/>
      <c r="OGR425" s="858"/>
      <c r="OGS425" s="858"/>
      <c r="OGT425" s="858"/>
      <c r="OGU425" s="858"/>
      <c r="OGV425" s="858"/>
      <c r="OGW425" s="490"/>
      <c r="OGX425" s="858"/>
      <c r="OGY425" s="858"/>
      <c r="OGZ425" s="858"/>
      <c r="OHA425" s="858"/>
      <c r="OHB425" s="858"/>
      <c r="OHC425" s="858"/>
      <c r="OHD425" s="858"/>
      <c r="OHE425" s="490"/>
      <c r="OHF425" s="858"/>
      <c r="OHG425" s="858"/>
      <c r="OHH425" s="858"/>
      <c r="OHI425" s="858"/>
      <c r="OHJ425" s="858"/>
      <c r="OHK425" s="858"/>
      <c r="OHL425" s="858"/>
      <c r="OHM425" s="490"/>
      <c r="OHN425" s="858"/>
      <c r="OHO425" s="858"/>
      <c r="OHP425" s="858"/>
      <c r="OHQ425" s="858"/>
      <c r="OHR425" s="858"/>
      <c r="OHS425" s="858"/>
      <c r="OHT425" s="858"/>
      <c r="OHU425" s="490"/>
      <c r="OHV425" s="858"/>
      <c r="OHW425" s="858"/>
      <c r="OHX425" s="858"/>
      <c r="OHY425" s="858"/>
      <c r="OHZ425" s="858"/>
      <c r="OIA425" s="858"/>
      <c r="OIB425" s="858"/>
      <c r="OIC425" s="490"/>
      <c r="OID425" s="858"/>
      <c r="OIE425" s="858"/>
      <c r="OIF425" s="858"/>
      <c r="OIG425" s="858"/>
      <c r="OIH425" s="858"/>
      <c r="OII425" s="858"/>
      <c r="OIJ425" s="858"/>
      <c r="OIK425" s="490"/>
      <c r="OIL425" s="858"/>
      <c r="OIM425" s="858"/>
      <c r="OIN425" s="858"/>
      <c r="OIO425" s="858"/>
      <c r="OIP425" s="858"/>
      <c r="OIQ425" s="858"/>
      <c r="OIR425" s="858"/>
      <c r="OIS425" s="490"/>
      <c r="OIT425" s="858"/>
      <c r="OIU425" s="858"/>
      <c r="OIV425" s="858"/>
      <c r="OIW425" s="858"/>
      <c r="OIX425" s="858"/>
      <c r="OIY425" s="858"/>
      <c r="OIZ425" s="858"/>
      <c r="OJA425" s="490"/>
      <c r="OJB425" s="858"/>
      <c r="OJC425" s="858"/>
      <c r="OJD425" s="858"/>
      <c r="OJE425" s="858"/>
      <c r="OJF425" s="858"/>
      <c r="OJG425" s="858"/>
      <c r="OJH425" s="858"/>
      <c r="OJI425" s="490"/>
      <c r="OJJ425" s="858"/>
      <c r="OJK425" s="858"/>
      <c r="OJL425" s="858"/>
      <c r="OJM425" s="858"/>
      <c r="OJN425" s="858"/>
      <c r="OJO425" s="858"/>
      <c r="OJP425" s="858"/>
      <c r="OJQ425" s="490"/>
      <c r="OJR425" s="858"/>
      <c r="OJS425" s="858"/>
      <c r="OJT425" s="858"/>
      <c r="OJU425" s="858"/>
      <c r="OJV425" s="858"/>
      <c r="OJW425" s="858"/>
      <c r="OJX425" s="858"/>
      <c r="OJY425" s="490"/>
      <c r="OJZ425" s="858"/>
      <c r="OKA425" s="858"/>
      <c r="OKB425" s="858"/>
      <c r="OKC425" s="858"/>
      <c r="OKD425" s="858"/>
      <c r="OKE425" s="858"/>
      <c r="OKF425" s="858"/>
      <c r="OKG425" s="490"/>
      <c r="OKH425" s="858"/>
      <c r="OKI425" s="858"/>
      <c r="OKJ425" s="858"/>
      <c r="OKK425" s="858"/>
      <c r="OKL425" s="858"/>
      <c r="OKM425" s="858"/>
      <c r="OKN425" s="858"/>
      <c r="OKO425" s="490"/>
      <c r="OKP425" s="858"/>
      <c r="OKQ425" s="858"/>
      <c r="OKR425" s="858"/>
      <c r="OKS425" s="858"/>
      <c r="OKT425" s="858"/>
      <c r="OKU425" s="858"/>
      <c r="OKV425" s="858"/>
      <c r="OKW425" s="490"/>
      <c r="OKX425" s="858"/>
      <c r="OKY425" s="858"/>
      <c r="OKZ425" s="858"/>
      <c r="OLA425" s="858"/>
      <c r="OLB425" s="858"/>
      <c r="OLC425" s="858"/>
      <c r="OLD425" s="858"/>
      <c r="OLE425" s="490"/>
      <c r="OLF425" s="858"/>
      <c r="OLG425" s="858"/>
      <c r="OLH425" s="858"/>
      <c r="OLI425" s="858"/>
      <c r="OLJ425" s="858"/>
      <c r="OLK425" s="858"/>
      <c r="OLL425" s="858"/>
      <c r="OLM425" s="490"/>
      <c r="OLN425" s="858"/>
      <c r="OLO425" s="858"/>
      <c r="OLP425" s="858"/>
      <c r="OLQ425" s="858"/>
      <c r="OLR425" s="858"/>
      <c r="OLS425" s="858"/>
      <c r="OLT425" s="858"/>
      <c r="OLU425" s="490"/>
      <c r="OLV425" s="858"/>
      <c r="OLW425" s="858"/>
      <c r="OLX425" s="858"/>
      <c r="OLY425" s="858"/>
      <c r="OLZ425" s="858"/>
      <c r="OMA425" s="858"/>
      <c r="OMB425" s="858"/>
      <c r="OMC425" s="490"/>
      <c r="OMD425" s="858"/>
      <c r="OME425" s="858"/>
      <c r="OMF425" s="858"/>
      <c r="OMG425" s="858"/>
      <c r="OMH425" s="858"/>
      <c r="OMI425" s="858"/>
      <c r="OMJ425" s="858"/>
      <c r="OMK425" s="490"/>
      <c r="OML425" s="858"/>
      <c r="OMM425" s="858"/>
      <c r="OMN425" s="858"/>
      <c r="OMO425" s="858"/>
      <c r="OMP425" s="858"/>
      <c r="OMQ425" s="858"/>
      <c r="OMR425" s="858"/>
      <c r="OMS425" s="490"/>
      <c r="OMT425" s="858"/>
      <c r="OMU425" s="858"/>
      <c r="OMV425" s="858"/>
      <c r="OMW425" s="858"/>
      <c r="OMX425" s="858"/>
      <c r="OMY425" s="858"/>
      <c r="OMZ425" s="858"/>
      <c r="ONA425" s="490"/>
      <c r="ONB425" s="858"/>
      <c r="ONC425" s="858"/>
      <c r="OND425" s="858"/>
      <c r="ONE425" s="858"/>
      <c r="ONF425" s="858"/>
      <c r="ONG425" s="858"/>
      <c r="ONH425" s="858"/>
      <c r="ONI425" s="490"/>
      <c r="ONJ425" s="858"/>
      <c r="ONK425" s="858"/>
      <c r="ONL425" s="858"/>
      <c r="ONM425" s="858"/>
      <c r="ONN425" s="858"/>
      <c r="ONO425" s="858"/>
      <c r="ONP425" s="858"/>
      <c r="ONQ425" s="490"/>
      <c r="ONR425" s="858"/>
      <c r="ONS425" s="858"/>
      <c r="ONT425" s="858"/>
      <c r="ONU425" s="858"/>
      <c r="ONV425" s="858"/>
      <c r="ONW425" s="858"/>
      <c r="ONX425" s="858"/>
      <c r="ONY425" s="490"/>
      <c r="ONZ425" s="858"/>
      <c r="OOA425" s="858"/>
      <c r="OOB425" s="858"/>
      <c r="OOC425" s="858"/>
      <c r="OOD425" s="858"/>
      <c r="OOE425" s="858"/>
      <c r="OOF425" s="858"/>
      <c r="OOG425" s="490"/>
      <c r="OOH425" s="858"/>
      <c r="OOI425" s="858"/>
      <c r="OOJ425" s="858"/>
      <c r="OOK425" s="858"/>
      <c r="OOL425" s="858"/>
      <c r="OOM425" s="858"/>
      <c r="OON425" s="858"/>
      <c r="OOO425" s="490"/>
      <c r="OOP425" s="858"/>
      <c r="OOQ425" s="858"/>
      <c r="OOR425" s="858"/>
      <c r="OOS425" s="858"/>
      <c r="OOT425" s="858"/>
      <c r="OOU425" s="858"/>
      <c r="OOV425" s="858"/>
      <c r="OOW425" s="490"/>
      <c r="OOX425" s="858"/>
      <c r="OOY425" s="858"/>
      <c r="OOZ425" s="858"/>
      <c r="OPA425" s="858"/>
      <c r="OPB425" s="858"/>
      <c r="OPC425" s="858"/>
      <c r="OPD425" s="858"/>
      <c r="OPE425" s="490"/>
      <c r="OPF425" s="858"/>
      <c r="OPG425" s="858"/>
      <c r="OPH425" s="858"/>
      <c r="OPI425" s="858"/>
      <c r="OPJ425" s="858"/>
      <c r="OPK425" s="858"/>
      <c r="OPL425" s="858"/>
      <c r="OPM425" s="490"/>
      <c r="OPN425" s="858"/>
      <c r="OPO425" s="858"/>
      <c r="OPP425" s="858"/>
      <c r="OPQ425" s="858"/>
      <c r="OPR425" s="858"/>
      <c r="OPS425" s="858"/>
      <c r="OPT425" s="858"/>
      <c r="OPU425" s="490"/>
      <c r="OPV425" s="858"/>
      <c r="OPW425" s="858"/>
      <c r="OPX425" s="858"/>
      <c r="OPY425" s="858"/>
      <c r="OPZ425" s="858"/>
      <c r="OQA425" s="858"/>
      <c r="OQB425" s="858"/>
      <c r="OQC425" s="490"/>
      <c r="OQD425" s="858"/>
      <c r="OQE425" s="858"/>
      <c r="OQF425" s="858"/>
      <c r="OQG425" s="858"/>
      <c r="OQH425" s="858"/>
      <c r="OQI425" s="858"/>
      <c r="OQJ425" s="858"/>
      <c r="OQK425" s="490"/>
      <c r="OQL425" s="858"/>
      <c r="OQM425" s="858"/>
      <c r="OQN425" s="858"/>
      <c r="OQO425" s="858"/>
      <c r="OQP425" s="858"/>
      <c r="OQQ425" s="858"/>
      <c r="OQR425" s="858"/>
      <c r="OQS425" s="490"/>
      <c r="OQT425" s="858"/>
      <c r="OQU425" s="858"/>
      <c r="OQV425" s="858"/>
      <c r="OQW425" s="858"/>
      <c r="OQX425" s="858"/>
      <c r="OQY425" s="858"/>
      <c r="OQZ425" s="858"/>
      <c r="ORA425" s="490"/>
      <c r="ORB425" s="858"/>
      <c r="ORC425" s="858"/>
      <c r="ORD425" s="858"/>
      <c r="ORE425" s="858"/>
      <c r="ORF425" s="858"/>
      <c r="ORG425" s="858"/>
      <c r="ORH425" s="858"/>
      <c r="ORI425" s="490"/>
      <c r="ORJ425" s="858"/>
      <c r="ORK425" s="858"/>
      <c r="ORL425" s="858"/>
      <c r="ORM425" s="858"/>
      <c r="ORN425" s="858"/>
      <c r="ORO425" s="858"/>
      <c r="ORP425" s="858"/>
      <c r="ORQ425" s="490"/>
      <c r="ORR425" s="858"/>
      <c r="ORS425" s="858"/>
      <c r="ORT425" s="858"/>
      <c r="ORU425" s="858"/>
      <c r="ORV425" s="858"/>
      <c r="ORW425" s="858"/>
      <c r="ORX425" s="858"/>
      <c r="ORY425" s="490"/>
      <c r="ORZ425" s="858"/>
      <c r="OSA425" s="858"/>
      <c r="OSB425" s="858"/>
      <c r="OSC425" s="858"/>
      <c r="OSD425" s="858"/>
      <c r="OSE425" s="858"/>
      <c r="OSF425" s="858"/>
      <c r="OSG425" s="490"/>
      <c r="OSH425" s="858"/>
      <c r="OSI425" s="858"/>
      <c r="OSJ425" s="858"/>
      <c r="OSK425" s="858"/>
      <c r="OSL425" s="858"/>
      <c r="OSM425" s="858"/>
      <c r="OSN425" s="858"/>
      <c r="OSO425" s="490"/>
      <c r="OSP425" s="858"/>
      <c r="OSQ425" s="858"/>
      <c r="OSR425" s="858"/>
      <c r="OSS425" s="858"/>
      <c r="OST425" s="858"/>
      <c r="OSU425" s="858"/>
      <c r="OSV425" s="858"/>
      <c r="OSW425" s="490"/>
      <c r="OSX425" s="858"/>
      <c r="OSY425" s="858"/>
      <c r="OSZ425" s="858"/>
      <c r="OTA425" s="858"/>
      <c r="OTB425" s="858"/>
      <c r="OTC425" s="858"/>
      <c r="OTD425" s="858"/>
      <c r="OTE425" s="490"/>
      <c r="OTF425" s="858"/>
      <c r="OTG425" s="858"/>
      <c r="OTH425" s="858"/>
      <c r="OTI425" s="858"/>
      <c r="OTJ425" s="858"/>
      <c r="OTK425" s="858"/>
      <c r="OTL425" s="858"/>
      <c r="OTM425" s="490"/>
      <c r="OTN425" s="858"/>
      <c r="OTO425" s="858"/>
      <c r="OTP425" s="858"/>
      <c r="OTQ425" s="858"/>
      <c r="OTR425" s="858"/>
      <c r="OTS425" s="858"/>
      <c r="OTT425" s="858"/>
      <c r="OTU425" s="490"/>
      <c r="OTV425" s="858"/>
      <c r="OTW425" s="858"/>
      <c r="OTX425" s="858"/>
      <c r="OTY425" s="858"/>
      <c r="OTZ425" s="858"/>
      <c r="OUA425" s="858"/>
      <c r="OUB425" s="858"/>
      <c r="OUC425" s="490"/>
      <c r="OUD425" s="858"/>
      <c r="OUE425" s="858"/>
      <c r="OUF425" s="858"/>
      <c r="OUG425" s="858"/>
      <c r="OUH425" s="858"/>
      <c r="OUI425" s="858"/>
      <c r="OUJ425" s="858"/>
      <c r="OUK425" s="490"/>
      <c r="OUL425" s="858"/>
      <c r="OUM425" s="858"/>
      <c r="OUN425" s="858"/>
      <c r="OUO425" s="858"/>
      <c r="OUP425" s="858"/>
      <c r="OUQ425" s="858"/>
      <c r="OUR425" s="858"/>
      <c r="OUS425" s="490"/>
      <c r="OUT425" s="858"/>
      <c r="OUU425" s="858"/>
      <c r="OUV425" s="858"/>
      <c r="OUW425" s="858"/>
      <c r="OUX425" s="858"/>
      <c r="OUY425" s="858"/>
      <c r="OUZ425" s="858"/>
      <c r="OVA425" s="490"/>
      <c r="OVB425" s="858"/>
      <c r="OVC425" s="858"/>
      <c r="OVD425" s="858"/>
      <c r="OVE425" s="858"/>
      <c r="OVF425" s="858"/>
      <c r="OVG425" s="858"/>
      <c r="OVH425" s="858"/>
      <c r="OVI425" s="490"/>
      <c r="OVJ425" s="858"/>
      <c r="OVK425" s="858"/>
      <c r="OVL425" s="858"/>
      <c r="OVM425" s="858"/>
      <c r="OVN425" s="858"/>
      <c r="OVO425" s="858"/>
      <c r="OVP425" s="858"/>
      <c r="OVQ425" s="490"/>
      <c r="OVR425" s="858"/>
      <c r="OVS425" s="858"/>
      <c r="OVT425" s="858"/>
      <c r="OVU425" s="858"/>
      <c r="OVV425" s="858"/>
      <c r="OVW425" s="858"/>
      <c r="OVX425" s="858"/>
      <c r="OVY425" s="490"/>
      <c r="OVZ425" s="858"/>
      <c r="OWA425" s="858"/>
      <c r="OWB425" s="858"/>
      <c r="OWC425" s="858"/>
      <c r="OWD425" s="858"/>
      <c r="OWE425" s="858"/>
      <c r="OWF425" s="858"/>
      <c r="OWG425" s="490"/>
      <c r="OWH425" s="858"/>
      <c r="OWI425" s="858"/>
      <c r="OWJ425" s="858"/>
      <c r="OWK425" s="858"/>
      <c r="OWL425" s="858"/>
      <c r="OWM425" s="858"/>
      <c r="OWN425" s="858"/>
      <c r="OWO425" s="490"/>
      <c r="OWP425" s="858"/>
      <c r="OWQ425" s="858"/>
      <c r="OWR425" s="858"/>
      <c r="OWS425" s="858"/>
      <c r="OWT425" s="858"/>
      <c r="OWU425" s="858"/>
      <c r="OWV425" s="858"/>
      <c r="OWW425" s="490"/>
      <c r="OWX425" s="858"/>
      <c r="OWY425" s="858"/>
      <c r="OWZ425" s="858"/>
      <c r="OXA425" s="858"/>
      <c r="OXB425" s="858"/>
      <c r="OXC425" s="858"/>
      <c r="OXD425" s="858"/>
      <c r="OXE425" s="490"/>
      <c r="OXF425" s="858"/>
      <c r="OXG425" s="858"/>
      <c r="OXH425" s="858"/>
      <c r="OXI425" s="858"/>
      <c r="OXJ425" s="858"/>
      <c r="OXK425" s="858"/>
      <c r="OXL425" s="858"/>
      <c r="OXM425" s="490"/>
      <c r="OXN425" s="858"/>
      <c r="OXO425" s="858"/>
      <c r="OXP425" s="858"/>
      <c r="OXQ425" s="858"/>
      <c r="OXR425" s="858"/>
      <c r="OXS425" s="858"/>
      <c r="OXT425" s="858"/>
      <c r="OXU425" s="490"/>
      <c r="OXV425" s="858"/>
      <c r="OXW425" s="858"/>
      <c r="OXX425" s="858"/>
      <c r="OXY425" s="858"/>
      <c r="OXZ425" s="858"/>
      <c r="OYA425" s="858"/>
      <c r="OYB425" s="858"/>
      <c r="OYC425" s="490"/>
      <c r="OYD425" s="858"/>
      <c r="OYE425" s="858"/>
      <c r="OYF425" s="858"/>
      <c r="OYG425" s="858"/>
      <c r="OYH425" s="858"/>
      <c r="OYI425" s="858"/>
      <c r="OYJ425" s="858"/>
      <c r="OYK425" s="490"/>
      <c r="OYL425" s="858"/>
      <c r="OYM425" s="858"/>
      <c r="OYN425" s="858"/>
      <c r="OYO425" s="858"/>
      <c r="OYP425" s="858"/>
      <c r="OYQ425" s="858"/>
      <c r="OYR425" s="858"/>
      <c r="OYS425" s="490"/>
      <c r="OYT425" s="858"/>
      <c r="OYU425" s="858"/>
      <c r="OYV425" s="858"/>
      <c r="OYW425" s="858"/>
      <c r="OYX425" s="858"/>
      <c r="OYY425" s="858"/>
      <c r="OYZ425" s="858"/>
      <c r="OZA425" s="490"/>
      <c r="OZB425" s="858"/>
      <c r="OZC425" s="858"/>
      <c r="OZD425" s="858"/>
      <c r="OZE425" s="858"/>
      <c r="OZF425" s="858"/>
      <c r="OZG425" s="858"/>
      <c r="OZH425" s="858"/>
      <c r="OZI425" s="490"/>
      <c r="OZJ425" s="858"/>
      <c r="OZK425" s="858"/>
      <c r="OZL425" s="858"/>
      <c r="OZM425" s="858"/>
      <c r="OZN425" s="858"/>
      <c r="OZO425" s="858"/>
      <c r="OZP425" s="858"/>
      <c r="OZQ425" s="490"/>
      <c r="OZR425" s="858"/>
      <c r="OZS425" s="858"/>
      <c r="OZT425" s="858"/>
      <c r="OZU425" s="858"/>
      <c r="OZV425" s="858"/>
      <c r="OZW425" s="858"/>
      <c r="OZX425" s="858"/>
      <c r="OZY425" s="490"/>
      <c r="OZZ425" s="858"/>
      <c r="PAA425" s="858"/>
      <c r="PAB425" s="858"/>
      <c r="PAC425" s="858"/>
      <c r="PAD425" s="858"/>
      <c r="PAE425" s="858"/>
      <c r="PAF425" s="858"/>
      <c r="PAG425" s="490"/>
      <c r="PAH425" s="858"/>
      <c r="PAI425" s="858"/>
      <c r="PAJ425" s="858"/>
      <c r="PAK425" s="858"/>
      <c r="PAL425" s="858"/>
      <c r="PAM425" s="858"/>
      <c r="PAN425" s="858"/>
      <c r="PAO425" s="490"/>
      <c r="PAP425" s="858"/>
      <c r="PAQ425" s="858"/>
      <c r="PAR425" s="858"/>
      <c r="PAS425" s="858"/>
      <c r="PAT425" s="858"/>
      <c r="PAU425" s="858"/>
      <c r="PAV425" s="858"/>
      <c r="PAW425" s="490"/>
      <c r="PAX425" s="858"/>
      <c r="PAY425" s="858"/>
      <c r="PAZ425" s="858"/>
      <c r="PBA425" s="858"/>
      <c r="PBB425" s="858"/>
      <c r="PBC425" s="858"/>
      <c r="PBD425" s="858"/>
      <c r="PBE425" s="490"/>
      <c r="PBF425" s="858"/>
      <c r="PBG425" s="858"/>
      <c r="PBH425" s="858"/>
      <c r="PBI425" s="858"/>
      <c r="PBJ425" s="858"/>
      <c r="PBK425" s="858"/>
      <c r="PBL425" s="858"/>
      <c r="PBM425" s="490"/>
      <c r="PBN425" s="858"/>
      <c r="PBO425" s="858"/>
      <c r="PBP425" s="858"/>
      <c r="PBQ425" s="858"/>
      <c r="PBR425" s="858"/>
      <c r="PBS425" s="858"/>
      <c r="PBT425" s="858"/>
      <c r="PBU425" s="490"/>
      <c r="PBV425" s="858"/>
      <c r="PBW425" s="858"/>
      <c r="PBX425" s="858"/>
      <c r="PBY425" s="858"/>
      <c r="PBZ425" s="858"/>
      <c r="PCA425" s="858"/>
      <c r="PCB425" s="858"/>
      <c r="PCC425" s="490"/>
      <c r="PCD425" s="858"/>
      <c r="PCE425" s="858"/>
      <c r="PCF425" s="858"/>
      <c r="PCG425" s="858"/>
      <c r="PCH425" s="858"/>
      <c r="PCI425" s="858"/>
      <c r="PCJ425" s="858"/>
      <c r="PCK425" s="490"/>
      <c r="PCL425" s="858"/>
      <c r="PCM425" s="858"/>
      <c r="PCN425" s="858"/>
      <c r="PCO425" s="858"/>
      <c r="PCP425" s="858"/>
      <c r="PCQ425" s="858"/>
      <c r="PCR425" s="858"/>
      <c r="PCS425" s="490"/>
      <c r="PCT425" s="858"/>
      <c r="PCU425" s="858"/>
      <c r="PCV425" s="858"/>
      <c r="PCW425" s="858"/>
      <c r="PCX425" s="858"/>
      <c r="PCY425" s="858"/>
      <c r="PCZ425" s="858"/>
      <c r="PDA425" s="490"/>
      <c r="PDB425" s="858"/>
      <c r="PDC425" s="858"/>
      <c r="PDD425" s="858"/>
      <c r="PDE425" s="858"/>
      <c r="PDF425" s="858"/>
      <c r="PDG425" s="858"/>
      <c r="PDH425" s="858"/>
      <c r="PDI425" s="490"/>
      <c r="PDJ425" s="858"/>
      <c r="PDK425" s="858"/>
      <c r="PDL425" s="858"/>
      <c r="PDM425" s="858"/>
      <c r="PDN425" s="858"/>
      <c r="PDO425" s="858"/>
      <c r="PDP425" s="858"/>
      <c r="PDQ425" s="490"/>
      <c r="PDR425" s="858"/>
      <c r="PDS425" s="858"/>
      <c r="PDT425" s="858"/>
      <c r="PDU425" s="858"/>
      <c r="PDV425" s="858"/>
      <c r="PDW425" s="858"/>
      <c r="PDX425" s="858"/>
      <c r="PDY425" s="490"/>
      <c r="PDZ425" s="858"/>
      <c r="PEA425" s="858"/>
      <c r="PEB425" s="858"/>
      <c r="PEC425" s="858"/>
      <c r="PED425" s="858"/>
      <c r="PEE425" s="858"/>
      <c r="PEF425" s="858"/>
      <c r="PEG425" s="490"/>
      <c r="PEH425" s="858"/>
      <c r="PEI425" s="858"/>
      <c r="PEJ425" s="858"/>
      <c r="PEK425" s="858"/>
      <c r="PEL425" s="858"/>
      <c r="PEM425" s="858"/>
      <c r="PEN425" s="858"/>
      <c r="PEO425" s="490"/>
      <c r="PEP425" s="858"/>
      <c r="PEQ425" s="858"/>
      <c r="PER425" s="858"/>
      <c r="PES425" s="858"/>
      <c r="PET425" s="858"/>
      <c r="PEU425" s="858"/>
      <c r="PEV425" s="858"/>
      <c r="PEW425" s="490"/>
      <c r="PEX425" s="858"/>
      <c r="PEY425" s="858"/>
      <c r="PEZ425" s="858"/>
      <c r="PFA425" s="858"/>
      <c r="PFB425" s="858"/>
      <c r="PFC425" s="858"/>
      <c r="PFD425" s="858"/>
      <c r="PFE425" s="490"/>
      <c r="PFF425" s="858"/>
      <c r="PFG425" s="858"/>
      <c r="PFH425" s="858"/>
      <c r="PFI425" s="858"/>
      <c r="PFJ425" s="858"/>
      <c r="PFK425" s="858"/>
      <c r="PFL425" s="858"/>
      <c r="PFM425" s="490"/>
      <c r="PFN425" s="858"/>
      <c r="PFO425" s="858"/>
      <c r="PFP425" s="858"/>
      <c r="PFQ425" s="858"/>
      <c r="PFR425" s="858"/>
      <c r="PFS425" s="858"/>
      <c r="PFT425" s="858"/>
      <c r="PFU425" s="490"/>
      <c r="PFV425" s="858"/>
      <c r="PFW425" s="858"/>
      <c r="PFX425" s="858"/>
      <c r="PFY425" s="858"/>
      <c r="PFZ425" s="858"/>
      <c r="PGA425" s="858"/>
      <c r="PGB425" s="858"/>
      <c r="PGC425" s="490"/>
      <c r="PGD425" s="858"/>
      <c r="PGE425" s="858"/>
      <c r="PGF425" s="858"/>
      <c r="PGG425" s="858"/>
      <c r="PGH425" s="858"/>
      <c r="PGI425" s="858"/>
      <c r="PGJ425" s="858"/>
      <c r="PGK425" s="490"/>
      <c r="PGL425" s="858"/>
      <c r="PGM425" s="858"/>
      <c r="PGN425" s="858"/>
      <c r="PGO425" s="858"/>
      <c r="PGP425" s="858"/>
      <c r="PGQ425" s="858"/>
      <c r="PGR425" s="858"/>
      <c r="PGS425" s="490"/>
      <c r="PGT425" s="858"/>
      <c r="PGU425" s="858"/>
      <c r="PGV425" s="858"/>
      <c r="PGW425" s="858"/>
      <c r="PGX425" s="858"/>
      <c r="PGY425" s="858"/>
      <c r="PGZ425" s="858"/>
      <c r="PHA425" s="490"/>
      <c r="PHB425" s="858"/>
      <c r="PHC425" s="858"/>
      <c r="PHD425" s="858"/>
      <c r="PHE425" s="858"/>
      <c r="PHF425" s="858"/>
      <c r="PHG425" s="858"/>
      <c r="PHH425" s="858"/>
      <c r="PHI425" s="490"/>
      <c r="PHJ425" s="858"/>
      <c r="PHK425" s="858"/>
      <c r="PHL425" s="858"/>
      <c r="PHM425" s="858"/>
      <c r="PHN425" s="858"/>
      <c r="PHO425" s="858"/>
      <c r="PHP425" s="858"/>
      <c r="PHQ425" s="490"/>
      <c r="PHR425" s="858"/>
      <c r="PHS425" s="858"/>
      <c r="PHT425" s="858"/>
      <c r="PHU425" s="858"/>
      <c r="PHV425" s="858"/>
      <c r="PHW425" s="858"/>
      <c r="PHX425" s="858"/>
      <c r="PHY425" s="490"/>
      <c r="PHZ425" s="858"/>
      <c r="PIA425" s="858"/>
      <c r="PIB425" s="858"/>
      <c r="PIC425" s="858"/>
      <c r="PID425" s="858"/>
      <c r="PIE425" s="858"/>
      <c r="PIF425" s="858"/>
      <c r="PIG425" s="490"/>
      <c r="PIH425" s="858"/>
      <c r="PII425" s="858"/>
      <c r="PIJ425" s="858"/>
      <c r="PIK425" s="858"/>
      <c r="PIL425" s="858"/>
      <c r="PIM425" s="858"/>
      <c r="PIN425" s="858"/>
      <c r="PIO425" s="490"/>
      <c r="PIP425" s="858"/>
      <c r="PIQ425" s="858"/>
      <c r="PIR425" s="858"/>
      <c r="PIS425" s="858"/>
      <c r="PIT425" s="858"/>
      <c r="PIU425" s="858"/>
      <c r="PIV425" s="858"/>
      <c r="PIW425" s="490"/>
      <c r="PIX425" s="858"/>
      <c r="PIY425" s="858"/>
      <c r="PIZ425" s="858"/>
      <c r="PJA425" s="858"/>
      <c r="PJB425" s="858"/>
      <c r="PJC425" s="858"/>
      <c r="PJD425" s="858"/>
      <c r="PJE425" s="490"/>
      <c r="PJF425" s="858"/>
      <c r="PJG425" s="858"/>
      <c r="PJH425" s="858"/>
      <c r="PJI425" s="858"/>
      <c r="PJJ425" s="858"/>
      <c r="PJK425" s="858"/>
      <c r="PJL425" s="858"/>
      <c r="PJM425" s="490"/>
      <c r="PJN425" s="858"/>
      <c r="PJO425" s="858"/>
      <c r="PJP425" s="858"/>
      <c r="PJQ425" s="858"/>
      <c r="PJR425" s="858"/>
      <c r="PJS425" s="858"/>
      <c r="PJT425" s="858"/>
      <c r="PJU425" s="490"/>
      <c r="PJV425" s="858"/>
      <c r="PJW425" s="858"/>
      <c r="PJX425" s="858"/>
      <c r="PJY425" s="858"/>
      <c r="PJZ425" s="858"/>
      <c r="PKA425" s="858"/>
      <c r="PKB425" s="858"/>
      <c r="PKC425" s="490"/>
      <c r="PKD425" s="858"/>
      <c r="PKE425" s="858"/>
      <c r="PKF425" s="858"/>
      <c r="PKG425" s="858"/>
      <c r="PKH425" s="858"/>
      <c r="PKI425" s="858"/>
      <c r="PKJ425" s="858"/>
      <c r="PKK425" s="490"/>
      <c r="PKL425" s="858"/>
      <c r="PKM425" s="858"/>
      <c r="PKN425" s="858"/>
      <c r="PKO425" s="858"/>
      <c r="PKP425" s="858"/>
      <c r="PKQ425" s="858"/>
      <c r="PKR425" s="858"/>
      <c r="PKS425" s="490"/>
      <c r="PKT425" s="858"/>
      <c r="PKU425" s="858"/>
      <c r="PKV425" s="858"/>
      <c r="PKW425" s="858"/>
      <c r="PKX425" s="858"/>
      <c r="PKY425" s="858"/>
      <c r="PKZ425" s="858"/>
      <c r="PLA425" s="490"/>
      <c r="PLB425" s="858"/>
      <c r="PLC425" s="858"/>
      <c r="PLD425" s="858"/>
      <c r="PLE425" s="858"/>
      <c r="PLF425" s="858"/>
      <c r="PLG425" s="858"/>
      <c r="PLH425" s="858"/>
      <c r="PLI425" s="490"/>
      <c r="PLJ425" s="858"/>
      <c r="PLK425" s="858"/>
      <c r="PLL425" s="858"/>
      <c r="PLM425" s="858"/>
      <c r="PLN425" s="858"/>
      <c r="PLO425" s="858"/>
      <c r="PLP425" s="858"/>
      <c r="PLQ425" s="490"/>
      <c r="PLR425" s="858"/>
      <c r="PLS425" s="858"/>
      <c r="PLT425" s="858"/>
      <c r="PLU425" s="858"/>
      <c r="PLV425" s="858"/>
      <c r="PLW425" s="858"/>
      <c r="PLX425" s="858"/>
      <c r="PLY425" s="490"/>
      <c r="PLZ425" s="858"/>
      <c r="PMA425" s="858"/>
      <c r="PMB425" s="858"/>
      <c r="PMC425" s="858"/>
      <c r="PMD425" s="858"/>
      <c r="PME425" s="858"/>
      <c r="PMF425" s="858"/>
      <c r="PMG425" s="490"/>
      <c r="PMH425" s="858"/>
      <c r="PMI425" s="858"/>
      <c r="PMJ425" s="858"/>
      <c r="PMK425" s="858"/>
      <c r="PML425" s="858"/>
      <c r="PMM425" s="858"/>
      <c r="PMN425" s="858"/>
      <c r="PMO425" s="490"/>
      <c r="PMP425" s="858"/>
      <c r="PMQ425" s="858"/>
      <c r="PMR425" s="858"/>
      <c r="PMS425" s="858"/>
      <c r="PMT425" s="858"/>
      <c r="PMU425" s="858"/>
      <c r="PMV425" s="858"/>
      <c r="PMW425" s="490"/>
      <c r="PMX425" s="858"/>
      <c r="PMY425" s="858"/>
      <c r="PMZ425" s="858"/>
      <c r="PNA425" s="858"/>
      <c r="PNB425" s="858"/>
      <c r="PNC425" s="858"/>
      <c r="PND425" s="858"/>
      <c r="PNE425" s="490"/>
      <c r="PNF425" s="858"/>
      <c r="PNG425" s="858"/>
      <c r="PNH425" s="858"/>
      <c r="PNI425" s="858"/>
      <c r="PNJ425" s="858"/>
      <c r="PNK425" s="858"/>
      <c r="PNL425" s="858"/>
      <c r="PNM425" s="490"/>
      <c r="PNN425" s="858"/>
      <c r="PNO425" s="858"/>
      <c r="PNP425" s="858"/>
      <c r="PNQ425" s="858"/>
      <c r="PNR425" s="858"/>
      <c r="PNS425" s="858"/>
      <c r="PNT425" s="858"/>
      <c r="PNU425" s="490"/>
      <c r="PNV425" s="858"/>
      <c r="PNW425" s="858"/>
      <c r="PNX425" s="858"/>
      <c r="PNY425" s="858"/>
      <c r="PNZ425" s="858"/>
      <c r="POA425" s="858"/>
      <c r="POB425" s="858"/>
      <c r="POC425" s="490"/>
      <c r="POD425" s="858"/>
      <c r="POE425" s="858"/>
      <c r="POF425" s="858"/>
      <c r="POG425" s="858"/>
      <c r="POH425" s="858"/>
      <c r="POI425" s="858"/>
      <c r="POJ425" s="858"/>
      <c r="POK425" s="490"/>
      <c r="POL425" s="858"/>
      <c r="POM425" s="858"/>
      <c r="PON425" s="858"/>
      <c r="POO425" s="858"/>
      <c r="POP425" s="858"/>
      <c r="POQ425" s="858"/>
      <c r="POR425" s="858"/>
      <c r="POS425" s="490"/>
      <c r="POT425" s="858"/>
      <c r="POU425" s="858"/>
      <c r="POV425" s="858"/>
      <c r="POW425" s="858"/>
      <c r="POX425" s="858"/>
      <c r="POY425" s="858"/>
      <c r="POZ425" s="858"/>
      <c r="PPA425" s="490"/>
      <c r="PPB425" s="858"/>
      <c r="PPC425" s="858"/>
      <c r="PPD425" s="858"/>
      <c r="PPE425" s="858"/>
      <c r="PPF425" s="858"/>
      <c r="PPG425" s="858"/>
      <c r="PPH425" s="858"/>
      <c r="PPI425" s="490"/>
      <c r="PPJ425" s="858"/>
      <c r="PPK425" s="858"/>
      <c r="PPL425" s="858"/>
      <c r="PPM425" s="858"/>
      <c r="PPN425" s="858"/>
      <c r="PPO425" s="858"/>
      <c r="PPP425" s="858"/>
      <c r="PPQ425" s="490"/>
      <c r="PPR425" s="858"/>
      <c r="PPS425" s="858"/>
      <c r="PPT425" s="858"/>
      <c r="PPU425" s="858"/>
      <c r="PPV425" s="858"/>
      <c r="PPW425" s="858"/>
      <c r="PPX425" s="858"/>
      <c r="PPY425" s="490"/>
      <c r="PPZ425" s="858"/>
      <c r="PQA425" s="858"/>
      <c r="PQB425" s="858"/>
      <c r="PQC425" s="858"/>
      <c r="PQD425" s="858"/>
      <c r="PQE425" s="858"/>
      <c r="PQF425" s="858"/>
      <c r="PQG425" s="490"/>
      <c r="PQH425" s="858"/>
      <c r="PQI425" s="858"/>
      <c r="PQJ425" s="858"/>
      <c r="PQK425" s="858"/>
      <c r="PQL425" s="858"/>
      <c r="PQM425" s="858"/>
      <c r="PQN425" s="858"/>
      <c r="PQO425" s="490"/>
      <c r="PQP425" s="858"/>
      <c r="PQQ425" s="858"/>
      <c r="PQR425" s="858"/>
      <c r="PQS425" s="858"/>
      <c r="PQT425" s="858"/>
      <c r="PQU425" s="858"/>
      <c r="PQV425" s="858"/>
      <c r="PQW425" s="490"/>
      <c r="PQX425" s="858"/>
      <c r="PQY425" s="858"/>
      <c r="PQZ425" s="858"/>
      <c r="PRA425" s="858"/>
      <c r="PRB425" s="858"/>
      <c r="PRC425" s="858"/>
      <c r="PRD425" s="858"/>
      <c r="PRE425" s="490"/>
      <c r="PRF425" s="858"/>
      <c r="PRG425" s="858"/>
      <c r="PRH425" s="858"/>
      <c r="PRI425" s="858"/>
      <c r="PRJ425" s="858"/>
      <c r="PRK425" s="858"/>
      <c r="PRL425" s="858"/>
      <c r="PRM425" s="490"/>
      <c r="PRN425" s="858"/>
      <c r="PRO425" s="858"/>
      <c r="PRP425" s="858"/>
      <c r="PRQ425" s="858"/>
      <c r="PRR425" s="858"/>
      <c r="PRS425" s="858"/>
      <c r="PRT425" s="858"/>
      <c r="PRU425" s="490"/>
      <c r="PRV425" s="858"/>
      <c r="PRW425" s="858"/>
      <c r="PRX425" s="858"/>
      <c r="PRY425" s="858"/>
      <c r="PRZ425" s="858"/>
      <c r="PSA425" s="858"/>
      <c r="PSB425" s="858"/>
      <c r="PSC425" s="490"/>
      <c r="PSD425" s="858"/>
      <c r="PSE425" s="858"/>
      <c r="PSF425" s="858"/>
      <c r="PSG425" s="858"/>
      <c r="PSH425" s="858"/>
      <c r="PSI425" s="858"/>
      <c r="PSJ425" s="858"/>
      <c r="PSK425" s="490"/>
      <c r="PSL425" s="858"/>
      <c r="PSM425" s="858"/>
      <c r="PSN425" s="858"/>
      <c r="PSO425" s="858"/>
      <c r="PSP425" s="858"/>
      <c r="PSQ425" s="858"/>
      <c r="PSR425" s="858"/>
      <c r="PSS425" s="490"/>
      <c r="PST425" s="858"/>
      <c r="PSU425" s="858"/>
      <c r="PSV425" s="858"/>
      <c r="PSW425" s="858"/>
      <c r="PSX425" s="858"/>
      <c r="PSY425" s="858"/>
      <c r="PSZ425" s="858"/>
      <c r="PTA425" s="490"/>
      <c r="PTB425" s="858"/>
      <c r="PTC425" s="858"/>
      <c r="PTD425" s="858"/>
      <c r="PTE425" s="858"/>
      <c r="PTF425" s="858"/>
      <c r="PTG425" s="858"/>
      <c r="PTH425" s="858"/>
      <c r="PTI425" s="490"/>
      <c r="PTJ425" s="858"/>
      <c r="PTK425" s="858"/>
      <c r="PTL425" s="858"/>
      <c r="PTM425" s="858"/>
      <c r="PTN425" s="858"/>
      <c r="PTO425" s="858"/>
      <c r="PTP425" s="858"/>
      <c r="PTQ425" s="490"/>
      <c r="PTR425" s="858"/>
      <c r="PTS425" s="858"/>
      <c r="PTT425" s="858"/>
      <c r="PTU425" s="858"/>
      <c r="PTV425" s="858"/>
      <c r="PTW425" s="858"/>
      <c r="PTX425" s="858"/>
      <c r="PTY425" s="490"/>
      <c r="PTZ425" s="858"/>
      <c r="PUA425" s="858"/>
      <c r="PUB425" s="858"/>
      <c r="PUC425" s="858"/>
      <c r="PUD425" s="858"/>
      <c r="PUE425" s="858"/>
      <c r="PUF425" s="858"/>
      <c r="PUG425" s="490"/>
      <c r="PUH425" s="858"/>
      <c r="PUI425" s="858"/>
      <c r="PUJ425" s="858"/>
      <c r="PUK425" s="858"/>
      <c r="PUL425" s="858"/>
      <c r="PUM425" s="858"/>
      <c r="PUN425" s="858"/>
      <c r="PUO425" s="490"/>
      <c r="PUP425" s="858"/>
      <c r="PUQ425" s="858"/>
      <c r="PUR425" s="858"/>
      <c r="PUS425" s="858"/>
      <c r="PUT425" s="858"/>
      <c r="PUU425" s="858"/>
      <c r="PUV425" s="858"/>
      <c r="PUW425" s="490"/>
      <c r="PUX425" s="858"/>
      <c r="PUY425" s="858"/>
      <c r="PUZ425" s="858"/>
      <c r="PVA425" s="858"/>
      <c r="PVB425" s="858"/>
      <c r="PVC425" s="858"/>
      <c r="PVD425" s="858"/>
      <c r="PVE425" s="490"/>
      <c r="PVF425" s="858"/>
      <c r="PVG425" s="858"/>
      <c r="PVH425" s="858"/>
      <c r="PVI425" s="858"/>
      <c r="PVJ425" s="858"/>
      <c r="PVK425" s="858"/>
      <c r="PVL425" s="858"/>
      <c r="PVM425" s="490"/>
      <c r="PVN425" s="858"/>
      <c r="PVO425" s="858"/>
      <c r="PVP425" s="858"/>
      <c r="PVQ425" s="858"/>
      <c r="PVR425" s="858"/>
      <c r="PVS425" s="858"/>
      <c r="PVT425" s="858"/>
      <c r="PVU425" s="490"/>
      <c r="PVV425" s="858"/>
      <c r="PVW425" s="858"/>
      <c r="PVX425" s="858"/>
      <c r="PVY425" s="858"/>
      <c r="PVZ425" s="858"/>
      <c r="PWA425" s="858"/>
      <c r="PWB425" s="858"/>
      <c r="PWC425" s="490"/>
      <c r="PWD425" s="858"/>
      <c r="PWE425" s="858"/>
      <c r="PWF425" s="858"/>
      <c r="PWG425" s="858"/>
      <c r="PWH425" s="858"/>
      <c r="PWI425" s="858"/>
      <c r="PWJ425" s="858"/>
      <c r="PWK425" s="490"/>
      <c r="PWL425" s="858"/>
      <c r="PWM425" s="858"/>
      <c r="PWN425" s="858"/>
      <c r="PWO425" s="858"/>
      <c r="PWP425" s="858"/>
      <c r="PWQ425" s="858"/>
      <c r="PWR425" s="858"/>
      <c r="PWS425" s="490"/>
      <c r="PWT425" s="858"/>
      <c r="PWU425" s="858"/>
      <c r="PWV425" s="858"/>
      <c r="PWW425" s="858"/>
      <c r="PWX425" s="858"/>
      <c r="PWY425" s="858"/>
      <c r="PWZ425" s="858"/>
      <c r="PXA425" s="490"/>
      <c r="PXB425" s="858"/>
      <c r="PXC425" s="858"/>
      <c r="PXD425" s="858"/>
      <c r="PXE425" s="858"/>
      <c r="PXF425" s="858"/>
      <c r="PXG425" s="858"/>
      <c r="PXH425" s="858"/>
      <c r="PXI425" s="490"/>
      <c r="PXJ425" s="858"/>
      <c r="PXK425" s="858"/>
      <c r="PXL425" s="858"/>
      <c r="PXM425" s="858"/>
      <c r="PXN425" s="858"/>
      <c r="PXO425" s="858"/>
      <c r="PXP425" s="858"/>
      <c r="PXQ425" s="490"/>
      <c r="PXR425" s="858"/>
      <c r="PXS425" s="858"/>
      <c r="PXT425" s="858"/>
      <c r="PXU425" s="858"/>
      <c r="PXV425" s="858"/>
      <c r="PXW425" s="858"/>
      <c r="PXX425" s="858"/>
      <c r="PXY425" s="490"/>
      <c r="PXZ425" s="858"/>
      <c r="PYA425" s="858"/>
      <c r="PYB425" s="858"/>
      <c r="PYC425" s="858"/>
      <c r="PYD425" s="858"/>
      <c r="PYE425" s="858"/>
      <c r="PYF425" s="858"/>
      <c r="PYG425" s="490"/>
      <c r="PYH425" s="858"/>
      <c r="PYI425" s="858"/>
      <c r="PYJ425" s="858"/>
      <c r="PYK425" s="858"/>
      <c r="PYL425" s="858"/>
      <c r="PYM425" s="858"/>
      <c r="PYN425" s="858"/>
      <c r="PYO425" s="490"/>
      <c r="PYP425" s="858"/>
      <c r="PYQ425" s="858"/>
      <c r="PYR425" s="858"/>
      <c r="PYS425" s="858"/>
      <c r="PYT425" s="858"/>
      <c r="PYU425" s="858"/>
      <c r="PYV425" s="858"/>
      <c r="PYW425" s="490"/>
      <c r="PYX425" s="858"/>
      <c r="PYY425" s="858"/>
      <c r="PYZ425" s="858"/>
      <c r="PZA425" s="858"/>
      <c r="PZB425" s="858"/>
      <c r="PZC425" s="858"/>
      <c r="PZD425" s="858"/>
      <c r="PZE425" s="490"/>
      <c r="PZF425" s="858"/>
      <c r="PZG425" s="858"/>
      <c r="PZH425" s="858"/>
      <c r="PZI425" s="858"/>
      <c r="PZJ425" s="858"/>
      <c r="PZK425" s="858"/>
      <c r="PZL425" s="858"/>
      <c r="PZM425" s="490"/>
      <c r="PZN425" s="858"/>
      <c r="PZO425" s="858"/>
      <c r="PZP425" s="858"/>
      <c r="PZQ425" s="858"/>
      <c r="PZR425" s="858"/>
      <c r="PZS425" s="858"/>
      <c r="PZT425" s="858"/>
      <c r="PZU425" s="490"/>
      <c r="PZV425" s="858"/>
      <c r="PZW425" s="858"/>
      <c r="PZX425" s="858"/>
      <c r="PZY425" s="858"/>
      <c r="PZZ425" s="858"/>
      <c r="QAA425" s="858"/>
      <c r="QAB425" s="858"/>
      <c r="QAC425" s="490"/>
      <c r="QAD425" s="858"/>
      <c r="QAE425" s="858"/>
      <c r="QAF425" s="858"/>
      <c r="QAG425" s="858"/>
      <c r="QAH425" s="858"/>
      <c r="QAI425" s="858"/>
      <c r="QAJ425" s="858"/>
      <c r="QAK425" s="490"/>
      <c r="QAL425" s="858"/>
      <c r="QAM425" s="858"/>
      <c r="QAN425" s="858"/>
      <c r="QAO425" s="858"/>
      <c r="QAP425" s="858"/>
      <c r="QAQ425" s="858"/>
      <c r="QAR425" s="858"/>
      <c r="QAS425" s="490"/>
      <c r="QAT425" s="858"/>
      <c r="QAU425" s="858"/>
      <c r="QAV425" s="858"/>
      <c r="QAW425" s="858"/>
      <c r="QAX425" s="858"/>
      <c r="QAY425" s="858"/>
      <c r="QAZ425" s="858"/>
      <c r="QBA425" s="490"/>
      <c r="QBB425" s="858"/>
      <c r="QBC425" s="858"/>
      <c r="QBD425" s="858"/>
      <c r="QBE425" s="858"/>
      <c r="QBF425" s="858"/>
      <c r="QBG425" s="858"/>
      <c r="QBH425" s="858"/>
      <c r="QBI425" s="490"/>
      <c r="QBJ425" s="858"/>
      <c r="QBK425" s="858"/>
      <c r="QBL425" s="858"/>
      <c r="QBM425" s="858"/>
      <c r="QBN425" s="858"/>
      <c r="QBO425" s="858"/>
      <c r="QBP425" s="858"/>
      <c r="QBQ425" s="490"/>
      <c r="QBR425" s="858"/>
      <c r="QBS425" s="858"/>
      <c r="QBT425" s="858"/>
      <c r="QBU425" s="858"/>
      <c r="QBV425" s="858"/>
      <c r="QBW425" s="858"/>
      <c r="QBX425" s="858"/>
      <c r="QBY425" s="490"/>
      <c r="QBZ425" s="858"/>
      <c r="QCA425" s="858"/>
      <c r="QCB425" s="858"/>
      <c r="QCC425" s="858"/>
      <c r="QCD425" s="858"/>
      <c r="QCE425" s="858"/>
      <c r="QCF425" s="858"/>
      <c r="QCG425" s="490"/>
      <c r="QCH425" s="858"/>
      <c r="QCI425" s="858"/>
      <c r="QCJ425" s="858"/>
      <c r="QCK425" s="858"/>
      <c r="QCL425" s="858"/>
      <c r="QCM425" s="858"/>
      <c r="QCN425" s="858"/>
      <c r="QCO425" s="490"/>
      <c r="QCP425" s="858"/>
      <c r="QCQ425" s="858"/>
      <c r="QCR425" s="858"/>
      <c r="QCS425" s="858"/>
      <c r="QCT425" s="858"/>
      <c r="QCU425" s="858"/>
      <c r="QCV425" s="858"/>
      <c r="QCW425" s="490"/>
      <c r="QCX425" s="858"/>
      <c r="QCY425" s="858"/>
      <c r="QCZ425" s="858"/>
      <c r="QDA425" s="858"/>
      <c r="QDB425" s="858"/>
      <c r="QDC425" s="858"/>
      <c r="QDD425" s="858"/>
      <c r="QDE425" s="490"/>
      <c r="QDF425" s="858"/>
      <c r="QDG425" s="858"/>
      <c r="QDH425" s="858"/>
      <c r="QDI425" s="858"/>
      <c r="QDJ425" s="858"/>
      <c r="QDK425" s="858"/>
      <c r="QDL425" s="858"/>
      <c r="QDM425" s="490"/>
      <c r="QDN425" s="858"/>
      <c r="QDO425" s="858"/>
      <c r="QDP425" s="858"/>
      <c r="QDQ425" s="858"/>
      <c r="QDR425" s="858"/>
      <c r="QDS425" s="858"/>
      <c r="QDT425" s="858"/>
      <c r="QDU425" s="490"/>
      <c r="QDV425" s="858"/>
      <c r="QDW425" s="858"/>
      <c r="QDX425" s="858"/>
      <c r="QDY425" s="858"/>
      <c r="QDZ425" s="858"/>
      <c r="QEA425" s="858"/>
      <c r="QEB425" s="858"/>
      <c r="QEC425" s="490"/>
      <c r="QED425" s="858"/>
      <c r="QEE425" s="858"/>
      <c r="QEF425" s="858"/>
      <c r="QEG425" s="858"/>
      <c r="QEH425" s="858"/>
      <c r="QEI425" s="858"/>
      <c r="QEJ425" s="858"/>
      <c r="QEK425" s="490"/>
      <c r="QEL425" s="858"/>
      <c r="QEM425" s="858"/>
      <c r="QEN425" s="858"/>
      <c r="QEO425" s="858"/>
      <c r="QEP425" s="858"/>
      <c r="QEQ425" s="858"/>
      <c r="QER425" s="858"/>
      <c r="QES425" s="490"/>
      <c r="QET425" s="858"/>
      <c r="QEU425" s="858"/>
      <c r="QEV425" s="858"/>
      <c r="QEW425" s="858"/>
      <c r="QEX425" s="858"/>
      <c r="QEY425" s="858"/>
      <c r="QEZ425" s="858"/>
      <c r="QFA425" s="490"/>
      <c r="QFB425" s="858"/>
      <c r="QFC425" s="858"/>
      <c r="QFD425" s="858"/>
      <c r="QFE425" s="858"/>
      <c r="QFF425" s="858"/>
      <c r="QFG425" s="858"/>
      <c r="QFH425" s="858"/>
      <c r="QFI425" s="490"/>
      <c r="QFJ425" s="858"/>
      <c r="QFK425" s="858"/>
      <c r="QFL425" s="858"/>
      <c r="QFM425" s="858"/>
      <c r="QFN425" s="858"/>
      <c r="QFO425" s="858"/>
      <c r="QFP425" s="858"/>
      <c r="QFQ425" s="490"/>
      <c r="QFR425" s="858"/>
      <c r="QFS425" s="858"/>
      <c r="QFT425" s="858"/>
      <c r="QFU425" s="858"/>
      <c r="QFV425" s="858"/>
      <c r="QFW425" s="858"/>
      <c r="QFX425" s="858"/>
      <c r="QFY425" s="490"/>
      <c r="QFZ425" s="858"/>
      <c r="QGA425" s="858"/>
      <c r="QGB425" s="858"/>
      <c r="QGC425" s="858"/>
      <c r="QGD425" s="858"/>
      <c r="QGE425" s="858"/>
      <c r="QGF425" s="858"/>
      <c r="QGG425" s="490"/>
      <c r="QGH425" s="858"/>
      <c r="QGI425" s="858"/>
      <c r="QGJ425" s="858"/>
      <c r="QGK425" s="858"/>
      <c r="QGL425" s="858"/>
      <c r="QGM425" s="858"/>
      <c r="QGN425" s="858"/>
      <c r="QGO425" s="490"/>
      <c r="QGP425" s="858"/>
      <c r="QGQ425" s="858"/>
      <c r="QGR425" s="858"/>
      <c r="QGS425" s="858"/>
      <c r="QGT425" s="858"/>
      <c r="QGU425" s="858"/>
      <c r="QGV425" s="858"/>
      <c r="QGW425" s="490"/>
      <c r="QGX425" s="858"/>
      <c r="QGY425" s="858"/>
      <c r="QGZ425" s="858"/>
      <c r="QHA425" s="858"/>
      <c r="QHB425" s="858"/>
      <c r="QHC425" s="858"/>
      <c r="QHD425" s="858"/>
      <c r="QHE425" s="490"/>
      <c r="QHF425" s="858"/>
      <c r="QHG425" s="858"/>
      <c r="QHH425" s="858"/>
      <c r="QHI425" s="858"/>
      <c r="QHJ425" s="858"/>
      <c r="QHK425" s="858"/>
      <c r="QHL425" s="858"/>
      <c r="QHM425" s="490"/>
      <c r="QHN425" s="858"/>
      <c r="QHO425" s="858"/>
      <c r="QHP425" s="858"/>
      <c r="QHQ425" s="858"/>
      <c r="QHR425" s="858"/>
      <c r="QHS425" s="858"/>
      <c r="QHT425" s="858"/>
      <c r="QHU425" s="490"/>
      <c r="QHV425" s="858"/>
      <c r="QHW425" s="858"/>
      <c r="QHX425" s="858"/>
      <c r="QHY425" s="858"/>
      <c r="QHZ425" s="858"/>
      <c r="QIA425" s="858"/>
      <c r="QIB425" s="858"/>
      <c r="QIC425" s="490"/>
      <c r="QID425" s="858"/>
      <c r="QIE425" s="858"/>
      <c r="QIF425" s="858"/>
      <c r="QIG425" s="858"/>
      <c r="QIH425" s="858"/>
      <c r="QII425" s="858"/>
      <c r="QIJ425" s="858"/>
      <c r="QIK425" s="490"/>
      <c r="QIL425" s="858"/>
      <c r="QIM425" s="858"/>
      <c r="QIN425" s="858"/>
      <c r="QIO425" s="858"/>
      <c r="QIP425" s="858"/>
      <c r="QIQ425" s="858"/>
      <c r="QIR425" s="858"/>
      <c r="QIS425" s="490"/>
      <c r="QIT425" s="858"/>
      <c r="QIU425" s="858"/>
      <c r="QIV425" s="858"/>
      <c r="QIW425" s="858"/>
      <c r="QIX425" s="858"/>
      <c r="QIY425" s="858"/>
      <c r="QIZ425" s="858"/>
      <c r="QJA425" s="490"/>
      <c r="QJB425" s="858"/>
      <c r="QJC425" s="858"/>
      <c r="QJD425" s="858"/>
      <c r="QJE425" s="858"/>
      <c r="QJF425" s="858"/>
      <c r="QJG425" s="858"/>
      <c r="QJH425" s="858"/>
      <c r="QJI425" s="490"/>
      <c r="QJJ425" s="858"/>
      <c r="QJK425" s="858"/>
      <c r="QJL425" s="858"/>
      <c r="QJM425" s="858"/>
      <c r="QJN425" s="858"/>
      <c r="QJO425" s="858"/>
      <c r="QJP425" s="858"/>
      <c r="QJQ425" s="490"/>
      <c r="QJR425" s="858"/>
      <c r="QJS425" s="858"/>
      <c r="QJT425" s="858"/>
      <c r="QJU425" s="858"/>
      <c r="QJV425" s="858"/>
      <c r="QJW425" s="858"/>
      <c r="QJX425" s="858"/>
      <c r="QJY425" s="490"/>
      <c r="QJZ425" s="858"/>
      <c r="QKA425" s="858"/>
      <c r="QKB425" s="858"/>
      <c r="QKC425" s="858"/>
      <c r="QKD425" s="858"/>
      <c r="QKE425" s="858"/>
      <c r="QKF425" s="858"/>
      <c r="QKG425" s="490"/>
      <c r="QKH425" s="858"/>
      <c r="QKI425" s="858"/>
      <c r="QKJ425" s="858"/>
      <c r="QKK425" s="858"/>
      <c r="QKL425" s="858"/>
      <c r="QKM425" s="858"/>
      <c r="QKN425" s="858"/>
      <c r="QKO425" s="490"/>
      <c r="QKP425" s="858"/>
      <c r="QKQ425" s="858"/>
      <c r="QKR425" s="858"/>
      <c r="QKS425" s="858"/>
      <c r="QKT425" s="858"/>
      <c r="QKU425" s="858"/>
      <c r="QKV425" s="858"/>
      <c r="QKW425" s="490"/>
      <c r="QKX425" s="858"/>
      <c r="QKY425" s="858"/>
      <c r="QKZ425" s="858"/>
      <c r="QLA425" s="858"/>
      <c r="QLB425" s="858"/>
      <c r="QLC425" s="858"/>
      <c r="QLD425" s="858"/>
      <c r="QLE425" s="490"/>
      <c r="QLF425" s="858"/>
      <c r="QLG425" s="858"/>
      <c r="QLH425" s="858"/>
      <c r="QLI425" s="858"/>
      <c r="QLJ425" s="858"/>
      <c r="QLK425" s="858"/>
      <c r="QLL425" s="858"/>
      <c r="QLM425" s="490"/>
      <c r="QLN425" s="858"/>
      <c r="QLO425" s="858"/>
      <c r="QLP425" s="858"/>
      <c r="QLQ425" s="858"/>
      <c r="QLR425" s="858"/>
      <c r="QLS425" s="858"/>
      <c r="QLT425" s="858"/>
      <c r="QLU425" s="490"/>
      <c r="QLV425" s="858"/>
      <c r="QLW425" s="858"/>
      <c r="QLX425" s="858"/>
      <c r="QLY425" s="858"/>
      <c r="QLZ425" s="858"/>
      <c r="QMA425" s="858"/>
      <c r="QMB425" s="858"/>
      <c r="QMC425" s="490"/>
      <c r="QMD425" s="858"/>
      <c r="QME425" s="858"/>
      <c r="QMF425" s="858"/>
      <c r="QMG425" s="858"/>
      <c r="QMH425" s="858"/>
      <c r="QMI425" s="858"/>
      <c r="QMJ425" s="858"/>
      <c r="QMK425" s="490"/>
      <c r="QML425" s="858"/>
      <c r="QMM425" s="858"/>
      <c r="QMN425" s="858"/>
      <c r="QMO425" s="858"/>
      <c r="QMP425" s="858"/>
      <c r="QMQ425" s="858"/>
      <c r="QMR425" s="858"/>
      <c r="QMS425" s="490"/>
      <c r="QMT425" s="858"/>
      <c r="QMU425" s="858"/>
      <c r="QMV425" s="858"/>
      <c r="QMW425" s="858"/>
      <c r="QMX425" s="858"/>
      <c r="QMY425" s="858"/>
      <c r="QMZ425" s="858"/>
      <c r="QNA425" s="490"/>
      <c r="QNB425" s="858"/>
      <c r="QNC425" s="858"/>
      <c r="QND425" s="858"/>
      <c r="QNE425" s="858"/>
      <c r="QNF425" s="858"/>
      <c r="QNG425" s="858"/>
      <c r="QNH425" s="858"/>
      <c r="QNI425" s="490"/>
      <c r="QNJ425" s="858"/>
      <c r="QNK425" s="858"/>
      <c r="QNL425" s="858"/>
      <c r="QNM425" s="858"/>
      <c r="QNN425" s="858"/>
      <c r="QNO425" s="858"/>
      <c r="QNP425" s="858"/>
      <c r="QNQ425" s="490"/>
      <c r="QNR425" s="858"/>
      <c r="QNS425" s="858"/>
      <c r="QNT425" s="858"/>
      <c r="QNU425" s="858"/>
      <c r="QNV425" s="858"/>
      <c r="QNW425" s="858"/>
      <c r="QNX425" s="858"/>
      <c r="QNY425" s="490"/>
      <c r="QNZ425" s="858"/>
      <c r="QOA425" s="858"/>
      <c r="QOB425" s="858"/>
      <c r="QOC425" s="858"/>
      <c r="QOD425" s="858"/>
      <c r="QOE425" s="858"/>
      <c r="QOF425" s="858"/>
      <c r="QOG425" s="490"/>
      <c r="QOH425" s="858"/>
      <c r="QOI425" s="858"/>
      <c r="QOJ425" s="858"/>
      <c r="QOK425" s="858"/>
      <c r="QOL425" s="858"/>
      <c r="QOM425" s="858"/>
      <c r="QON425" s="858"/>
      <c r="QOO425" s="490"/>
      <c r="QOP425" s="858"/>
      <c r="QOQ425" s="858"/>
      <c r="QOR425" s="858"/>
      <c r="QOS425" s="858"/>
      <c r="QOT425" s="858"/>
      <c r="QOU425" s="858"/>
      <c r="QOV425" s="858"/>
      <c r="QOW425" s="490"/>
      <c r="QOX425" s="858"/>
      <c r="QOY425" s="858"/>
      <c r="QOZ425" s="858"/>
      <c r="QPA425" s="858"/>
      <c r="QPB425" s="858"/>
      <c r="QPC425" s="858"/>
      <c r="QPD425" s="858"/>
      <c r="QPE425" s="490"/>
      <c r="QPF425" s="858"/>
      <c r="QPG425" s="858"/>
      <c r="QPH425" s="858"/>
      <c r="QPI425" s="858"/>
      <c r="QPJ425" s="858"/>
      <c r="QPK425" s="858"/>
      <c r="QPL425" s="858"/>
      <c r="QPM425" s="490"/>
      <c r="QPN425" s="858"/>
      <c r="QPO425" s="858"/>
      <c r="QPP425" s="858"/>
      <c r="QPQ425" s="858"/>
      <c r="QPR425" s="858"/>
      <c r="QPS425" s="858"/>
      <c r="QPT425" s="858"/>
      <c r="QPU425" s="490"/>
      <c r="QPV425" s="858"/>
      <c r="QPW425" s="858"/>
      <c r="QPX425" s="858"/>
      <c r="QPY425" s="858"/>
      <c r="QPZ425" s="858"/>
      <c r="QQA425" s="858"/>
      <c r="QQB425" s="858"/>
      <c r="QQC425" s="490"/>
      <c r="QQD425" s="858"/>
      <c r="QQE425" s="858"/>
      <c r="QQF425" s="858"/>
      <c r="QQG425" s="858"/>
      <c r="QQH425" s="858"/>
      <c r="QQI425" s="858"/>
      <c r="QQJ425" s="858"/>
      <c r="QQK425" s="490"/>
      <c r="QQL425" s="858"/>
      <c r="QQM425" s="858"/>
      <c r="QQN425" s="858"/>
      <c r="QQO425" s="858"/>
      <c r="QQP425" s="858"/>
      <c r="QQQ425" s="858"/>
      <c r="QQR425" s="858"/>
      <c r="QQS425" s="490"/>
      <c r="QQT425" s="858"/>
      <c r="QQU425" s="858"/>
      <c r="QQV425" s="858"/>
      <c r="QQW425" s="858"/>
      <c r="QQX425" s="858"/>
      <c r="QQY425" s="858"/>
      <c r="QQZ425" s="858"/>
      <c r="QRA425" s="490"/>
      <c r="QRB425" s="858"/>
      <c r="QRC425" s="858"/>
      <c r="QRD425" s="858"/>
      <c r="QRE425" s="858"/>
      <c r="QRF425" s="858"/>
      <c r="QRG425" s="858"/>
      <c r="QRH425" s="858"/>
      <c r="QRI425" s="490"/>
      <c r="QRJ425" s="858"/>
      <c r="QRK425" s="858"/>
      <c r="QRL425" s="858"/>
      <c r="QRM425" s="858"/>
      <c r="QRN425" s="858"/>
      <c r="QRO425" s="858"/>
      <c r="QRP425" s="858"/>
      <c r="QRQ425" s="490"/>
      <c r="QRR425" s="858"/>
      <c r="QRS425" s="858"/>
      <c r="QRT425" s="858"/>
      <c r="QRU425" s="858"/>
      <c r="QRV425" s="858"/>
      <c r="QRW425" s="858"/>
      <c r="QRX425" s="858"/>
      <c r="QRY425" s="490"/>
      <c r="QRZ425" s="858"/>
      <c r="QSA425" s="858"/>
      <c r="QSB425" s="858"/>
      <c r="QSC425" s="858"/>
      <c r="QSD425" s="858"/>
      <c r="QSE425" s="858"/>
      <c r="QSF425" s="858"/>
      <c r="QSG425" s="490"/>
      <c r="QSH425" s="858"/>
      <c r="QSI425" s="858"/>
      <c r="QSJ425" s="858"/>
      <c r="QSK425" s="858"/>
      <c r="QSL425" s="858"/>
      <c r="QSM425" s="858"/>
      <c r="QSN425" s="858"/>
      <c r="QSO425" s="490"/>
      <c r="QSP425" s="858"/>
      <c r="QSQ425" s="858"/>
      <c r="QSR425" s="858"/>
      <c r="QSS425" s="858"/>
      <c r="QST425" s="858"/>
      <c r="QSU425" s="858"/>
      <c r="QSV425" s="858"/>
      <c r="QSW425" s="490"/>
      <c r="QSX425" s="858"/>
      <c r="QSY425" s="858"/>
      <c r="QSZ425" s="858"/>
      <c r="QTA425" s="858"/>
      <c r="QTB425" s="858"/>
      <c r="QTC425" s="858"/>
      <c r="QTD425" s="858"/>
      <c r="QTE425" s="490"/>
      <c r="QTF425" s="858"/>
      <c r="QTG425" s="858"/>
      <c r="QTH425" s="858"/>
      <c r="QTI425" s="858"/>
      <c r="QTJ425" s="858"/>
      <c r="QTK425" s="858"/>
      <c r="QTL425" s="858"/>
      <c r="QTM425" s="490"/>
      <c r="QTN425" s="858"/>
      <c r="QTO425" s="858"/>
      <c r="QTP425" s="858"/>
      <c r="QTQ425" s="858"/>
      <c r="QTR425" s="858"/>
      <c r="QTS425" s="858"/>
      <c r="QTT425" s="858"/>
      <c r="QTU425" s="490"/>
      <c r="QTV425" s="858"/>
      <c r="QTW425" s="858"/>
      <c r="QTX425" s="858"/>
      <c r="QTY425" s="858"/>
      <c r="QTZ425" s="858"/>
      <c r="QUA425" s="858"/>
      <c r="QUB425" s="858"/>
      <c r="QUC425" s="490"/>
      <c r="QUD425" s="858"/>
      <c r="QUE425" s="858"/>
      <c r="QUF425" s="858"/>
      <c r="QUG425" s="858"/>
      <c r="QUH425" s="858"/>
      <c r="QUI425" s="858"/>
      <c r="QUJ425" s="858"/>
      <c r="QUK425" s="490"/>
      <c r="QUL425" s="858"/>
      <c r="QUM425" s="858"/>
      <c r="QUN425" s="858"/>
      <c r="QUO425" s="858"/>
      <c r="QUP425" s="858"/>
      <c r="QUQ425" s="858"/>
      <c r="QUR425" s="858"/>
      <c r="QUS425" s="490"/>
      <c r="QUT425" s="858"/>
      <c r="QUU425" s="858"/>
      <c r="QUV425" s="858"/>
      <c r="QUW425" s="858"/>
      <c r="QUX425" s="858"/>
      <c r="QUY425" s="858"/>
      <c r="QUZ425" s="858"/>
      <c r="QVA425" s="490"/>
      <c r="QVB425" s="858"/>
      <c r="QVC425" s="858"/>
      <c r="QVD425" s="858"/>
      <c r="QVE425" s="858"/>
      <c r="QVF425" s="858"/>
      <c r="QVG425" s="858"/>
      <c r="QVH425" s="858"/>
      <c r="QVI425" s="490"/>
      <c r="QVJ425" s="858"/>
      <c r="QVK425" s="858"/>
      <c r="QVL425" s="858"/>
      <c r="QVM425" s="858"/>
      <c r="QVN425" s="858"/>
      <c r="QVO425" s="858"/>
      <c r="QVP425" s="858"/>
      <c r="QVQ425" s="490"/>
      <c r="QVR425" s="858"/>
      <c r="QVS425" s="858"/>
      <c r="QVT425" s="858"/>
      <c r="QVU425" s="858"/>
      <c r="QVV425" s="858"/>
      <c r="QVW425" s="858"/>
      <c r="QVX425" s="858"/>
      <c r="QVY425" s="490"/>
      <c r="QVZ425" s="858"/>
      <c r="QWA425" s="858"/>
      <c r="QWB425" s="858"/>
      <c r="QWC425" s="858"/>
      <c r="QWD425" s="858"/>
      <c r="QWE425" s="858"/>
      <c r="QWF425" s="858"/>
      <c r="QWG425" s="490"/>
      <c r="QWH425" s="858"/>
      <c r="QWI425" s="858"/>
      <c r="QWJ425" s="858"/>
      <c r="QWK425" s="858"/>
      <c r="QWL425" s="858"/>
      <c r="QWM425" s="858"/>
      <c r="QWN425" s="858"/>
      <c r="QWO425" s="490"/>
      <c r="QWP425" s="858"/>
      <c r="QWQ425" s="858"/>
      <c r="QWR425" s="858"/>
      <c r="QWS425" s="858"/>
      <c r="QWT425" s="858"/>
      <c r="QWU425" s="858"/>
      <c r="QWV425" s="858"/>
      <c r="QWW425" s="490"/>
      <c r="QWX425" s="858"/>
      <c r="QWY425" s="858"/>
      <c r="QWZ425" s="858"/>
      <c r="QXA425" s="858"/>
      <c r="QXB425" s="858"/>
      <c r="QXC425" s="858"/>
      <c r="QXD425" s="858"/>
      <c r="QXE425" s="490"/>
      <c r="QXF425" s="858"/>
      <c r="QXG425" s="858"/>
      <c r="QXH425" s="858"/>
      <c r="QXI425" s="858"/>
      <c r="QXJ425" s="858"/>
      <c r="QXK425" s="858"/>
      <c r="QXL425" s="858"/>
      <c r="QXM425" s="490"/>
      <c r="QXN425" s="858"/>
      <c r="QXO425" s="858"/>
      <c r="QXP425" s="858"/>
      <c r="QXQ425" s="858"/>
      <c r="QXR425" s="858"/>
      <c r="QXS425" s="858"/>
      <c r="QXT425" s="858"/>
      <c r="QXU425" s="490"/>
      <c r="QXV425" s="858"/>
      <c r="QXW425" s="858"/>
      <c r="QXX425" s="858"/>
      <c r="QXY425" s="858"/>
      <c r="QXZ425" s="858"/>
      <c r="QYA425" s="858"/>
      <c r="QYB425" s="858"/>
      <c r="QYC425" s="490"/>
      <c r="QYD425" s="858"/>
      <c r="QYE425" s="858"/>
      <c r="QYF425" s="858"/>
      <c r="QYG425" s="858"/>
      <c r="QYH425" s="858"/>
      <c r="QYI425" s="858"/>
      <c r="QYJ425" s="858"/>
      <c r="QYK425" s="490"/>
      <c r="QYL425" s="858"/>
      <c r="QYM425" s="858"/>
      <c r="QYN425" s="858"/>
      <c r="QYO425" s="858"/>
      <c r="QYP425" s="858"/>
      <c r="QYQ425" s="858"/>
      <c r="QYR425" s="858"/>
      <c r="QYS425" s="490"/>
      <c r="QYT425" s="858"/>
      <c r="QYU425" s="858"/>
      <c r="QYV425" s="858"/>
      <c r="QYW425" s="858"/>
      <c r="QYX425" s="858"/>
      <c r="QYY425" s="858"/>
      <c r="QYZ425" s="858"/>
      <c r="QZA425" s="490"/>
      <c r="QZB425" s="858"/>
      <c r="QZC425" s="858"/>
      <c r="QZD425" s="858"/>
      <c r="QZE425" s="858"/>
      <c r="QZF425" s="858"/>
      <c r="QZG425" s="858"/>
      <c r="QZH425" s="858"/>
      <c r="QZI425" s="490"/>
      <c r="QZJ425" s="858"/>
      <c r="QZK425" s="858"/>
      <c r="QZL425" s="858"/>
      <c r="QZM425" s="858"/>
      <c r="QZN425" s="858"/>
      <c r="QZO425" s="858"/>
      <c r="QZP425" s="858"/>
      <c r="QZQ425" s="490"/>
      <c r="QZR425" s="858"/>
      <c r="QZS425" s="858"/>
      <c r="QZT425" s="858"/>
      <c r="QZU425" s="858"/>
      <c r="QZV425" s="858"/>
      <c r="QZW425" s="858"/>
      <c r="QZX425" s="858"/>
      <c r="QZY425" s="490"/>
      <c r="QZZ425" s="858"/>
      <c r="RAA425" s="858"/>
      <c r="RAB425" s="858"/>
      <c r="RAC425" s="858"/>
      <c r="RAD425" s="858"/>
      <c r="RAE425" s="858"/>
      <c r="RAF425" s="858"/>
      <c r="RAG425" s="490"/>
      <c r="RAH425" s="858"/>
      <c r="RAI425" s="858"/>
      <c r="RAJ425" s="858"/>
      <c r="RAK425" s="858"/>
      <c r="RAL425" s="858"/>
      <c r="RAM425" s="858"/>
      <c r="RAN425" s="858"/>
      <c r="RAO425" s="490"/>
      <c r="RAP425" s="858"/>
      <c r="RAQ425" s="858"/>
      <c r="RAR425" s="858"/>
      <c r="RAS425" s="858"/>
      <c r="RAT425" s="858"/>
      <c r="RAU425" s="858"/>
      <c r="RAV425" s="858"/>
      <c r="RAW425" s="490"/>
      <c r="RAX425" s="858"/>
      <c r="RAY425" s="858"/>
      <c r="RAZ425" s="858"/>
      <c r="RBA425" s="858"/>
      <c r="RBB425" s="858"/>
      <c r="RBC425" s="858"/>
      <c r="RBD425" s="858"/>
      <c r="RBE425" s="490"/>
      <c r="RBF425" s="858"/>
      <c r="RBG425" s="858"/>
      <c r="RBH425" s="858"/>
      <c r="RBI425" s="858"/>
      <c r="RBJ425" s="858"/>
      <c r="RBK425" s="858"/>
      <c r="RBL425" s="858"/>
      <c r="RBM425" s="490"/>
      <c r="RBN425" s="858"/>
      <c r="RBO425" s="858"/>
      <c r="RBP425" s="858"/>
      <c r="RBQ425" s="858"/>
      <c r="RBR425" s="858"/>
      <c r="RBS425" s="858"/>
      <c r="RBT425" s="858"/>
      <c r="RBU425" s="490"/>
      <c r="RBV425" s="858"/>
      <c r="RBW425" s="858"/>
      <c r="RBX425" s="858"/>
      <c r="RBY425" s="858"/>
      <c r="RBZ425" s="858"/>
      <c r="RCA425" s="858"/>
      <c r="RCB425" s="858"/>
      <c r="RCC425" s="490"/>
      <c r="RCD425" s="858"/>
      <c r="RCE425" s="858"/>
      <c r="RCF425" s="858"/>
      <c r="RCG425" s="858"/>
      <c r="RCH425" s="858"/>
      <c r="RCI425" s="858"/>
      <c r="RCJ425" s="858"/>
      <c r="RCK425" s="490"/>
      <c r="RCL425" s="858"/>
      <c r="RCM425" s="858"/>
      <c r="RCN425" s="858"/>
      <c r="RCO425" s="858"/>
      <c r="RCP425" s="858"/>
      <c r="RCQ425" s="858"/>
      <c r="RCR425" s="858"/>
      <c r="RCS425" s="490"/>
      <c r="RCT425" s="858"/>
      <c r="RCU425" s="858"/>
      <c r="RCV425" s="858"/>
      <c r="RCW425" s="858"/>
      <c r="RCX425" s="858"/>
      <c r="RCY425" s="858"/>
      <c r="RCZ425" s="858"/>
      <c r="RDA425" s="490"/>
      <c r="RDB425" s="858"/>
      <c r="RDC425" s="858"/>
      <c r="RDD425" s="858"/>
      <c r="RDE425" s="858"/>
      <c r="RDF425" s="858"/>
      <c r="RDG425" s="858"/>
      <c r="RDH425" s="858"/>
      <c r="RDI425" s="490"/>
      <c r="RDJ425" s="858"/>
      <c r="RDK425" s="858"/>
      <c r="RDL425" s="858"/>
      <c r="RDM425" s="858"/>
      <c r="RDN425" s="858"/>
      <c r="RDO425" s="858"/>
      <c r="RDP425" s="858"/>
      <c r="RDQ425" s="490"/>
      <c r="RDR425" s="858"/>
      <c r="RDS425" s="858"/>
      <c r="RDT425" s="858"/>
      <c r="RDU425" s="858"/>
      <c r="RDV425" s="858"/>
      <c r="RDW425" s="858"/>
      <c r="RDX425" s="858"/>
      <c r="RDY425" s="490"/>
      <c r="RDZ425" s="858"/>
      <c r="REA425" s="858"/>
      <c r="REB425" s="858"/>
      <c r="REC425" s="858"/>
      <c r="RED425" s="858"/>
      <c r="REE425" s="858"/>
      <c r="REF425" s="858"/>
      <c r="REG425" s="490"/>
      <c r="REH425" s="858"/>
      <c r="REI425" s="858"/>
      <c r="REJ425" s="858"/>
      <c r="REK425" s="858"/>
      <c r="REL425" s="858"/>
      <c r="REM425" s="858"/>
      <c r="REN425" s="858"/>
      <c r="REO425" s="490"/>
      <c r="REP425" s="858"/>
      <c r="REQ425" s="858"/>
      <c r="RER425" s="858"/>
      <c r="RES425" s="858"/>
      <c r="RET425" s="858"/>
      <c r="REU425" s="858"/>
      <c r="REV425" s="858"/>
      <c r="REW425" s="490"/>
      <c r="REX425" s="858"/>
      <c r="REY425" s="858"/>
      <c r="REZ425" s="858"/>
      <c r="RFA425" s="858"/>
      <c r="RFB425" s="858"/>
      <c r="RFC425" s="858"/>
      <c r="RFD425" s="858"/>
      <c r="RFE425" s="490"/>
      <c r="RFF425" s="858"/>
      <c r="RFG425" s="858"/>
      <c r="RFH425" s="858"/>
      <c r="RFI425" s="858"/>
      <c r="RFJ425" s="858"/>
      <c r="RFK425" s="858"/>
      <c r="RFL425" s="858"/>
      <c r="RFM425" s="490"/>
      <c r="RFN425" s="858"/>
      <c r="RFO425" s="858"/>
      <c r="RFP425" s="858"/>
      <c r="RFQ425" s="858"/>
      <c r="RFR425" s="858"/>
      <c r="RFS425" s="858"/>
      <c r="RFT425" s="858"/>
      <c r="RFU425" s="490"/>
      <c r="RFV425" s="858"/>
      <c r="RFW425" s="858"/>
      <c r="RFX425" s="858"/>
      <c r="RFY425" s="858"/>
      <c r="RFZ425" s="858"/>
      <c r="RGA425" s="858"/>
      <c r="RGB425" s="858"/>
      <c r="RGC425" s="490"/>
      <c r="RGD425" s="858"/>
      <c r="RGE425" s="858"/>
      <c r="RGF425" s="858"/>
      <c r="RGG425" s="858"/>
      <c r="RGH425" s="858"/>
      <c r="RGI425" s="858"/>
      <c r="RGJ425" s="858"/>
      <c r="RGK425" s="490"/>
      <c r="RGL425" s="858"/>
      <c r="RGM425" s="858"/>
      <c r="RGN425" s="858"/>
      <c r="RGO425" s="858"/>
      <c r="RGP425" s="858"/>
      <c r="RGQ425" s="858"/>
      <c r="RGR425" s="858"/>
      <c r="RGS425" s="490"/>
      <c r="RGT425" s="858"/>
      <c r="RGU425" s="858"/>
      <c r="RGV425" s="858"/>
      <c r="RGW425" s="858"/>
      <c r="RGX425" s="858"/>
      <c r="RGY425" s="858"/>
      <c r="RGZ425" s="858"/>
      <c r="RHA425" s="490"/>
      <c r="RHB425" s="858"/>
      <c r="RHC425" s="858"/>
      <c r="RHD425" s="858"/>
      <c r="RHE425" s="858"/>
      <c r="RHF425" s="858"/>
      <c r="RHG425" s="858"/>
      <c r="RHH425" s="858"/>
      <c r="RHI425" s="490"/>
      <c r="RHJ425" s="858"/>
      <c r="RHK425" s="858"/>
      <c r="RHL425" s="858"/>
      <c r="RHM425" s="858"/>
      <c r="RHN425" s="858"/>
      <c r="RHO425" s="858"/>
      <c r="RHP425" s="858"/>
      <c r="RHQ425" s="490"/>
      <c r="RHR425" s="858"/>
      <c r="RHS425" s="858"/>
      <c r="RHT425" s="858"/>
      <c r="RHU425" s="858"/>
      <c r="RHV425" s="858"/>
      <c r="RHW425" s="858"/>
      <c r="RHX425" s="858"/>
      <c r="RHY425" s="490"/>
      <c r="RHZ425" s="858"/>
      <c r="RIA425" s="858"/>
      <c r="RIB425" s="858"/>
      <c r="RIC425" s="858"/>
      <c r="RID425" s="858"/>
      <c r="RIE425" s="858"/>
      <c r="RIF425" s="858"/>
      <c r="RIG425" s="490"/>
      <c r="RIH425" s="858"/>
      <c r="RII425" s="858"/>
      <c r="RIJ425" s="858"/>
      <c r="RIK425" s="858"/>
      <c r="RIL425" s="858"/>
      <c r="RIM425" s="858"/>
      <c r="RIN425" s="858"/>
      <c r="RIO425" s="490"/>
      <c r="RIP425" s="858"/>
      <c r="RIQ425" s="858"/>
      <c r="RIR425" s="858"/>
      <c r="RIS425" s="858"/>
      <c r="RIT425" s="858"/>
      <c r="RIU425" s="858"/>
      <c r="RIV425" s="858"/>
      <c r="RIW425" s="490"/>
      <c r="RIX425" s="858"/>
      <c r="RIY425" s="858"/>
      <c r="RIZ425" s="858"/>
      <c r="RJA425" s="858"/>
      <c r="RJB425" s="858"/>
      <c r="RJC425" s="858"/>
      <c r="RJD425" s="858"/>
      <c r="RJE425" s="490"/>
      <c r="RJF425" s="858"/>
      <c r="RJG425" s="858"/>
      <c r="RJH425" s="858"/>
      <c r="RJI425" s="858"/>
      <c r="RJJ425" s="858"/>
      <c r="RJK425" s="858"/>
      <c r="RJL425" s="858"/>
      <c r="RJM425" s="490"/>
      <c r="RJN425" s="858"/>
      <c r="RJO425" s="858"/>
      <c r="RJP425" s="858"/>
      <c r="RJQ425" s="858"/>
      <c r="RJR425" s="858"/>
      <c r="RJS425" s="858"/>
      <c r="RJT425" s="858"/>
      <c r="RJU425" s="490"/>
      <c r="RJV425" s="858"/>
      <c r="RJW425" s="858"/>
      <c r="RJX425" s="858"/>
      <c r="RJY425" s="858"/>
      <c r="RJZ425" s="858"/>
      <c r="RKA425" s="858"/>
      <c r="RKB425" s="858"/>
      <c r="RKC425" s="490"/>
      <c r="RKD425" s="858"/>
      <c r="RKE425" s="858"/>
      <c r="RKF425" s="858"/>
      <c r="RKG425" s="858"/>
      <c r="RKH425" s="858"/>
      <c r="RKI425" s="858"/>
      <c r="RKJ425" s="858"/>
      <c r="RKK425" s="490"/>
      <c r="RKL425" s="858"/>
      <c r="RKM425" s="858"/>
      <c r="RKN425" s="858"/>
      <c r="RKO425" s="858"/>
      <c r="RKP425" s="858"/>
      <c r="RKQ425" s="858"/>
      <c r="RKR425" s="858"/>
      <c r="RKS425" s="490"/>
      <c r="RKT425" s="858"/>
      <c r="RKU425" s="858"/>
      <c r="RKV425" s="858"/>
      <c r="RKW425" s="858"/>
      <c r="RKX425" s="858"/>
      <c r="RKY425" s="858"/>
      <c r="RKZ425" s="858"/>
      <c r="RLA425" s="490"/>
      <c r="RLB425" s="858"/>
      <c r="RLC425" s="858"/>
      <c r="RLD425" s="858"/>
      <c r="RLE425" s="858"/>
      <c r="RLF425" s="858"/>
      <c r="RLG425" s="858"/>
      <c r="RLH425" s="858"/>
      <c r="RLI425" s="490"/>
      <c r="RLJ425" s="858"/>
      <c r="RLK425" s="858"/>
      <c r="RLL425" s="858"/>
      <c r="RLM425" s="858"/>
      <c r="RLN425" s="858"/>
      <c r="RLO425" s="858"/>
      <c r="RLP425" s="858"/>
      <c r="RLQ425" s="490"/>
      <c r="RLR425" s="858"/>
      <c r="RLS425" s="858"/>
      <c r="RLT425" s="858"/>
      <c r="RLU425" s="858"/>
      <c r="RLV425" s="858"/>
      <c r="RLW425" s="858"/>
      <c r="RLX425" s="858"/>
      <c r="RLY425" s="490"/>
      <c r="RLZ425" s="858"/>
      <c r="RMA425" s="858"/>
      <c r="RMB425" s="858"/>
      <c r="RMC425" s="858"/>
      <c r="RMD425" s="858"/>
      <c r="RME425" s="858"/>
      <c r="RMF425" s="858"/>
      <c r="RMG425" s="490"/>
      <c r="RMH425" s="858"/>
      <c r="RMI425" s="858"/>
      <c r="RMJ425" s="858"/>
      <c r="RMK425" s="858"/>
      <c r="RML425" s="858"/>
      <c r="RMM425" s="858"/>
      <c r="RMN425" s="858"/>
      <c r="RMO425" s="490"/>
      <c r="RMP425" s="858"/>
      <c r="RMQ425" s="858"/>
      <c r="RMR425" s="858"/>
      <c r="RMS425" s="858"/>
      <c r="RMT425" s="858"/>
      <c r="RMU425" s="858"/>
      <c r="RMV425" s="858"/>
      <c r="RMW425" s="490"/>
      <c r="RMX425" s="858"/>
      <c r="RMY425" s="858"/>
      <c r="RMZ425" s="858"/>
      <c r="RNA425" s="858"/>
      <c r="RNB425" s="858"/>
      <c r="RNC425" s="858"/>
      <c r="RND425" s="858"/>
      <c r="RNE425" s="490"/>
      <c r="RNF425" s="858"/>
      <c r="RNG425" s="858"/>
      <c r="RNH425" s="858"/>
      <c r="RNI425" s="858"/>
      <c r="RNJ425" s="858"/>
      <c r="RNK425" s="858"/>
      <c r="RNL425" s="858"/>
      <c r="RNM425" s="490"/>
      <c r="RNN425" s="858"/>
      <c r="RNO425" s="858"/>
      <c r="RNP425" s="858"/>
      <c r="RNQ425" s="858"/>
      <c r="RNR425" s="858"/>
      <c r="RNS425" s="858"/>
      <c r="RNT425" s="858"/>
      <c r="RNU425" s="490"/>
      <c r="RNV425" s="858"/>
      <c r="RNW425" s="858"/>
      <c r="RNX425" s="858"/>
      <c r="RNY425" s="858"/>
      <c r="RNZ425" s="858"/>
      <c r="ROA425" s="858"/>
      <c r="ROB425" s="858"/>
      <c r="ROC425" s="490"/>
      <c r="ROD425" s="858"/>
      <c r="ROE425" s="858"/>
      <c r="ROF425" s="858"/>
      <c r="ROG425" s="858"/>
      <c r="ROH425" s="858"/>
      <c r="ROI425" s="858"/>
      <c r="ROJ425" s="858"/>
      <c r="ROK425" s="490"/>
      <c r="ROL425" s="858"/>
      <c r="ROM425" s="858"/>
      <c r="RON425" s="858"/>
      <c r="ROO425" s="858"/>
      <c r="ROP425" s="858"/>
      <c r="ROQ425" s="858"/>
      <c r="ROR425" s="858"/>
      <c r="ROS425" s="490"/>
      <c r="ROT425" s="858"/>
      <c r="ROU425" s="858"/>
      <c r="ROV425" s="858"/>
      <c r="ROW425" s="858"/>
      <c r="ROX425" s="858"/>
      <c r="ROY425" s="858"/>
      <c r="ROZ425" s="858"/>
      <c r="RPA425" s="490"/>
      <c r="RPB425" s="858"/>
      <c r="RPC425" s="858"/>
      <c r="RPD425" s="858"/>
      <c r="RPE425" s="858"/>
      <c r="RPF425" s="858"/>
      <c r="RPG425" s="858"/>
      <c r="RPH425" s="858"/>
      <c r="RPI425" s="490"/>
      <c r="RPJ425" s="858"/>
      <c r="RPK425" s="858"/>
      <c r="RPL425" s="858"/>
      <c r="RPM425" s="858"/>
      <c r="RPN425" s="858"/>
      <c r="RPO425" s="858"/>
      <c r="RPP425" s="858"/>
      <c r="RPQ425" s="490"/>
      <c r="RPR425" s="858"/>
      <c r="RPS425" s="858"/>
      <c r="RPT425" s="858"/>
      <c r="RPU425" s="858"/>
      <c r="RPV425" s="858"/>
      <c r="RPW425" s="858"/>
      <c r="RPX425" s="858"/>
      <c r="RPY425" s="490"/>
      <c r="RPZ425" s="858"/>
      <c r="RQA425" s="858"/>
      <c r="RQB425" s="858"/>
      <c r="RQC425" s="858"/>
      <c r="RQD425" s="858"/>
      <c r="RQE425" s="858"/>
      <c r="RQF425" s="858"/>
      <c r="RQG425" s="490"/>
      <c r="RQH425" s="858"/>
      <c r="RQI425" s="858"/>
      <c r="RQJ425" s="858"/>
      <c r="RQK425" s="858"/>
      <c r="RQL425" s="858"/>
      <c r="RQM425" s="858"/>
      <c r="RQN425" s="858"/>
      <c r="RQO425" s="490"/>
      <c r="RQP425" s="858"/>
      <c r="RQQ425" s="858"/>
      <c r="RQR425" s="858"/>
      <c r="RQS425" s="858"/>
      <c r="RQT425" s="858"/>
      <c r="RQU425" s="858"/>
      <c r="RQV425" s="858"/>
      <c r="RQW425" s="490"/>
      <c r="RQX425" s="858"/>
      <c r="RQY425" s="858"/>
      <c r="RQZ425" s="858"/>
      <c r="RRA425" s="858"/>
      <c r="RRB425" s="858"/>
      <c r="RRC425" s="858"/>
      <c r="RRD425" s="858"/>
      <c r="RRE425" s="490"/>
      <c r="RRF425" s="858"/>
      <c r="RRG425" s="858"/>
      <c r="RRH425" s="858"/>
      <c r="RRI425" s="858"/>
      <c r="RRJ425" s="858"/>
      <c r="RRK425" s="858"/>
      <c r="RRL425" s="858"/>
      <c r="RRM425" s="490"/>
      <c r="RRN425" s="858"/>
      <c r="RRO425" s="858"/>
      <c r="RRP425" s="858"/>
      <c r="RRQ425" s="858"/>
      <c r="RRR425" s="858"/>
      <c r="RRS425" s="858"/>
      <c r="RRT425" s="858"/>
      <c r="RRU425" s="490"/>
      <c r="RRV425" s="858"/>
      <c r="RRW425" s="858"/>
      <c r="RRX425" s="858"/>
      <c r="RRY425" s="858"/>
      <c r="RRZ425" s="858"/>
      <c r="RSA425" s="858"/>
      <c r="RSB425" s="858"/>
      <c r="RSC425" s="490"/>
      <c r="RSD425" s="858"/>
      <c r="RSE425" s="858"/>
      <c r="RSF425" s="858"/>
      <c r="RSG425" s="858"/>
      <c r="RSH425" s="858"/>
      <c r="RSI425" s="858"/>
      <c r="RSJ425" s="858"/>
      <c r="RSK425" s="490"/>
      <c r="RSL425" s="858"/>
      <c r="RSM425" s="858"/>
      <c r="RSN425" s="858"/>
      <c r="RSO425" s="858"/>
      <c r="RSP425" s="858"/>
      <c r="RSQ425" s="858"/>
      <c r="RSR425" s="858"/>
      <c r="RSS425" s="490"/>
      <c r="RST425" s="858"/>
      <c r="RSU425" s="858"/>
      <c r="RSV425" s="858"/>
      <c r="RSW425" s="858"/>
      <c r="RSX425" s="858"/>
      <c r="RSY425" s="858"/>
      <c r="RSZ425" s="858"/>
      <c r="RTA425" s="490"/>
      <c r="RTB425" s="858"/>
      <c r="RTC425" s="858"/>
      <c r="RTD425" s="858"/>
      <c r="RTE425" s="858"/>
      <c r="RTF425" s="858"/>
      <c r="RTG425" s="858"/>
      <c r="RTH425" s="858"/>
      <c r="RTI425" s="490"/>
      <c r="RTJ425" s="858"/>
      <c r="RTK425" s="858"/>
      <c r="RTL425" s="858"/>
      <c r="RTM425" s="858"/>
      <c r="RTN425" s="858"/>
      <c r="RTO425" s="858"/>
      <c r="RTP425" s="858"/>
      <c r="RTQ425" s="490"/>
      <c r="RTR425" s="858"/>
      <c r="RTS425" s="858"/>
      <c r="RTT425" s="858"/>
      <c r="RTU425" s="858"/>
      <c r="RTV425" s="858"/>
      <c r="RTW425" s="858"/>
      <c r="RTX425" s="858"/>
      <c r="RTY425" s="490"/>
      <c r="RTZ425" s="858"/>
      <c r="RUA425" s="858"/>
      <c r="RUB425" s="858"/>
      <c r="RUC425" s="858"/>
      <c r="RUD425" s="858"/>
      <c r="RUE425" s="858"/>
      <c r="RUF425" s="858"/>
      <c r="RUG425" s="490"/>
      <c r="RUH425" s="858"/>
      <c r="RUI425" s="858"/>
      <c r="RUJ425" s="858"/>
      <c r="RUK425" s="858"/>
      <c r="RUL425" s="858"/>
      <c r="RUM425" s="858"/>
      <c r="RUN425" s="858"/>
      <c r="RUO425" s="490"/>
      <c r="RUP425" s="858"/>
      <c r="RUQ425" s="858"/>
      <c r="RUR425" s="858"/>
      <c r="RUS425" s="858"/>
      <c r="RUT425" s="858"/>
      <c r="RUU425" s="858"/>
      <c r="RUV425" s="858"/>
      <c r="RUW425" s="490"/>
      <c r="RUX425" s="858"/>
      <c r="RUY425" s="858"/>
      <c r="RUZ425" s="858"/>
      <c r="RVA425" s="858"/>
      <c r="RVB425" s="858"/>
      <c r="RVC425" s="858"/>
      <c r="RVD425" s="858"/>
      <c r="RVE425" s="490"/>
      <c r="RVF425" s="858"/>
      <c r="RVG425" s="858"/>
      <c r="RVH425" s="858"/>
      <c r="RVI425" s="858"/>
      <c r="RVJ425" s="858"/>
      <c r="RVK425" s="858"/>
      <c r="RVL425" s="858"/>
      <c r="RVM425" s="490"/>
      <c r="RVN425" s="858"/>
      <c r="RVO425" s="858"/>
      <c r="RVP425" s="858"/>
      <c r="RVQ425" s="858"/>
      <c r="RVR425" s="858"/>
      <c r="RVS425" s="858"/>
      <c r="RVT425" s="858"/>
      <c r="RVU425" s="490"/>
      <c r="RVV425" s="858"/>
      <c r="RVW425" s="858"/>
      <c r="RVX425" s="858"/>
      <c r="RVY425" s="858"/>
      <c r="RVZ425" s="858"/>
      <c r="RWA425" s="858"/>
      <c r="RWB425" s="858"/>
      <c r="RWC425" s="490"/>
      <c r="RWD425" s="858"/>
      <c r="RWE425" s="858"/>
      <c r="RWF425" s="858"/>
      <c r="RWG425" s="858"/>
      <c r="RWH425" s="858"/>
      <c r="RWI425" s="858"/>
      <c r="RWJ425" s="858"/>
      <c r="RWK425" s="490"/>
      <c r="RWL425" s="858"/>
      <c r="RWM425" s="858"/>
      <c r="RWN425" s="858"/>
      <c r="RWO425" s="858"/>
      <c r="RWP425" s="858"/>
      <c r="RWQ425" s="858"/>
      <c r="RWR425" s="858"/>
      <c r="RWS425" s="490"/>
      <c r="RWT425" s="858"/>
      <c r="RWU425" s="858"/>
      <c r="RWV425" s="858"/>
      <c r="RWW425" s="858"/>
      <c r="RWX425" s="858"/>
      <c r="RWY425" s="858"/>
      <c r="RWZ425" s="858"/>
      <c r="RXA425" s="490"/>
      <c r="RXB425" s="858"/>
      <c r="RXC425" s="858"/>
      <c r="RXD425" s="858"/>
      <c r="RXE425" s="858"/>
      <c r="RXF425" s="858"/>
      <c r="RXG425" s="858"/>
      <c r="RXH425" s="858"/>
      <c r="RXI425" s="490"/>
      <c r="RXJ425" s="858"/>
      <c r="RXK425" s="858"/>
      <c r="RXL425" s="858"/>
      <c r="RXM425" s="858"/>
      <c r="RXN425" s="858"/>
      <c r="RXO425" s="858"/>
      <c r="RXP425" s="858"/>
      <c r="RXQ425" s="490"/>
      <c r="RXR425" s="858"/>
      <c r="RXS425" s="858"/>
      <c r="RXT425" s="858"/>
      <c r="RXU425" s="858"/>
      <c r="RXV425" s="858"/>
      <c r="RXW425" s="858"/>
      <c r="RXX425" s="858"/>
      <c r="RXY425" s="490"/>
      <c r="RXZ425" s="858"/>
      <c r="RYA425" s="858"/>
      <c r="RYB425" s="858"/>
      <c r="RYC425" s="858"/>
      <c r="RYD425" s="858"/>
      <c r="RYE425" s="858"/>
      <c r="RYF425" s="858"/>
      <c r="RYG425" s="490"/>
      <c r="RYH425" s="858"/>
      <c r="RYI425" s="858"/>
      <c r="RYJ425" s="858"/>
      <c r="RYK425" s="858"/>
      <c r="RYL425" s="858"/>
      <c r="RYM425" s="858"/>
      <c r="RYN425" s="858"/>
      <c r="RYO425" s="490"/>
      <c r="RYP425" s="858"/>
      <c r="RYQ425" s="858"/>
      <c r="RYR425" s="858"/>
      <c r="RYS425" s="858"/>
      <c r="RYT425" s="858"/>
      <c r="RYU425" s="858"/>
      <c r="RYV425" s="858"/>
      <c r="RYW425" s="490"/>
      <c r="RYX425" s="858"/>
      <c r="RYY425" s="858"/>
      <c r="RYZ425" s="858"/>
      <c r="RZA425" s="858"/>
      <c r="RZB425" s="858"/>
      <c r="RZC425" s="858"/>
      <c r="RZD425" s="858"/>
      <c r="RZE425" s="490"/>
      <c r="RZF425" s="858"/>
      <c r="RZG425" s="858"/>
      <c r="RZH425" s="858"/>
      <c r="RZI425" s="858"/>
      <c r="RZJ425" s="858"/>
      <c r="RZK425" s="858"/>
      <c r="RZL425" s="858"/>
      <c r="RZM425" s="490"/>
      <c r="RZN425" s="858"/>
      <c r="RZO425" s="858"/>
      <c r="RZP425" s="858"/>
      <c r="RZQ425" s="858"/>
      <c r="RZR425" s="858"/>
      <c r="RZS425" s="858"/>
      <c r="RZT425" s="858"/>
      <c r="RZU425" s="490"/>
      <c r="RZV425" s="858"/>
      <c r="RZW425" s="858"/>
      <c r="RZX425" s="858"/>
      <c r="RZY425" s="858"/>
      <c r="RZZ425" s="858"/>
      <c r="SAA425" s="858"/>
      <c r="SAB425" s="858"/>
      <c r="SAC425" s="490"/>
      <c r="SAD425" s="858"/>
      <c r="SAE425" s="858"/>
      <c r="SAF425" s="858"/>
      <c r="SAG425" s="858"/>
      <c r="SAH425" s="858"/>
      <c r="SAI425" s="858"/>
      <c r="SAJ425" s="858"/>
      <c r="SAK425" s="490"/>
      <c r="SAL425" s="858"/>
      <c r="SAM425" s="858"/>
      <c r="SAN425" s="858"/>
      <c r="SAO425" s="858"/>
      <c r="SAP425" s="858"/>
      <c r="SAQ425" s="858"/>
      <c r="SAR425" s="858"/>
      <c r="SAS425" s="490"/>
      <c r="SAT425" s="858"/>
      <c r="SAU425" s="858"/>
      <c r="SAV425" s="858"/>
      <c r="SAW425" s="858"/>
      <c r="SAX425" s="858"/>
      <c r="SAY425" s="858"/>
      <c r="SAZ425" s="858"/>
      <c r="SBA425" s="490"/>
      <c r="SBB425" s="858"/>
      <c r="SBC425" s="858"/>
      <c r="SBD425" s="858"/>
      <c r="SBE425" s="858"/>
      <c r="SBF425" s="858"/>
      <c r="SBG425" s="858"/>
      <c r="SBH425" s="858"/>
      <c r="SBI425" s="490"/>
      <c r="SBJ425" s="858"/>
      <c r="SBK425" s="858"/>
      <c r="SBL425" s="858"/>
      <c r="SBM425" s="858"/>
      <c r="SBN425" s="858"/>
      <c r="SBO425" s="858"/>
      <c r="SBP425" s="858"/>
      <c r="SBQ425" s="490"/>
      <c r="SBR425" s="858"/>
      <c r="SBS425" s="858"/>
      <c r="SBT425" s="858"/>
      <c r="SBU425" s="858"/>
      <c r="SBV425" s="858"/>
      <c r="SBW425" s="858"/>
      <c r="SBX425" s="858"/>
      <c r="SBY425" s="490"/>
      <c r="SBZ425" s="858"/>
      <c r="SCA425" s="858"/>
      <c r="SCB425" s="858"/>
      <c r="SCC425" s="858"/>
      <c r="SCD425" s="858"/>
      <c r="SCE425" s="858"/>
      <c r="SCF425" s="858"/>
      <c r="SCG425" s="490"/>
      <c r="SCH425" s="858"/>
      <c r="SCI425" s="858"/>
      <c r="SCJ425" s="858"/>
      <c r="SCK425" s="858"/>
      <c r="SCL425" s="858"/>
      <c r="SCM425" s="858"/>
      <c r="SCN425" s="858"/>
      <c r="SCO425" s="490"/>
      <c r="SCP425" s="858"/>
      <c r="SCQ425" s="858"/>
      <c r="SCR425" s="858"/>
      <c r="SCS425" s="858"/>
      <c r="SCT425" s="858"/>
      <c r="SCU425" s="858"/>
      <c r="SCV425" s="858"/>
      <c r="SCW425" s="490"/>
      <c r="SCX425" s="858"/>
      <c r="SCY425" s="858"/>
      <c r="SCZ425" s="858"/>
      <c r="SDA425" s="858"/>
      <c r="SDB425" s="858"/>
      <c r="SDC425" s="858"/>
      <c r="SDD425" s="858"/>
      <c r="SDE425" s="490"/>
      <c r="SDF425" s="858"/>
      <c r="SDG425" s="858"/>
      <c r="SDH425" s="858"/>
      <c r="SDI425" s="858"/>
      <c r="SDJ425" s="858"/>
      <c r="SDK425" s="858"/>
      <c r="SDL425" s="858"/>
      <c r="SDM425" s="490"/>
      <c r="SDN425" s="858"/>
      <c r="SDO425" s="858"/>
      <c r="SDP425" s="858"/>
      <c r="SDQ425" s="858"/>
      <c r="SDR425" s="858"/>
      <c r="SDS425" s="858"/>
      <c r="SDT425" s="858"/>
      <c r="SDU425" s="490"/>
      <c r="SDV425" s="858"/>
      <c r="SDW425" s="858"/>
      <c r="SDX425" s="858"/>
      <c r="SDY425" s="858"/>
      <c r="SDZ425" s="858"/>
      <c r="SEA425" s="858"/>
      <c r="SEB425" s="858"/>
      <c r="SEC425" s="490"/>
      <c r="SED425" s="858"/>
      <c r="SEE425" s="858"/>
      <c r="SEF425" s="858"/>
      <c r="SEG425" s="858"/>
      <c r="SEH425" s="858"/>
      <c r="SEI425" s="858"/>
      <c r="SEJ425" s="858"/>
      <c r="SEK425" s="490"/>
      <c r="SEL425" s="858"/>
      <c r="SEM425" s="858"/>
      <c r="SEN425" s="858"/>
      <c r="SEO425" s="858"/>
      <c r="SEP425" s="858"/>
      <c r="SEQ425" s="858"/>
      <c r="SER425" s="858"/>
      <c r="SES425" s="490"/>
      <c r="SET425" s="858"/>
      <c r="SEU425" s="858"/>
      <c r="SEV425" s="858"/>
      <c r="SEW425" s="858"/>
      <c r="SEX425" s="858"/>
      <c r="SEY425" s="858"/>
      <c r="SEZ425" s="858"/>
      <c r="SFA425" s="490"/>
      <c r="SFB425" s="858"/>
      <c r="SFC425" s="858"/>
      <c r="SFD425" s="858"/>
      <c r="SFE425" s="858"/>
      <c r="SFF425" s="858"/>
      <c r="SFG425" s="858"/>
      <c r="SFH425" s="858"/>
      <c r="SFI425" s="490"/>
      <c r="SFJ425" s="858"/>
      <c r="SFK425" s="858"/>
      <c r="SFL425" s="858"/>
      <c r="SFM425" s="858"/>
      <c r="SFN425" s="858"/>
      <c r="SFO425" s="858"/>
      <c r="SFP425" s="858"/>
      <c r="SFQ425" s="490"/>
      <c r="SFR425" s="858"/>
      <c r="SFS425" s="858"/>
      <c r="SFT425" s="858"/>
      <c r="SFU425" s="858"/>
      <c r="SFV425" s="858"/>
      <c r="SFW425" s="858"/>
      <c r="SFX425" s="858"/>
      <c r="SFY425" s="490"/>
      <c r="SFZ425" s="858"/>
      <c r="SGA425" s="858"/>
      <c r="SGB425" s="858"/>
      <c r="SGC425" s="858"/>
      <c r="SGD425" s="858"/>
      <c r="SGE425" s="858"/>
      <c r="SGF425" s="858"/>
      <c r="SGG425" s="490"/>
      <c r="SGH425" s="858"/>
      <c r="SGI425" s="858"/>
      <c r="SGJ425" s="858"/>
      <c r="SGK425" s="858"/>
      <c r="SGL425" s="858"/>
      <c r="SGM425" s="858"/>
      <c r="SGN425" s="858"/>
      <c r="SGO425" s="490"/>
      <c r="SGP425" s="858"/>
      <c r="SGQ425" s="858"/>
      <c r="SGR425" s="858"/>
      <c r="SGS425" s="858"/>
      <c r="SGT425" s="858"/>
      <c r="SGU425" s="858"/>
      <c r="SGV425" s="858"/>
      <c r="SGW425" s="490"/>
      <c r="SGX425" s="858"/>
      <c r="SGY425" s="858"/>
      <c r="SGZ425" s="858"/>
      <c r="SHA425" s="858"/>
      <c r="SHB425" s="858"/>
      <c r="SHC425" s="858"/>
      <c r="SHD425" s="858"/>
      <c r="SHE425" s="490"/>
      <c r="SHF425" s="858"/>
      <c r="SHG425" s="858"/>
      <c r="SHH425" s="858"/>
      <c r="SHI425" s="858"/>
      <c r="SHJ425" s="858"/>
      <c r="SHK425" s="858"/>
      <c r="SHL425" s="858"/>
      <c r="SHM425" s="490"/>
      <c r="SHN425" s="858"/>
      <c r="SHO425" s="858"/>
      <c r="SHP425" s="858"/>
      <c r="SHQ425" s="858"/>
      <c r="SHR425" s="858"/>
      <c r="SHS425" s="858"/>
      <c r="SHT425" s="858"/>
      <c r="SHU425" s="490"/>
      <c r="SHV425" s="858"/>
      <c r="SHW425" s="858"/>
      <c r="SHX425" s="858"/>
      <c r="SHY425" s="858"/>
      <c r="SHZ425" s="858"/>
      <c r="SIA425" s="858"/>
      <c r="SIB425" s="858"/>
      <c r="SIC425" s="490"/>
      <c r="SID425" s="858"/>
      <c r="SIE425" s="858"/>
      <c r="SIF425" s="858"/>
      <c r="SIG425" s="858"/>
      <c r="SIH425" s="858"/>
      <c r="SII425" s="858"/>
      <c r="SIJ425" s="858"/>
      <c r="SIK425" s="490"/>
      <c r="SIL425" s="858"/>
      <c r="SIM425" s="858"/>
      <c r="SIN425" s="858"/>
      <c r="SIO425" s="858"/>
      <c r="SIP425" s="858"/>
      <c r="SIQ425" s="858"/>
      <c r="SIR425" s="858"/>
      <c r="SIS425" s="490"/>
      <c r="SIT425" s="858"/>
      <c r="SIU425" s="858"/>
      <c r="SIV425" s="858"/>
      <c r="SIW425" s="858"/>
      <c r="SIX425" s="858"/>
      <c r="SIY425" s="858"/>
      <c r="SIZ425" s="858"/>
      <c r="SJA425" s="490"/>
      <c r="SJB425" s="858"/>
      <c r="SJC425" s="858"/>
      <c r="SJD425" s="858"/>
      <c r="SJE425" s="858"/>
      <c r="SJF425" s="858"/>
      <c r="SJG425" s="858"/>
      <c r="SJH425" s="858"/>
      <c r="SJI425" s="490"/>
      <c r="SJJ425" s="858"/>
      <c r="SJK425" s="858"/>
      <c r="SJL425" s="858"/>
      <c r="SJM425" s="858"/>
      <c r="SJN425" s="858"/>
      <c r="SJO425" s="858"/>
      <c r="SJP425" s="858"/>
      <c r="SJQ425" s="490"/>
      <c r="SJR425" s="858"/>
      <c r="SJS425" s="858"/>
      <c r="SJT425" s="858"/>
      <c r="SJU425" s="858"/>
      <c r="SJV425" s="858"/>
      <c r="SJW425" s="858"/>
      <c r="SJX425" s="858"/>
      <c r="SJY425" s="490"/>
      <c r="SJZ425" s="858"/>
      <c r="SKA425" s="858"/>
      <c r="SKB425" s="858"/>
      <c r="SKC425" s="858"/>
      <c r="SKD425" s="858"/>
      <c r="SKE425" s="858"/>
      <c r="SKF425" s="858"/>
      <c r="SKG425" s="490"/>
      <c r="SKH425" s="858"/>
      <c r="SKI425" s="858"/>
      <c r="SKJ425" s="858"/>
      <c r="SKK425" s="858"/>
      <c r="SKL425" s="858"/>
      <c r="SKM425" s="858"/>
      <c r="SKN425" s="858"/>
      <c r="SKO425" s="490"/>
      <c r="SKP425" s="858"/>
      <c r="SKQ425" s="858"/>
      <c r="SKR425" s="858"/>
      <c r="SKS425" s="858"/>
      <c r="SKT425" s="858"/>
      <c r="SKU425" s="858"/>
      <c r="SKV425" s="858"/>
      <c r="SKW425" s="490"/>
      <c r="SKX425" s="858"/>
      <c r="SKY425" s="858"/>
      <c r="SKZ425" s="858"/>
      <c r="SLA425" s="858"/>
      <c r="SLB425" s="858"/>
      <c r="SLC425" s="858"/>
      <c r="SLD425" s="858"/>
      <c r="SLE425" s="490"/>
      <c r="SLF425" s="858"/>
      <c r="SLG425" s="858"/>
      <c r="SLH425" s="858"/>
      <c r="SLI425" s="858"/>
      <c r="SLJ425" s="858"/>
      <c r="SLK425" s="858"/>
      <c r="SLL425" s="858"/>
      <c r="SLM425" s="490"/>
      <c r="SLN425" s="858"/>
      <c r="SLO425" s="858"/>
      <c r="SLP425" s="858"/>
      <c r="SLQ425" s="858"/>
      <c r="SLR425" s="858"/>
      <c r="SLS425" s="858"/>
      <c r="SLT425" s="858"/>
      <c r="SLU425" s="490"/>
      <c r="SLV425" s="858"/>
      <c r="SLW425" s="858"/>
      <c r="SLX425" s="858"/>
      <c r="SLY425" s="858"/>
      <c r="SLZ425" s="858"/>
      <c r="SMA425" s="858"/>
      <c r="SMB425" s="858"/>
      <c r="SMC425" s="490"/>
      <c r="SMD425" s="858"/>
      <c r="SME425" s="858"/>
      <c r="SMF425" s="858"/>
      <c r="SMG425" s="858"/>
      <c r="SMH425" s="858"/>
      <c r="SMI425" s="858"/>
      <c r="SMJ425" s="858"/>
      <c r="SMK425" s="490"/>
      <c r="SML425" s="858"/>
      <c r="SMM425" s="858"/>
      <c r="SMN425" s="858"/>
      <c r="SMO425" s="858"/>
      <c r="SMP425" s="858"/>
      <c r="SMQ425" s="858"/>
      <c r="SMR425" s="858"/>
      <c r="SMS425" s="490"/>
      <c r="SMT425" s="858"/>
      <c r="SMU425" s="858"/>
      <c r="SMV425" s="858"/>
      <c r="SMW425" s="858"/>
      <c r="SMX425" s="858"/>
      <c r="SMY425" s="858"/>
      <c r="SMZ425" s="858"/>
      <c r="SNA425" s="490"/>
      <c r="SNB425" s="858"/>
      <c r="SNC425" s="858"/>
      <c r="SND425" s="858"/>
      <c r="SNE425" s="858"/>
      <c r="SNF425" s="858"/>
      <c r="SNG425" s="858"/>
      <c r="SNH425" s="858"/>
      <c r="SNI425" s="490"/>
      <c r="SNJ425" s="858"/>
      <c r="SNK425" s="858"/>
      <c r="SNL425" s="858"/>
      <c r="SNM425" s="858"/>
      <c r="SNN425" s="858"/>
      <c r="SNO425" s="858"/>
      <c r="SNP425" s="858"/>
      <c r="SNQ425" s="490"/>
      <c r="SNR425" s="858"/>
      <c r="SNS425" s="858"/>
      <c r="SNT425" s="858"/>
      <c r="SNU425" s="858"/>
      <c r="SNV425" s="858"/>
      <c r="SNW425" s="858"/>
      <c r="SNX425" s="858"/>
      <c r="SNY425" s="490"/>
      <c r="SNZ425" s="858"/>
      <c r="SOA425" s="858"/>
      <c r="SOB425" s="858"/>
      <c r="SOC425" s="858"/>
      <c r="SOD425" s="858"/>
      <c r="SOE425" s="858"/>
      <c r="SOF425" s="858"/>
      <c r="SOG425" s="490"/>
      <c r="SOH425" s="858"/>
      <c r="SOI425" s="858"/>
      <c r="SOJ425" s="858"/>
      <c r="SOK425" s="858"/>
      <c r="SOL425" s="858"/>
      <c r="SOM425" s="858"/>
      <c r="SON425" s="858"/>
      <c r="SOO425" s="490"/>
      <c r="SOP425" s="858"/>
      <c r="SOQ425" s="858"/>
      <c r="SOR425" s="858"/>
      <c r="SOS425" s="858"/>
      <c r="SOT425" s="858"/>
      <c r="SOU425" s="858"/>
      <c r="SOV425" s="858"/>
      <c r="SOW425" s="490"/>
      <c r="SOX425" s="858"/>
      <c r="SOY425" s="858"/>
      <c r="SOZ425" s="858"/>
      <c r="SPA425" s="858"/>
      <c r="SPB425" s="858"/>
      <c r="SPC425" s="858"/>
      <c r="SPD425" s="858"/>
      <c r="SPE425" s="490"/>
      <c r="SPF425" s="858"/>
      <c r="SPG425" s="858"/>
      <c r="SPH425" s="858"/>
      <c r="SPI425" s="858"/>
      <c r="SPJ425" s="858"/>
      <c r="SPK425" s="858"/>
      <c r="SPL425" s="858"/>
      <c r="SPM425" s="490"/>
      <c r="SPN425" s="858"/>
      <c r="SPO425" s="858"/>
      <c r="SPP425" s="858"/>
      <c r="SPQ425" s="858"/>
      <c r="SPR425" s="858"/>
      <c r="SPS425" s="858"/>
      <c r="SPT425" s="858"/>
      <c r="SPU425" s="490"/>
      <c r="SPV425" s="858"/>
      <c r="SPW425" s="858"/>
      <c r="SPX425" s="858"/>
      <c r="SPY425" s="858"/>
      <c r="SPZ425" s="858"/>
      <c r="SQA425" s="858"/>
      <c r="SQB425" s="858"/>
      <c r="SQC425" s="490"/>
      <c r="SQD425" s="858"/>
      <c r="SQE425" s="858"/>
      <c r="SQF425" s="858"/>
      <c r="SQG425" s="858"/>
      <c r="SQH425" s="858"/>
      <c r="SQI425" s="858"/>
      <c r="SQJ425" s="858"/>
      <c r="SQK425" s="490"/>
      <c r="SQL425" s="858"/>
      <c r="SQM425" s="858"/>
      <c r="SQN425" s="858"/>
      <c r="SQO425" s="858"/>
      <c r="SQP425" s="858"/>
      <c r="SQQ425" s="858"/>
      <c r="SQR425" s="858"/>
      <c r="SQS425" s="490"/>
      <c r="SQT425" s="858"/>
      <c r="SQU425" s="858"/>
      <c r="SQV425" s="858"/>
      <c r="SQW425" s="858"/>
      <c r="SQX425" s="858"/>
      <c r="SQY425" s="858"/>
      <c r="SQZ425" s="858"/>
      <c r="SRA425" s="490"/>
      <c r="SRB425" s="858"/>
      <c r="SRC425" s="858"/>
      <c r="SRD425" s="858"/>
      <c r="SRE425" s="858"/>
      <c r="SRF425" s="858"/>
      <c r="SRG425" s="858"/>
      <c r="SRH425" s="858"/>
      <c r="SRI425" s="490"/>
      <c r="SRJ425" s="858"/>
      <c r="SRK425" s="858"/>
      <c r="SRL425" s="858"/>
      <c r="SRM425" s="858"/>
      <c r="SRN425" s="858"/>
      <c r="SRO425" s="858"/>
      <c r="SRP425" s="858"/>
      <c r="SRQ425" s="490"/>
      <c r="SRR425" s="858"/>
      <c r="SRS425" s="858"/>
      <c r="SRT425" s="858"/>
      <c r="SRU425" s="858"/>
      <c r="SRV425" s="858"/>
      <c r="SRW425" s="858"/>
      <c r="SRX425" s="858"/>
      <c r="SRY425" s="490"/>
      <c r="SRZ425" s="858"/>
      <c r="SSA425" s="858"/>
      <c r="SSB425" s="858"/>
      <c r="SSC425" s="858"/>
      <c r="SSD425" s="858"/>
      <c r="SSE425" s="858"/>
      <c r="SSF425" s="858"/>
      <c r="SSG425" s="490"/>
      <c r="SSH425" s="858"/>
      <c r="SSI425" s="858"/>
      <c r="SSJ425" s="858"/>
      <c r="SSK425" s="858"/>
      <c r="SSL425" s="858"/>
      <c r="SSM425" s="858"/>
      <c r="SSN425" s="858"/>
      <c r="SSO425" s="490"/>
      <c r="SSP425" s="858"/>
      <c r="SSQ425" s="858"/>
      <c r="SSR425" s="858"/>
      <c r="SSS425" s="858"/>
      <c r="SST425" s="858"/>
      <c r="SSU425" s="858"/>
      <c r="SSV425" s="858"/>
      <c r="SSW425" s="490"/>
      <c r="SSX425" s="858"/>
      <c r="SSY425" s="858"/>
      <c r="SSZ425" s="858"/>
      <c r="STA425" s="858"/>
      <c r="STB425" s="858"/>
      <c r="STC425" s="858"/>
      <c r="STD425" s="858"/>
      <c r="STE425" s="490"/>
      <c r="STF425" s="858"/>
      <c r="STG425" s="858"/>
      <c r="STH425" s="858"/>
      <c r="STI425" s="858"/>
      <c r="STJ425" s="858"/>
      <c r="STK425" s="858"/>
      <c r="STL425" s="858"/>
      <c r="STM425" s="490"/>
      <c r="STN425" s="858"/>
      <c r="STO425" s="858"/>
      <c r="STP425" s="858"/>
      <c r="STQ425" s="858"/>
      <c r="STR425" s="858"/>
      <c r="STS425" s="858"/>
      <c r="STT425" s="858"/>
      <c r="STU425" s="490"/>
      <c r="STV425" s="858"/>
      <c r="STW425" s="858"/>
      <c r="STX425" s="858"/>
      <c r="STY425" s="858"/>
      <c r="STZ425" s="858"/>
      <c r="SUA425" s="858"/>
      <c r="SUB425" s="858"/>
      <c r="SUC425" s="490"/>
      <c r="SUD425" s="858"/>
      <c r="SUE425" s="858"/>
      <c r="SUF425" s="858"/>
      <c r="SUG425" s="858"/>
      <c r="SUH425" s="858"/>
      <c r="SUI425" s="858"/>
      <c r="SUJ425" s="858"/>
      <c r="SUK425" s="490"/>
      <c r="SUL425" s="858"/>
      <c r="SUM425" s="858"/>
      <c r="SUN425" s="858"/>
      <c r="SUO425" s="858"/>
      <c r="SUP425" s="858"/>
      <c r="SUQ425" s="858"/>
      <c r="SUR425" s="858"/>
      <c r="SUS425" s="490"/>
      <c r="SUT425" s="858"/>
      <c r="SUU425" s="858"/>
      <c r="SUV425" s="858"/>
      <c r="SUW425" s="858"/>
      <c r="SUX425" s="858"/>
      <c r="SUY425" s="858"/>
      <c r="SUZ425" s="858"/>
      <c r="SVA425" s="490"/>
      <c r="SVB425" s="858"/>
      <c r="SVC425" s="858"/>
      <c r="SVD425" s="858"/>
      <c r="SVE425" s="858"/>
      <c r="SVF425" s="858"/>
      <c r="SVG425" s="858"/>
      <c r="SVH425" s="858"/>
      <c r="SVI425" s="490"/>
      <c r="SVJ425" s="858"/>
      <c r="SVK425" s="858"/>
      <c r="SVL425" s="858"/>
      <c r="SVM425" s="858"/>
      <c r="SVN425" s="858"/>
      <c r="SVO425" s="858"/>
      <c r="SVP425" s="858"/>
      <c r="SVQ425" s="490"/>
      <c r="SVR425" s="858"/>
      <c r="SVS425" s="858"/>
      <c r="SVT425" s="858"/>
      <c r="SVU425" s="858"/>
      <c r="SVV425" s="858"/>
      <c r="SVW425" s="858"/>
      <c r="SVX425" s="858"/>
      <c r="SVY425" s="490"/>
      <c r="SVZ425" s="858"/>
      <c r="SWA425" s="858"/>
      <c r="SWB425" s="858"/>
      <c r="SWC425" s="858"/>
      <c r="SWD425" s="858"/>
      <c r="SWE425" s="858"/>
      <c r="SWF425" s="858"/>
      <c r="SWG425" s="490"/>
      <c r="SWH425" s="858"/>
      <c r="SWI425" s="858"/>
      <c r="SWJ425" s="858"/>
      <c r="SWK425" s="858"/>
      <c r="SWL425" s="858"/>
      <c r="SWM425" s="858"/>
      <c r="SWN425" s="858"/>
      <c r="SWO425" s="490"/>
      <c r="SWP425" s="858"/>
      <c r="SWQ425" s="858"/>
      <c r="SWR425" s="858"/>
      <c r="SWS425" s="858"/>
      <c r="SWT425" s="858"/>
      <c r="SWU425" s="858"/>
      <c r="SWV425" s="858"/>
      <c r="SWW425" s="490"/>
      <c r="SWX425" s="858"/>
      <c r="SWY425" s="858"/>
      <c r="SWZ425" s="858"/>
      <c r="SXA425" s="858"/>
      <c r="SXB425" s="858"/>
      <c r="SXC425" s="858"/>
      <c r="SXD425" s="858"/>
      <c r="SXE425" s="490"/>
      <c r="SXF425" s="858"/>
      <c r="SXG425" s="858"/>
      <c r="SXH425" s="858"/>
      <c r="SXI425" s="858"/>
      <c r="SXJ425" s="858"/>
      <c r="SXK425" s="858"/>
      <c r="SXL425" s="858"/>
      <c r="SXM425" s="490"/>
      <c r="SXN425" s="858"/>
      <c r="SXO425" s="858"/>
      <c r="SXP425" s="858"/>
      <c r="SXQ425" s="858"/>
      <c r="SXR425" s="858"/>
      <c r="SXS425" s="858"/>
      <c r="SXT425" s="858"/>
      <c r="SXU425" s="490"/>
      <c r="SXV425" s="858"/>
      <c r="SXW425" s="858"/>
      <c r="SXX425" s="858"/>
      <c r="SXY425" s="858"/>
      <c r="SXZ425" s="858"/>
      <c r="SYA425" s="858"/>
      <c r="SYB425" s="858"/>
      <c r="SYC425" s="490"/>
      <c r="SYD425" s="858"/>
      <c r="SYE425" s="858"/>
      <c r="SYF425" s="858"/>
      <c r="SYG425" s="858"/>
      <c r="SYH425" s="858"/>
      <c r="SYI425" s="858"/>
      <c r="SYJ425" s="858"/>
      <c r="SYK425" s="490"/>
      <c r="SYL425" s="858"/>
      <c r="SYM425" s="858"/>
      <c r="SYN425" s="858"/>
      <c r="SYO425" s="858"/>
      <c r="SYP425" s="858"/>
      <c r="SYQ425" s="858"/>
      <c r="SYR425" s="858"/>
      <c r="SYS425" s="490"/>
      <c r="SYT425" s="858"/>
      <c r="SYU425" s="858"/>
      <c r="SYV425" s="858"/>
      <c r="SYW425" s="858"/>
      <c r="SYX425" s="858"/>
      <c r="SYY425" s="858"/>
      <c r="SYZ425" s="858"/>
      <c r="SZA425" s="490"/>
      <c r="SZB425" s="858"/>
      <c r="SZC425" s="858"/>
      <c r="SZD425" s="858"/>
      <c r="SZE425" s="858"/>
      <c r="SZF425" s="858"/>
      <c r="SZG425" s="858"/>
      <c r="SZH425" s="858"/>
      <c r="SZI425" s="490"/>
      <c r="SZJ425" s="858"/>
      <c r="SZK425" s="858"/>
      <c r="SZL425" s="858"/>
      <c r="SZM425" s="858"/>
      <c r="SZN425" s="858"/>
      <c r="SZO425" s="858"/>
      <c r="SZP425" s="858"/>
      <c r="SZQ425" s="490"/>
      <c r="SZR425" s="858"/>
      <c r="SZS425" s="858"/>
      <c r="SZT425" s="858"/>
      <c r="SZU425" s="858"/>
      <c r="SZV425" s="858"/>
      <c r="SZW425" s="858"/>
      <c r="SZX425" s="858"/>
      <c r="SZY425" s="490"/>
      <c r="SZZ425" s="858"/>
      <c r="TAA425" s="858"/>
      <c r="TAB425" s="858"/>
      <c r="TAC425" s="858"/>
      <c r="TAD425" s="858"/>
      <c r="TAE425" s="858"/>
      <c r="TAF425" s="858"/>
      <c r="TAG425" s="490"/>
      <c r="TAH425" s="858"/>
      <c r="TAI425" s="858"/>
      <c r="TAJ425" s="858"/>
      <c r="TAK425" s="858"/>
      <c r="TAL425" s="858"/>
      <c r="TAM425" s="858"/>
      <c r="TAN425" s="858"/>
      <c r="TAO425" s="490"/>
      <c r="TAP425" s="858"/>
      <c r="TAQ425" s="858"/>
      <c r="TAR425" s="858"/>
      <c r="TAS425" s="858"/>
      <c r="TAT425" s="858"/>
      <c r="TAU425" s="858"/>
      <c r="TAV425" s="858"/>
      <c r="TAW425" s="490"/>
      <c r="TAX425" s="858"/>
      <c r="TAY425" s="858"/>
      <c r="TAZ425" s="858"/>
      <c r="TBA425" s="858"/>
      <c r="TBB425" s="858"/>
      <c r="TBC425" s="858"/>
      <c r="TBD425" s="858"/>
      <c r="TBE425" s="490"/>
      <c r="TBF425" s="858"/>
      <c r="TBG425" s="858"/>
      <c r="TBH425" s="858"/>
      <c r="TBI425" s="858"/>
      <c r="TBJ425" s="858"/>
      <c r="TBK425" s="858"/>
      <c r="TBL425" s="858"/>
      <c r="TBM425" s="490"/>
      <c r="TBN425" s="858"/>
      <c r="TBO425" s="858"/>
      <c r="TBP425" s="858"/>
      <c r="TBQ425" s="858"/>
      <c r="TBR425" s="858"/>
      <c r="TBS425" s="858"/>
      <c r="TBT425" s="858"/>
      <c r="TBU425" s="490"/>
      <c r="TBV425" s="858"/>
      <c r="TBW425" s="858"/>
      <c r="TBX425" s="858"/>
      <c r="TBY425" s="858"/>
      <c r="TBZ425" s="858"/>
      <c r="TCA425" s="858"/>
      <c r="TCB425" s="858"/>
      <c r="TCC425" s="490"/>
      <c r="TCD425" s="858"/>
      <c r="TCE425" s="858"/>
      <c r="TCF425" s="858"/>
      <c r="TCG425" s="858"/>
      <c r="TCH425" s="858"/>
      <c r="TCI425" s="858"/>
      <c r="TCJ425" s="858"/>
      <c r="TCK425" s="490"/>
      <c r="TCL425" s="858"/>
      <c r="TCM425" s="858"/>
      <c r="TCN425" s="858"/>
      <c r="TCO425" s="858"/>
      <c r="TCP425" s="858"/>
      <c r="TCQ425" s="858"/>
      <c r="TCR425" s="858"/>
      <c r="TCS425" s="490"/>
      <c r="TCT425" s="858"/>
      <c r="TCU425" s="858"/>
      <c r="TCV425" s="858"/>
      <c r="TCW425" s="858"/>
      <c r="TCX425" s="858"/>
      <c r="TCY425" s="858"/>
      <c r="TCZ425" s="858"/>
      <c r="TDA425" s="490"/>
      <c r="TDB425" s="858"/>
      <c r="TDC425" s="858"/>
      <c r="TDD425" s="858"/>
      <c r="TDE425" s="858"/>
      <c r="TDF425" s="858"/>
      <c r="TDG425" s="858"/>
      <c r="TDH425" s="858"/>
      <c r="TDI425" s="490"/>
      <c r="TDJ425" s="858"/>
      <c r="TDK425" s="858"/>
      <c r="TDL425" s="858"/>
      <c r="TDM425" s="858"/>
      <c r="TDN425" s="858"/>
      <c r="TDO425" s="858"/>
      <c r="TDP425" s="858"/>
      <c r="TDQ425" s="490"/>
      <c r="TDR425" s="858"/>
      <c r="TDS425" s="858"/>
      <c r="TDT425" s="858"/>
      <c r="TDU425" s="858"/>
      <c r="TDV425" s="858"/>
      <c r="TDW425" s="858"/>
      <c r="TDX425" s="858"/>
      <c r="TDY425" s="490"/>
      <c r="TDZ425" s="858"/>
      <c r="TEA425" s="858"/>
      <c r="TEB425" s="858"/>
      <c r="TEC425" s="858"/>
      <c r="TED425" s="858"/>
      <c r="TEE425" s="858"/>
      <c r="TEF425" s="858"/>
      <c r="TEG425" s="490"/>
      <c r="TEH425" s="858"/>
      <c r="TEI425" s="858"/>
      <c r="TEJ425" s="858"/>
      <c r="TEK425" s="858"/>
      <c r="TEL425" s="858"/>
      <c r="TEM425" s="858"/>
      <c r="TEN425" s="858"/>
      <c r="TEO425" s="490"/>
      <c r="TEP425" s="858"/>
      <c r="TEQ425" s="858"/>
      <c r="TER425" s="858"/>
      <c r="TES425" s="858"/>
      <c r="TET425" s="858"/>
      <c r="TEU425" s="858"/>
      <c r="TEV425" s="858"/>
      <c r="TEW425" s="490"/>
      <c r="TEX425" s="858"/>
      <c r="TEY425" s="858"/>
      <c r="TEZ425" s="858"/>
      <c r="TFA425" s="858"/>
      <c r="TFB425" s="858"/>
      <c r="TFC425" s="858"/>
      <c r="TFD425" s="858"/>
      <c r="TFE425" s="490"/>
      <c r="TFF425" s="858"/>
      <c r="TFG425" s="858"/>
      <c r="TFH425" s="858"/>
      <c r="TFI425" s="858"/>
      <c r="TFJ425" s="858"/>
      <c r="TFK425" s="858"/>
      <c r="TFL425" s="858"/>
      <c r="TFM425" s="490"/>
      <c r="TFN425" s="858"/>
      <c r="TFO425" s="858"/>
      <c r="TFP425" s="858"/>
      <c r="TFQ425" s="858"/>
      <c r="TFR425" s="858"/>
      <c r="TFS425" s="858"/>
      <c r="TFT425" s="858"/>
      <c r="TFU425" s="490"/>
      <c r="TFV425" s="858"/>
      <c r="TFW425" s="858"/>
      <c r="TFX425" s="858"/>
      <c r="TFY425" s="858"/>
      <c r="TFZ425" s="858"/>
      <c r="TGA425" s="858"/>
      <c r="TGB425" s="858"/>
      <c r="TGC425" s="490"/>
      <c r="TGD425" s="858"/>
      <c r="TGE425" s="858"/>
      <c r="TGF425" s="858"/>
      <c r="TGG425" s="858"/>
      <c r="TGH425" s="858"/>
      <c r="TGI425" s="858"/>
      <c r="TGJ425" s="858"/>
      <c r="TGK425" s="490"/>
      <c r="TGL425" s="858"/>
      <c r="TGM425" s="858"/>
      <c r="TGN425" s="858"/>
      <c r="TGO425" s="858"/>
      <c r="TGP425" s="858"/>
      <c r="TGQ425" s="858"/>
      <c r="TGR425" s="858"/>
      <c r="TGS425" s="490"/>
      <c r="TGT425" s="858"/>
      <c r="TGU425" s="858"/>
      <c r="TGV425" s="858"/>
      <c r="TGW425" s="858"/>
      <c r="TGX425" s="858"/>
      <c r="TGY425" s="858"/>
      <c r="TGZ425" s="858"/>
      <c r="THA425" s="490"/>
      <c r="THB425" s="858"/>
      <c r="THC425" s="858"/>
      <c r="THD425" s="858"/>
      <c r="THE425" s="858"/>
      <c r="THF425" s="858"/>
      <c r="THG425" s="858"/>
      <c r="THH425" s="858"/>
      <c r="THI425" s="490"/>
      <c r="THJ425" s="858"/>
      <c r="THK425" s="858"/>
      <c r="THL425" s="858"/>
      <c r="THM425" s="858"/>
      <c r="THN425" s="858"/>
      <c r="THO425" s="858"/>
      <c r="THP425" s="858"/>
      <c r="THQ425" s="490"/>
      <c r="THR425" s="858"/>
      <c r="THS425" s="858"/>
      <c r="THT425" s="858"/>
      <c r="THU425" s="858"/>
      <c r="THV425" s="858"/>
      <c r="THW425" s="858"/>
      <c r="THX425" s="858"/>
      <c r="THY425" s="490"/>
      <c r="THZ425" s="858"/>
      <c r="TIA425" s="858"/>
      <c r="TIB425" s="858"/>
      <c r="TIC425" s="858"/>
      <c r="TID425" s="858"/>
      <c r="TIE425" s="858"/>
      <c r="TIF425" s="858"/>
      <c r="TIG425" s="490"/>
      <c r="TIH425" s="858"/>
      <c r="TII425" s="858"/>
      <c r="TIJ425" s="858"/>
      <c r="TIK425" s="858"/>
      <c r="TIL425" s="858"/>
      <c r="TIM425" s="858"/>
      <c r="TIN425" s="858"/>
      <c r="TIO425" s="490"/>
      <c r="TIP425" s="858"/>
      <c r="TIQ425" s="858"/>
      <c r="TIR425" s="858"/>
      <c r="TIS425" s="858"/>
      <c r="TIT425" s="858"/>
      <c r="TIU425" s="858"/>
      <c r="TIV425" s="858"/>
      <c r="TIW425" s="490"/>
      <c r="TIX425" s="858"/>
      <c r="TIY425" s="858"/>
      <c r="TIZ425" s="858"/>
      <c r="TJA425" s="858"/>
      <c r="TJB425" s="858"/>
      <c r="TJC425" s="858"/>
      <c r="TJD425" s="858"/>
      <c r="TJE425" s="490"/>
      <c r="TJF425" s="858"/>
      <c r="TJG425" s="858"/>
      <c r="TJH425" s="858"/>
      <c r="TJI425" s="858"/>
      <c r="TJJ425" s="858"/>
      <c r="TJK425" s="858"/>
      <c r="TJL425" s="858"/>
      <c r="TJM425" s="490"/>
      <c r="TJN425" s="858"/>
      <c r="TJO425" s="858"/>
      <c r="TJP425" s="858"/>
      <c r="TJQ425" s="858"/>
      <c r="TJR425" s="858"/>
      <c r="TJS425" s="858"/>
      <c r="TJT425" s="858"/>
      <c r="TJU425" s="490"/>
      <c r="TJV425" s="858"/>
      <c r="TJW425" s="858"/>
      <c r="TJX425" s="858"/>
      <c r="TJY425" s="858"/>
      <c r="TJZ425" s="858"/>
      <c r="TKA425" s="858"/>
      <c r="TKB425" s="858"/>
      <c r="TKC425" s="490"/>
      <c r="TKD425" s="858"/>
      <c r="TKE425" s="858"/>
      <c r="TKF425" s="858"/>
      <c r="TKG425" s="858"/>
      <c r="TKH425" s="858"/>
      <c r="TKI425" s="858"/>
      <c r="TKJ425" s="858"/>
      <c r="TKK425" s="490"/>
      <c r="TKL425" s="858"/>
      <c r="TKM425" s="858"/>
      <c r="TKN425" s="858"/>
      <c r="TKO425" s="858"/>
      <c r="TKP425" s="858"/>
      <c r="TKQ425" s="858"/>
      <c r="TKR425" s="858"/>
      <c r="TKS425" s="490"/>
      <c r="TKT425" s="858"/>
      <c r="TKU425" s="858"/>
      <c r="TKV425" s="858"/>
      <c r="TKW425" s="858"/>
      <c r="TKX425" s="858"/>
      <c r="TKY425" s="858"/>
      <c r="TKZ425" s="858"/>
      <c r="TLA425" s="490"/>
      <c r="TLB425" s="858"/>
      <c r="TLC425" s="858"/>
      <c r="TLD425" s="858"/>
      <c r="TLE425" s="858"/>
      <c r="TLF425" s="858"/>
      <c r="TLG425" s="858"/>
      <c r="TLH425" s="858"/>
      <c r="TLI425" s="490"/>
      <c r="TLJ425" s="858"/>
      <c r="TLK425" s="858"/>
      <c r="TLL425" s="858"/>
      <c r="TLM425" s="858"/>
      <c r="TLN425" s="858"/>
      <c r="TLO425" s="858"/>
      <c r="TLP425" s="858"/>
      <c r="TLQ425" s="490"/>
      <c r="TLR425" s="858"/>
      <c r="TLS425" s="858"/>
      <c r="TLT425" s="858"/>
      <c r="TLU425" s="858"/>
      <c r="TLV425" s="858"/>
      <c r="TLW425" s="858"/>
      <c r="TLX425" s="858"/>
      <c r="TLY425" s="490"/>
      <c r="TLZ425" s="858"/>
      <c r="TMA425" s="858"/>
      <c r="TMB425" s="858"/>
      <c r="TMC425" s="858"/>
      <c r="TMD425" s="858"/>
      <c r="TME425" s="858"/>
      <c r="TMF425" s="858"/>
      <c r="TMG425" s="490"/>
      <c r="TMH425" s="858"/>
      <c r="TMI425" s="858"/>
      <c r="TMJ425" s="858"/>
      <c r="TMK425" s="858"/>
      <c r="TML425" s="858"/>
      <c r="TMM425" s="858"/>
      <c r="TMN425" s="858"/>
      <c r="TMO425" s="490"/>
      <c r="TMP425" s="858"/>
      <c r="TMQ425" s="858"/>
      <c r="TMR425" s="858"/>
      <c r="TMS425" s="858"/>
      <c r="TMT425" s="858"/>
      <c r="TMU425" s="858"/>
      <c r="TMV425" s="858"/>
      <c r="TMW425" s="490"/>
      <c r="TMX425" s="858"/>
      <c r="TMY425" s="858"/>
      <c r="TMZ425" s="858"/>
      <c r="TNA425" s="858"/>
      <c r="TNB425" s="858"/>
      <c r="TNC425" s="858"/>
      <c r="TND425" s="858"/>
      <c r="TNE425" s="490"/>
      <c r="TNF425" s="858"/>
      <c r="TNG425" s="858"/>
      <c r="TNH425" s="858"/>
      <c r="TNI425" s="858"/>
      <c r="TNJ425" s="858"/>
      <c r="TNK425" s="858"/>
      <c r="TNL425" s="858"/>
      <c r="TNM425" s="490"/>
      <c r="TNN425" s="858"/>
      <c r="TNO425" s="858"/>
      <c r="TNP425" s="858"/>
      <c r="TNQ425" s="858"/>
      <c r="TNR425" s="858"/>
      <c r="TNS425" s="858"/>
      <c r="TNT425" s="858"/>
      <c r="TNU425" s="490"/>
      <c r="TNV425" s="858"/>
      <c r="TNW425" s="858"/>
      <c r="TNX425" s="858"/>
      <c r="TNY425" s="858"/>
      <c r="TNZ425" s="858"/>
      <c r="TOA425" s="858"/>
      <c r="TOB425" s="858"/>
      <c r="TOC425" s="490"/>
      <c r="TOD425" s="858"/>
      <c r="TOE425" s="858"/>
      <c r="TOF425" s="858"/>
      <c r="TOG425" s="858"/>
      <c r="TOH425" s="858"/>
      <c r="TOI425" s="858"/>
      <c r="TOJ425" s="858"/>
      <c r="TOK425" s="490"/>
      <c r="TOL425" s="858"/>
      <c r="TOM425" s="858"/>
      <c r="TON425" s="858"/>
      <c r="TOO425" s="858"/>
      <c r="TOP425" s="858"/>
      <c r="TOQ425" s="858"/>
      <c r="TOR425" s="858"/>
      <c r="TOS425" s="490"/>
      <c r="TOT425" s="858"/>
      <c r="TOU425" s="858"/>
      <c r="TOV425" s="858"/>
      <c r="TOW425" s="858"/>
      <c r="TOX425" s="858"/>
      <c r="TOY425" s="858"/>
      <c r="TOZ425" s="858"/>
      <c r="TPA425" s="490"/>
      <c r="TPB425" s="858"/>
      <c r="TPC425" s="858"/>
      <c r="TPD425" s="858"/>
      <c r="TPE425" s="858"/>
      <c r="TPF425" s="858"/>
      <c r="TPG425" s="858"/>
      <c r="TPH425" s="858"/>
      <c r="TPI425" s="490"/>
      <c r="TPJ425" s="858"/>
      <c r="TPK425" s="858"/>
      <c r="TPL425" s="858"/>
      <c r="TPM425" s="858"/>
      <c r="TPN425" s="858"/>
      <c r="TPO425" s="858"/>
      <c r="TPP425" s="858"/>
      <c r="TPQ425" s="490"/>
      <c r="TPR425" s="858"/>
      <c r="TPS425" s="858"/>
      <c r="TPT425" s="858"/>
      <c r="TPU425" s="858"/>
      <c r="TPV425" s="858"/>
      <c r="TPW425" s="858"/>
      <c r="TPX425" s="858"/>
      <c r="TPY425" s="490"/>
      <c r="TPZ425" s="858"/>
      <c r="TQA425" s="858"/>
      <c r="TQB425" s="858"/>
      <c r="TQC425" s="858"/>
      <c r="TQD425" s="858"/>
      <c r="TQE425" s="858"/>
      <c r="TQF425" s="858"/>
      <c r="TQG425" s="490"/>
      <c r="TQH425" s="858"/>
      <c r="TQI425" s="858"/>
      <c r="TQJ425" s="858"/>
      <c r="TQK425" s="858"/>
      <c r="TQL425" s="858"/>
      <c r="TQM425" s="858"/>
      <c r="TQN425" s="858"/>
      <c r="TQO425" s="490"/>
      <c r="TQP425" s="858"/>
      <c r="TQQ425" s="858"/>
      <c r="TQR425" s="858"/>
      <c r="TQS425" s="858"/>
      <c r="TQT425" s="858"/>
      <c r="TQU425" s="858"/>
      <c r="TQV425" s="858"/>
      <c r="TQW425" s="490"/>
      <c r="TQX425" s="858"/>
      <c r="TQY425" s="858"/>
      <c r="TQZ425" s="858"/>
      <c r="TRA425" s="858"/>
      <c r="TRB425" s="858"/>
      <c r="TRC425" s="858"/>
      <c r="TRD425" s="858"/>
      <c r="TRE425" s="490"/>
      <c r="TRF425" s="858"/>
      <c r="TRG425" s="858"/>
      <c r="TRH425" s="858"/>
      <c r="TRI425" s="858"/>
      <c r="TRJ425" s="858"/>
      <c r="TRK425" s="858"/>
      <c r="TRL425" s="858"/>
      <c r="TRM425" s="490"/>
      <c r="TRN425" s="858"/>
      <c r="TRO425" s="858"/>
      <c r="TRP425" s="858"/>
      <c r="TRQ425" s="858"/>
      <c r="TRR425" s="858"/>
      <c r="TRS425" s="858"/>
      <c r="TRT425" s="858"/>
      <c r="TRU425" s="490"/>
      <c r="TRV425" s="858"/>
      <c r="TRW425" s="858"/>
      <c r="TRX425" s="858"/>
      <c r="TRY425" s="858"/>
      <c r="TRZ425" s="858"/>
      <c r="TSA425" s="858"/>
      <c r="TSB425" s="858"/>
      <c r="TSC425" s="490"/>
      <c r="TSD425" s="858"/>
      <c r="TSE425" s="858"/>
      <c r="TSF425" s="858"/>
      <c r="TSG425" s="858"/>
      <c r="TSH425" s="858"/>
      <c r="TSI425" s="858"/>
      <c r="TSJ425" s="858"/>
      <c r="TSK425" s="490"/>
      <c r="TSL425" s="858"/>
      <c r="TSM425" s="858"/>
      <c r="TSN425" s="858"/>
      <c r="TSO425" s="858"/>
      <c r="TSP425" s="858"/>
      <c r="TSQ425" s="858"/>
      <c r="TSR425" s="858"/>
      <c r="TSS425" s="490"/>
      <c r="TST425" s="858"/>
      <c r="TSU425" s="858"/>
      <c r="TSV425" s="858"/>
      <c r="TSW425" s="858"/>
      <c r="TSX425" s="858"/>
      <c r="TSY425" s="858"/>
      <c r="TSZ425" s="858"/>
      <c r="TTA425" s="490"/>
      <c r="TTB425" s="858"/>
      <c r="TTC425" s="858"/>
      <c r="TTD425" s="858"/>
      <c r="TTE425" s="858"/>
      <c r="TTF425" s="858"/>
      <c r="TTG425" s="858"/>
      <c r="TTH425" s="858"/>
      <c r="TTI425" s="490"/>
      <c r="TTJ425" s="858"/>
      <c r="TTK425" s="858"/>
      <c r="TTL425" s="858"/>
      <c r="TTM425" s="858"/>
      <c r="TTN425" s="858"/>
      <c r="TTO425" s="858"/>
      <c r="TTP425" s="858"/>
      <c r="TTQ425" s="490"/>
      <c r="TTR425" s="858"/>
      <c r="TTS425" s="858"/>
      <c r="TTT425" s="858"/>
      <c r="TTU425" s="858"/>
      <c r="TTV425" s="858"/>
      <c r="TTW425" s="858"/>
      <c r="TTX425" s="858"/>
      <c r="TTY425" s="490"/>
      <c r="TTZ425" s="858"/>
      <c r="TUA425" s="858"/>
      <c r="TUB425" s="858"/>
      <c r="TUC425" s="858"/>
      <c r="TUD425" s="858"/>
      <c r="TUE425" s="858"/>
      <c r="TUF425" s="858"/>
      <c r="TUG425" s="490"/>
      <c r="TUH425" s="858"/>
      <c r="TUI425" s="858"/>
      <c r="TUJ425" s="858"/>
      <c r="TUK425" s="858"/>
      <c r="TUL425" s="858"/>
      <c r="TUM425" s="858"/>
      <c r="TUN425" s="858"/>
      <c r="TUO425" s="490"/>
      <c r="TUP425" s="858"/>
      <c r="TUQ425" s="858"/>
      <c r="TUR425" s="858"/>
      <c r="TUS425" s="858"/>
      <c r="TUT425" s="858"/>
      <c r="TUU425" s="858"/>
      <c r="TUV425" s="858"/>
      <c r="TUW425" s="490"/>
      <c r="TUX425" s="858"/>
      <c r="TUY425" s="858"/>
      <c r="TUZ425" s="858"/>
      <c r="TVA425" s="858"/>
      <c r="TVB425" s="858"/>
      <c r="TVC425" s="858"/>
      <c r="TVD425" s="858"/>
      <c r="TVE425" s="490"/>
      <c r="TVF425" s="858"/>
      <c r="TVG425" s="858"/>
      <c r="TVH425" s="858"/>
      <c r="TVI425" s="858"/>
      <c r="TVJ425" s="858"/>
      <c r="TVK425" s="858"/>
      <c r="TVL425" s="858"/>
      <c r="TVM425" s="490"/>
      <c r="TVN425" s="858"/>
      <c r="TVO425" s="858"/>
      <c r="TVP425" s="858"/>
      <c r="TVQ425" s="858"/>
      <c r="TVR425" s="858"/>
      <c r="TVS425" s="858"/>
      <c r="TVT425" s="858"/>
      <c r="TVU425" s="490"/>
      <c r="TVV425" s="858"/>
      <c r="TVW425" s="858"/>
      <c r="TVX425" s="858"/>
      <c r="TVY425" s="858"/>
      <c r="TVZ425" s="858"/>
      <c r="TWA425" s="858"/>
      <c r="TWB425" s="858"/>
      <c r="TWC425" s="490"/>
      <c r="TWD425" s="858"/>
      <c r="TWE425" s="858"/>
      <c r="TWF425" s="858"/>
      <c r="TWG425" s="858"/>
      <c r="TWH425" s="858"/>
      <c r="TWI425" s="858"/>
      <c r="TWJ425" s="858"/>
      <c r="TWK425" s="490"/>
      <c r="TWL425" s="858"/>
      <c r="TWM425" s="858"/>
      <c r="TWN425" s="858"/>
      <c r="TWO425" s="858"/>
      <c r="TWP425" s="858"/>
      <c r="TWQ425" s="858"/>
      <c r="TWR425" s="858"/>
      <c r="TWS425" s="490"/>
      <c r="TWT425" s="858"/>
      <c r="TWU425" s="858"/>
      <c r="TWV425" s="858"/>
      <c r="TWW425" s="858"/>
      <c r="TWX425" s="858"/>
      <c r="TWY425" s="858"/>
      <c r="TWZ425" s="858"/>
      <c r="TXA425" s="490"/>
      <c r="TXB425" s="858"/>
      <c r="TXC425" s="858"/>
      <c r="TXD425" s="858"/>
      <c r="TXE425" s="858"/>
      <c r="TXF425" s="858"/>
      <c r="TXG425" s="858"/>
      <c r="TXH425" s="858"/>
      <c r="TXI425" s="490"/>
      <c r="TXJ425" s="858"/>
      <c r="TXK425" s="858"/>
      <c r="TXL425" s="858"/>
      <c r="TXM425" s="858"/>
      <c r="TXN425" s="858"/>
      <c r="TXO425" s="858"/>
      <c r="TXP425" s="858"/>
      <c r="TXQ425" s="490"/>
      <c r="TXR425" s="858"/>
      <c r="TXS425" s="858"/>
      <c r="TXT425" s="858"/>
      <c r="TXU425" s="858"/>
      <c r="TXV425" s="858"/>
      <c r="TXW425" s="858"/>
      <c r="TXX425" s="858"/>
      <c r="TXY425" s="490"/>
      <c r="TXZ425" s="858"/>
      <c r="TYA425" s="858"/>
      <c r="TYB425" s="858"/>
      <c r="TYC425" s="858"/>
      <c r="TYD425" s="858"/>
      <c r="TYE425" s="858"/>
      <c r="TYF425" s="858"/>
      <c r="TYG425" s="490"/>
      <c r="TYH425" s="858"/>
      <c r="TYI425" s="858"/>
      <c r="TYJ425" s="858"/>
      <c r="TYK425" s="858"/>
      <c r="TYL425" s="858"/>
      <c r="TYM425" s="858"/>
      <c r="TYN425" s="858"/>
      <c r="TYO425" s="490"/>
      <c r="TYP425" s="858"/>
      <c r="TYQ425" s="858"/>
      <c r="TYR425" s="858"/>
      <c r="TYS425" s="858"/>
      <c r="TYT425" s="858"/>
      <c r="TYU425" s="858"/>
      <c r="TYV425" s="858"/>
      <c r="TYW425" s="490"/>
      <c r="TYX425" s="858"/>
      <c r="TYY425" s="858"/>
      <c r="TYZ425" s="858"/>
      <c r="TZA425" s="858"/>
      <c r="TZB425" s="858"/>
      <c r="TZC425" s="858"/>
      <c r="TZD425" s="858"/>
      <c r="TZE425" s="490"/>
      <c r="TZF425" s="858"/>
      <c r="TZG425" s="858"/>
      <c r="TZH425" s="858"/>
      <c r="TZI425" s="858"/>
      <c r="TZJ425" s="858"/>
      <c r="TZK425" s="858"/>
      <c r="TZL425" s="858"/>
      <c r="TZM425" s="490"/>
      <c r="TZN425" s="858"/>
      <c r="TZO425" s="858"/>
      <c r="TZP425" s="858"/>
      <c r="TZQ425" s="858"/>
      <c r="TZR425" s="858"/>
      <c r="TZS425" s="858"/>
      <c r="TZT425" s="858"/>
      <c r="TZU425" s="490"/>
      <c r="TZV425" s="858"/>
      <c r="TZW425" s="858"/>
      <c r="TZX425" s="858"/>
      <c r="TZY425" s="858"/>
      <c r="TZZ425" s="858"/>
      <c r="UAA425" s="858"/>
      <c r="UAB425" s="858"/>
      <c r="UAC425" s="490"/>
      <c r="UAD425" s="858"/>
      <c r="UAE425" s="858"/>
      <c r="UAF425" s="858"/>
      <c r="UAG425" s="858"/>
      <c r="UAH425" s="858"/>
      <c r="UAI425" s="858"/>
      <c r="UAJ425" s="858"/>
      <c r="UAK425" s="490"/>
      <c r="UAL425" s="858"/>
      <c r="UAM425" s="858"/>
      <c r="UAN425" s="858"/>
      <c r="UAO425" s="858"/>
      <c r="UAP425" s="858"/>
      <c r="UAQ425" s="858"/>
      <c r="UAR425" s="858"/>
      <c r="UAS425" s="490"/>
      <c r="UAT425" s="858"/>
      <c r="UAU425" s="858"/>
      <c r="UAV425" s="858"/>
      <c r="UAW425" s="858"/>
      <c r="UAX425" s="858"/>
      <c r="UAY425" s="858"/>
      <c r="UAZ425" s="858"/>
      <c r="UBA425" s="490"/>
      <c r="UBB425" s="858"/>
      <c r="UBC425" s="858"/>
      <c r="UBD425" s="858"/>
      <c r="UBE425" s="858"/>
      <c r="UBF425" s="858"/>
      <c r="UBG425" s="858"/>
      <c r="UBH425" s="858"/>
      <c r="UBI425" s="490"/>
      <c r="UBJ425" s="858"/>
      <c r="UBK425" s="858"/>
      <c r="UBL425" s="858"/>
      <c r="UBM425" s="858"/>
      <c r="UBN425" s="858"/>
      <c r="UBO425" s="858"/>
      <c r="UBP425" s="858"/>
      <c r="UBQ425" s="490"/>
      <c r="UBR425" s="858"/>
      <c r="UBS425" s="858"/>
      <c r="UBT425" s="858"/>
      <c r="UBU425" s="858"/>
      <c r="UBV425" s="858"/>
      <c r="UBW425" s="858"/>
      <c r="UBX425" s="858"/>
      <c r="UBY425" s="490"/>
      <c r="UBZ425" s="858"/>
      <c r="UCA425" s="858"/>
      <c r="UCB425" s="858"/>
      <c r="UCC425" s="858"/>
      <c r="UCD425" s="858"/>
      <c r="UCE425" s="858"/>
      <c r="UCF425" s="858"/>
      <c r="UCG425" s="490"/>
      <c r="UCH425" s="858"/>
      <c r="UCI425" s="858"/>
      <c r="UCJ425" s="858"/>
      <c r="UCK425" s="858"/>
      <c r="UCL425" s="858"/>
      <c r="UCM425" s="858"/>
      <c r="UCN425" s="858"/>
      <c r="UCO425" s="490"/>
      <c r="UCP425" s="858"/>
      <c r="UCQ425" s="858"/>
      <c r="UCR425" s="858"/>
      <c r="UCS425" s="858"/>
      <c r="UCT425" s="858"/>
      <c r="UCU425" s="858"/>
      <c r="UCV425" s="858"/>
      <c r="UCW425" s="490"/>
      <c r="UCX425" s="858"/>
      <c r="UCY425" s="858"/>
      <c r="UCZ425" s="858"/>
      <c r="UDA425" s="858"/>
      <c r="UDB425" s="858"/>
      <c r="UDC425" s="858"/>
      <c r="UDD425" s="858"/>
      <c r="UDE425" s="490"/>
      <c r="UDF425" s="858"/>
      <c r="UDG425" s="858"/>
      <c r="UDH425" s="858"/>
      <c r="UDI425" s="858"/>
      <c r="UDJ425" s="858"/>
      <c r="UDK425" s="858"/>
      <c r="UDL425" s="858"/>
      <c r="UDM425" s="490"/>
      <c r="UDN425" s="858"/>
      <c r="UDO425" s="858"/>
      <c r="UDP425" s="858"/>
      <c r="UDQ425" s="858"/>
      <c r="UDR425" s="858"/>
      <c r="UDS425" s="858"/>
      <c r="UDT425" s="858"/>
      <c r="UDU425" s="490"/>
      <c r="UDV425" s="858"/>
      <c r="UDW425" s="858"/>
      <c r="UDX425" s="858"/>
      <c r="UDY425" s="858"/>
      <c r="UDZ425" s="858"/>
      <c r="UEA425" s="858"/>
      <c r="UEB425" s="858"/>
      <c r="UEC425" s="490"/>
      <c r="UED425" s="858"/>
      <c r="UEE425" s="858"/>
      <c r="UEF425" s="858"/>
      <c r="UEG425" s="858"/>
      <c r="UEH425" s="858"/>
      <c r="UEI425" s="858"/>
      <c r="UEJ425" s="858"/>
      <c r="UEK425" s="490"/>
      <c r="UEL425" s="858"/>
      <c r="UEM425" s="858"/>
      <c r="UEN425" s="858"/>
      <c r="UEO425" s="858"/>
      <c r="UEP425" s="858"/>
      <c r="UEQ425" s="858"/>
      <c r="UER425" s="858"/>
      <c r="UES425" s="490"/>
      <c r="UET425" s="858"/>
      <c r="UEU425" s="858"/>
      <c r="UEV425" s="858"/>
      <c r="UEW425" s="858"/>
      <c r="UEX425" s="858"/>
      <c r="UEY425" s="858"/>
      <c r="UEZ425" s="858"/>
      <c r="UFA425" s="490"/>
      <c r="UFB425" s="858"/>
      <c r="UFC425" s="858"/>
      <c r="UFD425" s="858"/>
      <c r="UFE425" s="858"/>
      <c r="UFF425" s="858"/>
      <c r="UFG425" s="858"/>
      <c r="UFH425" s="858"/>
      <c r="UFI425" s="490"/>
      <c r="UFJ425" s="858"/>
      <c r="UFK425" s="858"/>
      <c r="UFL425" s="858"/>
      <c r="UFM425" s="858"/>
      <c r="UFN425" s="858"/>
      <c r="UFO425" s="858"/>
      <c r="UFP425" s="858"/>
      <c r="UFQ425" s="490"/>
      <c r="UFR425" s="858"/>
      <c r="UFS425" s="858"/>
      <c r="UFT425" s="858"/>
      <c r="UFU425" s="858"/>
      <c r="UFV425" s="858"/>
      <c r="UFW425" s="858"/>
      <c r="UFX425" s="858"/>
      <c r="UFY425" s="490"/>
      <c r="UFZ425" s="858"/>
      <c r="UGA425" s="858"/>
      <c r="UGB425" s="858"/>
      <c r="UGC425" s="858"/>
      <c r="UGD425" s="858"/>
      <c r="UGE425" s="858"/>
      <c r="UGF425" s="858"/>
      <c r="UGG425" s="490"/>
      <c r="UGH425" s="858"/>
      <c r="UGI425" s="858"/>
      <c r="UGJ425" s="858"/>
      <c r="UGK425" s="858"/>
      <c r="UGL425" s="858"/>
      <c r="UGM425" s="858"/>
      <c r="UGN425" s="858"/>
      <c r="UGO425" s="490"/>
      <c r="UGP425" s="858"/>
      <c r="UGQ425" s="858"/>
      <c r="UGR425" s="858"/>
      <c r="UGS425" s="858"/>
      <c r="UGT425" s="858"/>
      <c r="UGU425" s="858"/>
      <c r="UGV425" s="858"/>
      <c r="UGW425" s="490"/>
      <c r="UGX425" s="858"/>
      <c r="UGY425" s="858"/>
      <c r="UGZ425" s="858"/>
      <c r="UHA425" s="858"/>
      <c r="UHB425" s="858"/>
      <c r="UHC425" s="858"/>
      <c r="UHD425" s="858"/>
      <c r="UHE425" s="490"/>
      <c r="UHF425" s="858"/>
      <c r="UHG425" s="858"/>
      <c r="UHH425" s="858"/>
      <c r="UHI425" s="858"/>
      <c r="UHJ425" s="858"/>
      <c r="UHK425" s="858"/>
      <c r="UHL425" s="858"/>
      <c r="UHM425" s="490"/>
      <c r="UHN425" s="858"/>
      <c r="UHO425" s="858"/>
      <c r="UHP425" s="858"/>
      <c r="UHQ425" s="858"/>
      <c r="UHR425" s="858"/>
      <c r="UHS425" s="858"/>
      <c r="UHT425" s="858"/>
      <c r="UHU425" s="490"/>
      <c r="UHV425" s="858"/>
      <c r="UHW425" s="858"/>
      <c r="UHX425" s="858"/>
      <c r="UHY425" s="858"/>
      <c r="UHZ425" s="858"/>
      <c r="UIA425" s="858"/>
      <c r="UIB425" s="858"/>
      <c r="UIC425" s="490"/>
      <c r="UID425" s="858"/>
      <c r="UIE425" s="858"/>
      <c r="UIF425" s="858"/>
      <c r="UIG425" s="858"/>
      <c r="UIH425" s="858"/>
      <c r="UII425" s="858"/>
      <c r="UIJ425" s="858"/>
      <c r="UIK425" s="490"/>
      <c r="UIL425" s="858"/>
      <c r="UIM425" s="858"/>
      <c r="UIN425" s="858"/>
      <c r="UIO425" s="858"/>
      <c r="UIP425" s="858"/>
      <c r="UIQ425" s="858"/>
      <c r="UIR425" s="858"/>
      <c r="UIS425" s="490"/>
      <c r="UIT425" s="858"/>
      <c r="UIU425" s="858"/>
      <c r="UIV425" s="858"/>
      <c r="UIW425" s="858"/>
      <c r="UIX425" s="858"/>
      <c r="UIY425" s="858"/>
      <c r="UIZ425" s="858"/>
      <c r="UJA425" s="490"/>
      <c r="UJB425" s="858"/>
      <c r="UJC425" s="858"/>
      <c r="UJD425" s="858"/>
      <c r="UJE425" s="858"/>
      <c r="UJF425" s="858"/>
      <c r="UJG425" s="858"/>
      <c r="UJH425" s="858"/>
      <c r="UJI425" s="490"/>
      <c r="UJJ425" s="858"/>
      <c r="UJK425" s="858"/>
      <c r="UJL425" s="858"/>
      <c r="UJM425" s="858"/>
      <c r="UJN425" s="858"/>
      <c r="UJO425" s="858"/>
      <c r="UJP425" s="858"/>
      <c r="UJQ425" s="490"/>
      <c r="UJR425" s="858"/>
      <c r="UJS425" s="858"/>
      <c r="UJT425" s="858"/>
      <c r="UJU425" s="858"/>
      <c r="UJV425" s="858"/>
      <c r="UJW425" s="858"/>
      <c r="UJX425" s="858"/>
      <c r="UJY425" s="490"/>
      <c r="UJZ425" s="858"/>
      <c r="UKA425" s="858"/>
      <c r="UKB425" s="858"/>
      <c r="UKC425" s="858"/>
      <c r="UKD425" s="858"/>
      <c r="UKE425" s="858"/>
      <c r="UKF425" s="858"/>
      <c r="UKG425" s="490"/>
      <c r="UKH425" s="858"/>
      <c r="UKI425" s="858"/>
      <c r="UKJ425" s="858"/>
      <c r="UKK425" s="858"/>
      <c r="UKL425" s="858"/>
      <c r="UKM425" s="858"/>
      <c r="UKN425" s="858"/>
      <c r="UKO425" s="490"/>
      <c r="UKP425" s="858"/>
      <c r="UKQ425" s="858"/>
      <c r="UKR425" s="858"/>
      <c r="UKS425" s="858"/>
      <c r="UKT425" s="858"/>
      <c r="UKU425" s="858"/>
      <c r="UKV425" s="858"/>
      <c r="UKW425" s="490"/>
      <c r="UKX425" s="858"/>
      <c r="UKY425" s="858"/>
      <c r="UKZ425" s="858"/>
      <c r="ULA425" s="858"/>
      <c r="ULB425" s="858"/>
      <c r="ULC425" s="858"/>
      <c r="ULD425" s="858"/>
      <c r="ULE425" s="490"/>
      <c r="ULF425" s="858"/>
      <c r="ULG425" s="858"/>
      <c r="ULH425" s="858"/>
      <c r="ULI425" s="858"/>
      <c r="ULJ425" s="858"/>
      <c r="ULK425" s="858"/>
      <c r="ULL425" s="858"/>
      <c r="ULM425" s="490"/>
      <c r="ULN425" s="858"/>
      <c r="ULO425" s="858"/>
      <c r="ULP425" s="858"/>
      <c r="ULQ425" s="858"/>
      <c r="ULR425" s="858"/>
      <c r="ULS425" s="858"/>
      <c r="ULT425" s="858"/>
      <c r="ULU425" s="490"/>
      <c r="ULV425" s="858"/>
      <c r="ULW425" s="858"/>
      <c r="ULX425" s="858"/>
      <c r="ULY425" s="858"/>
      <c r="ULZ425" s="858"/>
      <c r="UMA425" s="858"/>
      <c r="UMB425" s="858"/>
      <c r="UMC425" s="490"/>
      <c r="UMD425" s="858"/>
      <c r="UME425" s="858"/>
      <c r="UMF425" s="858"/>
      <c r="UMG425" s="858"/>
      <c r="UMH425" s="858"/>
      <c r="UMI425" s="858"/>
      <c r="UMJ425" s="858"/>
      <c r="UMK425" s="490"/>
      <c r="UML425" s="858"/>
      <c r="UMM425" s="858"/>
      <c r="UMN425" s="858"/>
      <c r="UMO425" s="858"/>
      <c r="UMP425" s="858"/>
      <c r="UMQ425" s="858"/>
      <c r="UMR425" s="858"/>
      <c r="UMS425" s="490"/>
      <c r="UMT425" s="858"/>
      <c r="UMU425" s="858"/>
      <c r="UMV425" s="858"/>
      <c r="UMW425" s="858"/>
      <c r="UMX425" s="858"/>
      <c r="UMY425" s="858"/>
      <c r="UMZ425" s="858"/>
      <c r="UNA425" s="490"/>
      <c r="UNB425" s="858"/>
      <c r="UNC425" s="858"/>
      <c r="UND425" s="858"/>
      <c r="UNE425" s="858"/>
      <c r="UNF425" s="858"/>
      <c r="UNG425" s="858"/>
      <c r="UNH425" s="858"/>
      <c r="UNI425" s="490"/>
      <c r="UNJ425" s="858"/>
      <c r="UNK425" s="858"/>
      <c r="UNL425" s="858"/>
      <c r="UNM425" s="858"/>
      <c r="UNN425" s="858"/>
      <c r="UNO425" s="858"/>
      <c r="UNP425" s="858"/>
      <c r="UNQ425" s="490"/>
      <c r="UNR425" s="858"/>
      <c r="UNS425" s="858"/>
      <c r="UNT425" s="858"/>
      <c r="UNU425" s="858"/>
      <c r="UNV425" s="858"/>
      <c r="UNW425" s="858"/>
      <c r="UNX425" s="858"/>
      <c r="UNY425" s="490"/>
      <c r="UNZ425" s="858"/>
      <c r="UOA425" s="858"/>
      <c r="UOB425" s="858"/>
      <c r="UOC425" s="858"/>
      <c r="UOD425" s="858"/>
      <c r="UOE425" s="858"/>
      <c r="UOF425" s="858"/>
      <c r="UOG425" s="490"/>
      <c r="UOH425" s="858"/>
      <c r="UOI425" s="858"/>
      <c r="UOJ425" s="858"/>
      <c r="UOK425" s="858"/>
      <c r="UOL425" s="858"/>
      <c r="UOM425" s="858"/>
      <c r="UON425" s="858"/>
      <c r="UOO425" s="490"/>
      <c r="UOP425" s="858"/>
      <c r="UOQ425" s="858"/>
      <c r="UOR425" s="858"/>
      <c r="UOS425" s="858"/>
      <c r="UOT425" s="858"/>
      <c r="UOU425" s="858"/>
      <c r="UOV425" s="858"/>
      <c r="UOW425" s="490"/>
      <c r="UOX425" s="858"/>
      <c r="UOY425" s="858"/>
      <c r="UOZ425" s="858"/>
      <c r="UPA425" s="858"/>
      <c r="UPB425" s="858"/>
      <c r="UPC425" s="858"/>
      <c r="UPD425" s="858"/>
      <c r="UPE425" s="490"/>
      <c r="UPF425" s="858"/>
      <c r="UPG425" s="858"/>
      <c r="UPH425" s="858"/>
      <c r="UPI425" s="858"/>
      <c r="UPJ425" s="858"/>
      <c r="UPK425" s="858"/>
      <c r="UPL425" s="858"/>
      <c r="UPM425" s="490"/>
      <c r="UPN425" s="858"/>
      <c r="UPO425" s="858"/>
      <c r="UPP425" s="858"/>
      <c r="UPQ425" s="858"/>
      <c r="UPR425" s="858"/>
      <c r="UPS425" s="858"/>
      <c r="UPT425" s="858"/>
      <c r="UPU425" s="490"/>
      <c r="UPV425" s="858"/>
      <c r="UPW425" s="858"/>
      <c r="UPX425" s="858"/>
      <c r="UPY425" s="858"/>
      <c r="UPZ425" s="858"/>
      <c r="UQA425" s="858"/>
      <c r="UQB425" s="858"/>
      <c r="UQC425" s="490"/>
      <c r="UQD425" s="858"/>
      <c r="UQE425" s="858"/>
      <c r="UQF425" s="858"/>
      <c r="UQG425" s="858"/>
      <c r="UQH425" s="858"/>
      <c r="UQI425" s="858"/>
      <c r="UQJ425" s="858"/>
      <c r="UQK425" s="490"/>
      <c r="UQL425" s="858"/>
      <c r="UQM425" s="858"/>
      <c r="UQN425" s="858"/>
      <c r="UQO425" s="858"/>
      <c r="UQP425" s="858"/>
      <c r="UQQ425" s="858"/>
      <c r="UQR425" s="858"/>
      <c r="UQS425" s="490"/>
      <c r="UQT425" s="858"/>
      <c r="UQU425" s="858"/>
      <c r="UQV425" s="858"/>
      <c r="UQW425" s="858"/>
      <c r="UQX425" s="858"/>
      <c r="UQY425" s="858"/>
      <c r="UQZ425" s="858"/>
      <c r="URA425" s="490"/>
      <c r="URB425" s="858"/>
      <c r="URC425" s="858"/>
      <c r="URD425" s="858"/>
      <c r="URE425" s="858"/>
      <c r="URF425" s="858"/>
      <c r="URG425" s="858"/>
      <c r="URH425" s="858"/>
      <c r="URI425" s="490"/>
      <c r="URJ425" s="858"/>
      <c r="URK425" s="858"/>
      <c r="URL425" s="858"/>
      <c r="URM425" s="858"/>
      <c r="URN425" s="858"/>
      <c r="URO425" s="858"/>
      <c r="URP425" s="858"/>
      <c r="URQ425" s="490"/>
      <c r="URR425" s="858"/>
      <c r="URS425" s="858"/>
      <c r="URT425" s="858"/>
      <c r="URU425" s="858"/>
      <c r="URV425" s="858"/>
      <c r="URW425" s="858"/>
      <c r="URX425" s="858"/>
      <c r="URY425" s="490"/>
      <c r="URZ425" s="858"/>
      <c r="USA425" s="858"/>
      <c r="USB425" s="858"/>
      <c r="USC425" s="858"/>
      <c r="USD425" s="858"/>
      <c r="USE425" s="858"/>
      <c r="USF425" s="858"/>
      <c r="USG425" s="490"/>
      <c r="USH425" s="858"/>
      <c r="USI425" s="858"/>
      <c r="USJ425" s="858"/>
      <c r="USK425" s="858"/>
      <c r="USL425" s="858"/>
      <c r="USM425" s="858"/>
      <c r="USN425" s="858"/>
      <c r="USO425" s="490"/>
      <c r="USP425" s="858"/>
      <c r="USQ425" s="858"/>
      <c r="USR425" s="858"/>
      <c r="USS425" s="858"/>
      <c r="UST425" s="858"/>
      <c r="USU425" s="858"/>
      <c r="USV425" s="858"/>
      <c r="USW425" s="490"/>
      <c r="USX425" s="858"/>
      <c r="USY425" s="858"/>
      <c r="USZ425" s="858"/>
      <c r="UTA425" s="858"/>
      <c r="UTB425" s="858"/>
      <c r="UTC425" s="858"/>
      <c r="UTD425" s="858"/>
      <c r="UTE425" s="490"/>
      <c r="UTF425" s="858"/>
      <c r="UTG425" s="858"/>
      <c r="UTH425" s="858"/>
      <c r="UTI425" s="858"/>
      <c r="UTJ425" s="858"/>
      <c r="UTK425" s="858"/>
      <c r="UTL425" s="858"/>
      <c r="UTM425" s="490"/>
      <c r="UTN425" s="858"/>
      <c r="UTO425" s="858"/>
      <c r="UTP425" s="858"/>
      <c r="UTQ425" s="858"/>
      <c r="UTR425" s="858"/>
      <c r="UTS425" s="858"/>
      <c r="UTT425" s="858"/>
      <c r="UTU425" s="490"/>
      <c r="UTV425" s="858"/>
      <c r="UTW425" s="858"/>
      <c r="UTX425" s="858"/>
      <c r="UTY425" s="858"/>
      <c r="UTZ425" s="858"/>
      <c r="UUA425" s="858"/>
      <c r="UUB425" s="858"/>
      <c r="UUC425" s="490"/>
      <c r="UUD425" s="858"/>
      <c r="UUE425" s="858"/>
      <c r="UUF425" s="858"/>
      <c r="UUG425" s="858"/>
      <c r="UUH425" s="858"/>
      <c r="UUI425" s="858"/>
      <c r="UUJ425" s="858"/>
      <c r="UUK425" s="490"/>
      <c r="UUL425" s="858"/>
      <c r="UUM425" s="858"/>
      <c r="UUN425" s="858"/>
      <c r="UUO425" s="858"/>
      <c r="UUP425" s="858"/>
      <c r="UUQ425" s="858"/>
      <c r="UUR425" s="858"/>
      <c r="UUS425" s="490"/>
      <c r="UUT425" s="858"/>
      <c r="UUU425" s="858"/>
      <c r="UUV425" s="858"/>
      <c r="UUW425" s="858"/>
      <c r="UUX425" s="858"/>
      <c r="UUY425" s="858"/>
      <c r="UUZ425" s="858"/>
      <c r="UVA425" s="490"/>
      <c r="UVB425" s="858"/>
      <c r="UVC425" s="858"/>
      <c r="UVD425" s="858"/>
      <c r="UVE425" s="858"/>
      <c r="UVF425" s="858"/>
      <c r="UVG425" s="858"/>
      <c r="UVH425" s="858"/>
      <c r="UVI425" s="490"/>
      <c r="UVJ425" s="858"/>
      <c r="UVK425" s="858"/>
      <c r="UVL425" s="858"/>
      <c r="UVM425" s="858"/>
      <c r="UVN425" s="858"/>
      <c r="UVO425" s="858"/>
      <c r="UVP425" s="858"/>
      <c r="UVQ425" s="490"/>
      <c r="UVR425" s="858"/>
      <c r="UVS425" s="858"/>
      <c r="UVT425" s="858"/>
      <c r="UVU425" s="858"/>
      <c r="UVV425" s="858"/>
      <c r="UVW425" s="858"/>
      <c r="UVX425" s="858"/>
      <c r="UVY425" s="490"/>
      <c r="UVZ425" s="858"/>
      <c r="UWA425" s="858"/>
      <c r="UWB425" s="858"/>
      <c r="UWC425" s="858"/>
      <c r="UWD425" s="858"/>
      <c r="UWE425" s="858"/>
      <c r="UWF425" s="858"/>
      <c r="UWG425" s="490"/>
      <c r="UWH425" s="858"/>
      <c r="UWI425" s="858"/>
      <c r="UWJ425" s="858"/>
      <c r="UWK425" s="858"/>
      <c r="UWL425" s="858"/>
      <c r="UWM425" s="858"/>
      <c r="UWN425" s="858"/>
      <c r="UWO425" s="490"/>
      <c r="UWP425" s="858"/>
      <c r="UWQ425" s="858"/>
      <c r="UWR425" s="858"/>
      <c r="UWS425" s="858"/>
      <c r="UWT425" s="858"/>
      <c r="UWU425" s="858"/>
      <c r="UWV425" s="858"/>
      <c r="UWW425" s="490"/>
      <c r="UWX425" s="858"/>
      <c r="UWY425" s="858"/>
      <c r="UWZ425" s="858"/>
      <c r="UXA425" s="858"/>
      <c r="UXB425" s="858"/>
      <c r="UXC425" s="858"/>
      <c r="UXD425" s="858"/>
      <c r="UXE425" s="490"/>
      <c r="UXF425" s="858"/>
      <c r="UXG425" s="858"/>
      <c r="UXH425" s="858"/>
      <c r="UXI425" s="858"/>
      <c r="UXJ425" s="858"/>
      <c r="UXK425" s="858"/>
      <c r="UXL425" s="858"/>
      <c r="UXM425" s="490"/>
      <c r="UXN425" s="858"/>
      <c r="UXO425" s="858"/>
      <c r="UXP425" s="858"/>
      <c r="UXQ425" s="858"/>
      <c r="UXR425" s="858"/>
      <c r="UXS425" s="858"/>
      <c r="UXT425" s="858"/>
      <c r="UXU425" s="490"/>
      <c r="UXV425" s="858"/>
      <c r="UXW425" s="858"/>
      <c r="UXX425" s="858"/>
      <c r="UXY425" s="858"/>
      <c r="UXZ425" s="858"/>
      <c r="UYA425" s="858"/>
      <c r="UYB425" s="858"/>
      <c r="UYC425" s="490"/>
      <c r="UYD425" s="858"/>
      <c r="UYE425" s="858"/>
      <c r="UYF425" s="858"/>
      <c r="UYG425" s="858"/>
      <c r="UYH425" s="858"/>
      <c r="UYI425" s="858"/>
      <c r="UYJ425" s="858"/>
      <c r="UYK425" s="490"/>
      <c r="UYL425" s="858"/>
      <c r="UYM425" s="858"/>
      <c r="UYN425" s="858"/>
      <c r="UYO425" s="858"/>
      <c r="UYP425" s="858"/>
      <c r="UYQ425" s="858"/>
      <c r="UYR425" s="858"/>
      <c r="UYS425" s="490"/>
      <c r="UYT425" s="858"/>
      <c r="UYU425" s="858"/>
      <c r="UYV425" s="858"/>
      <c r="UYW425" s="858"/>
      <c r="UYX425" s="858"/>
      <c r="UYY425" s="858"/>
      <c r="UYZ425" s="858"/>
      <c r="UZA425" s="490"/>
      <c r="UZB425" s="858"/>
      <c r="UZC425" s="858"/>
      <c r="UZD425" s="858"/>
      <c r="UZE425" s="858"/>
      <c r="UZF425" s="858"/>
      <c r="UZG425" s="858"/>
      <c r="UZH425" s="858"/>
      <c r="UZI425" s="490"/>
      <c r="UZJ425" s="858"/>
      <c r="UZK425" s="858"/>
      <c r="UZL425" s="858"/>
      <c r="UZM425" s="858"/>
      <c r="UZN425" s="858"/>
      <c r="UZO425" s="858"/>
      <c r="UZP425" s="858"/>
      <c r="UZQ425" s="490"/>
      <c r="UZR425" s="858"/>
      <c r="UZS425" s="858"/>
      <c r="UZT425" s="858"/>
      <c r="UZU425" s="858"/>
      <c r="UZV425" s="858"/>
      <c r="UZW425" s="858"/>
      <c r="UZX425" s="858"/>
      <c r="UZY425" s="490"/>
      <c r="UZZ425" s="858"/>
      <c r="VAA425" s="858"/>
      <c r="VAB425" s="858"/>
      <c r="VAC425" s="858"/>
      <c r="VAD425" s="858"/>
      <c r="VAE425" s="858"/>
      <c r="VAF425" s="858"/>
      <c r="VAG425" s="490"/>
      <c r="VAH425" s="858"/>
      <c r="VAI425" s="858"/>
      <c r="VAJ425" s="858"/>
      <c r="VAK425" s="858"/>
      <c r="VAL425" s="858"/>
      <c r="VAM425" s="858"/>
      <c r="VAN425" s="858"/>
      <c r="VAO425" s="490"/>
      <c r="VAP425" s="858"/>
      <c r="VAQ425" s="858"/>
      <c r="VAR425" s="858"/>
      <c r="VAS425" s="858"/>
      <c r="VAT425" s="858"/>
      <c r="VAU425" s="858"/>
      <c r="VAV425" s="858"/>
      <c r="VAW425" s="490"/>
      <c r="VAX425" s="858"/>
      <c r="VAY425" s="858"/>
      <c r="VAZ425" s="858"/>
      <c r="VBA425" s="858"/>
      <c r="VBB425" s="858"/>
      <c r="VBC425" s="858"/>
      <c r="VBD425" s="858"/>
      <c r="VBE425" s="490"/>
      <c r="VBF425" s="858"/>
      <c r="VBG425" s="858"/>
      <c r="VBH425" s="858"/>
      <c r="VBI425" s="858"/>
      <c r="VBJ425" s="858"/>
      <c r="VBK425" s="858"/>
      <c r="VBL425" s="858"/>
      <c r="VBM425" s="490"/>
      <c r="VBN425" s="858"/>
      <c r="VBO425" s="858"/>
      <c r="VBP425" s="858"/>
      <c r="VBQ425" s="858"/>
      <c r="VBR425" s="858"/>
      <c r="VBS425" s="858"/>
      <c r="VBT425" s="858"/>
      <c r="VBU425" s="490"/>
      <c r="VBV425" s="858"/>
      <c r="VBW425" s="858"/>
      <c r="VBX425" s="858"/>
      <c r="VBY425" s="858"/>
      <c r="VBZ425" s="858"/>
      <c r="VCA425" s="858"/>
      <c r="VCB425" s="858"/>
      <c r="VCC425" s="490"/>
      <c r="VCD425" s="858"/>
      <c r="VCE425" s="858"/>
      <c r="VCF425" s="858"/>
      <c r="VCG425" s="858"/>
      <c r="VCH425" s="858"/>
      <c r="VCI425" s="858"/>
      <c r="VCJ425" s="858"/>
      <c r="VCK425" s="490"/>
      <c r="VCL425" s="858"/>
      <c r="VCM425" s="858"/>
      <c r="VCN425" s="858"/>
      <c r="VCO425" s="858"/>
      <c r="VCP425" s="858"/>
      <c r="VCQ425" s="858"/>
      <c r="VCR425" s="858"/>
      <c r="VCS425" s="490"/>
      <c r="VCT425" s="858"/>
      <c r="VCU425" s="858"/>
      <c r="VCV425" s="858"/>
      <c r="VCW425" s="858"/>
      <c r="VCX425" s="858"/>
      <c r="VCY425" s="858"/>
      <c r="VCZ425" s="858"/>
      <c r="VDA425" s="490"/>
      <c r="VDB425" s="858"/>
      <c r="VDC425" s="858"/>
      <c r="VDD425" s="858"/>
      <c r="VDE425" s="858"/>
      <c r="VDF425" s="858"/>
      <c r="VDG425" s="858"/>
      <c r="VDH425" s="858"/>
      <c r="VDI425" s="490"/>
      <c r="VDJ425" s="858"/>
      <c r="VDK425" s="858"/>
      <c r="VDL425" s="858"/>
      <c r="VDM425" s="858"/>
      <c r="VDN425" s="858"/>
      <c r="VDO425" s="858"/>
      <c r="VDP425" s="858"/>
      <c r="VDQ425" s="490"/>
      <c r="VDR425" s="858"/>
      <c r="VDS425" s="858"/>
      <c r="VDT425" s="858"/>
      <c r="VDU425" s="858"/>
      <c r="VDV425" s="858"/>
      <c r="VDW425" s="858"/>
      <c r="VDX425" s="858"/>
      <c r="VDY425" s="490"/>
      <c r="VDZ425" s="858"/>
      <c r="VEA425" s="858"/>
      <c r="VEB425" s="858"/>
      <c r="VEC425" s="858"/>
      <c r="VED425" s="858"/>
      <c r="VEE425" s="858"/>
      <c r="VEF425" s="858"/>
      <c r="VEG425" s="490"/>
      <c r="VEH425" s="858"/>
      <c r="VEI425" s="858"/>
      <c r="VEJ425" s="858"/>
      <c r="VEK425" s="858"/>
      <c r="VEL425" s="858"/>
      <c r="VEM425" s="858"/>
      <c r="VEN425" s="858"/>
      <c r="VEO425" s="490"/>
      <c r="VEP425" s="858"/>
      <c r="VEQ425" s="858"/>
      <c r="VER425" s="858"/>
      <c r="VES425" s="858"/>
      <c r="VET425" s="858"/>
      <c r="VEU425" s="858"/>
      <c r="VEV425" s="858"/>
      <c r="VEW425" s="490"/>
      <c r="VEX425" s="858"/>
      <c r="VEY425" s="858"/>
      <c r="VEZ425" s="858"/>
      <c r="VFA425" s="858"/>
      <c r="VFB425" s="858"/>
      <c r="VFC425" s="858"/>
      <c r="VFD425" s="858"/>
      <c r="VFE425" s="490"/>
      <c r="VFF425" s="858"/>
      <c r="VFG425" s="858"/>
      <c r="VFH425" s="858"/>
      <c r="VFI425" s="858"/>
      <c r="VFJ425" s="858"/>
      <c r="VFK425" s="858"/>
      <c r="VFL425" s="858"/>
      <c r="VFM425" s="490"/>
      <c r="VFN425" s="858"/>
      <c r="VFO425" s="858"/>
      <c r="VFP425" s="858"/>
      <c r="VFQ425" s="858"/>
      <c r="VFR425" s="858"/>
      <c r="VFS425" s="858"/>
      <c r="VFT425" s="858"/>
      <c r="VFU425" s="490"/>
      <c r="VFV425" s="858"/>
      <c r="VFW425" s="858"/>
      <c r="VFX425" s="858"/>
      <c r="VFY425" s="858"/>
      <c r="VFZ425" s="858"/>
      <c r="VGA425" s="858"/>
      <c r="VGB425" s="858"/>
      <c r="VGC425" s="490"/>
      <c r="VGD425" s="858"/>
      <c r="VGE425" s="858"/>
      <c r="VGF425" s="858"/>
      <c r="VGG425" s="858"/>
      <c r="VGH425" s="858"/>
      <c r="VGI425" s="858"/>
      <c r="VGJ425" s="858"/>
      <c r="VGK425" s="490"/>
      <c r="VGL425" s="858"/>
      <c r="VGM425" s="858"/>
      <c r="VGN425" s="858"/>
      <c r="VGO425" s="858"/>
      <c r="VGP425" s="858"/>
      <c r="VGQ425" s="858"/>
      <c r="VGR425" s="858"/>
      <c r="VGS425" s="490"/>
      <c r="VGT425" s="858"/>
      <c r="VGU425" s="858"/>
      <c r="VGV425" s="858"/>
      <c r="VGW425" s="858"/>
      <c r="VGX425" s="858"/>
      <c r="VGY425" s="858"/>
      <c r="VGZ425" s="858"/>
      <c r="VHA425" s="490"/>
      <c r="VHB425" s="858"/>
      <c r="VHC425" s="858"/>
      <c r="VHD425" s="858"/>
      <c r="VHE425" s="858"/>
      <c r="VHF425" s="858"/>
      <c r="VHG425" s="858"/>
      <c r="VHH425" s="858"/>
      <c r="VHI425" s="490"/>
      <c r="VHJ425" s="858"/>
      <c r="VHK425" s="858"/>
      <c r="VHL425" s="858"/>
      <c r="VHM425" s="858"/>
      <c r="VHN425" s="858"/>
      <c r="VHO425" s="858"/>
      <c r="VHP425" s="858"/>
      <c r="VHQ425" s="490"/>
      <c r="VHR425" s="858"/>
      <c r="VHS425" s="858"/>
      <c r="VHT425" s="858"/>
      <c r="VHU425" s="858"/>
      <c r="VHV425" s="858"/>
      <c r="VHW425" s="858"/>
      <c r="VHX425" s="858"/>
      <c r="VHY425" s="490"/>
      <c r="VHZ425" s="858"/>
      <c r="VIA425" s="858"/>
      <c r="VIB425" s="858"/>
      <c r="VIC425" s="858"/>
      <c r="VID425" s="858"/>
      <c r="VIE425" s="858"/>
      <c r="VIF425" s="858"/>
      <c r="VIG425" s="490"/>
      <c r="VIH425" s="858"/>
      <c r="VII425" s="858"/>
      <c r="VIJ425" s="858"/>
      <c r="VIK425" s="858"/>
      <c r="VIL425" s="858"/>
      <c r="VIM425" s="858"/>
      <c r="VIN425" s="858"/>
      <c r="VIO425" s="490"/>
      <c r="VIP425" s="858"/>
      <c r="VIQ425" s="858"/>
      <c r="VIR425" s="858"/>
      <c r="VIS425" s="858"/>
      <c r="VIT425" s="858"/>
      <c r="VIU425" s="858"/>
      <c r="VIV425" s="858"/>
      <c r="VIW425" s="490"/>
      <c r="VIX425" s="858"/>
      <c r="VIY425" s="858"/>
      <c r="VIZ425" s="858"/>
      <c r="VJA425" s="858"/>
      <c r="VJB425" s="858"/>
      <c r="VJC425" s="858"/>
      <c r="VJD425" s="858"/>
      <c r="VJE425" s="490"/>
      <c r="VJF425" s="858"/>
      <c r="VJG425" s="858"/>
      <c r="VJH425" s="858"/>
      <c r="VJI425" s="858"/>
      <c r="VJJ425" s="858"/>
      <c r="VJK425" s="858"/>
      <c r="VJL425" s="858"/>
      <c r="VJM425" s="490"/>
      <c r="VJN425" s="858"/>
      <c r="VJO425" s="858"/>
      <c r="VJP425" s="858"/>
      <c r="VJQ425" s="858"/>
      <c r="VJR425" s="858"/>
      <c r="VJS425" s="858"/>
      <c r="VJT425" s="858"/>
      <c r="VJU425" s="490"/>
      <c r="VJV425" s="858"/>
      <c r="VJW425" s="858"/>
      <c r="VJX425" s="858"/>
      <c r="VJY425" s="858"/>
      <c r="VJZ425" s="858"/>
      <c r="VKA425" s="858"/>
      <c r="VKB425" s="858"/>
      <c r="VKC425" s="490"/>
      <c r="VKD425" s="858"/>
      <c r="VKE425" s="858"/>
      <c r="VKF425" s="858"/>
      <c r="VKG425" s="858"/>
      <c r="VKH425" s="858"/>
      <c r="VKI425" s="858"/>
      <c r="VKJ425" s="858"/>
      <c r="VKK425" s="490"/>
      <c r="VKL425" s="858"/>
      <c r="VKM425" s="858"/>
      <c r="VKN425" s="858"/>
      <c r="VKO425" s="858"/>
      <c r="VKP425" s="858"/>
      <c r="VKQ425" s="858"/>
      <c r="VKR425" s="858"/>
      <c r="VKS425" s="490"/>
      <c r="VKT425" s="858"/>
      <c r="VKU425" s="858"/>
      <c r="VKV425" s="858"/>
      <c r="VKW425" s="858"/>
      <c r="VKX425" s="858"/>
      <c r="VKY425" s="858"/>
      <c r="VKZ425" s="858"/>
      <c r="VLA425" s="490"/>
      <c r="VLB425" s="858"/>
      <c r="VLC425" s="858"/>
      <c r="VLD425" s="858"/>
      <c r="VLE425" s="858"/>
      <c r="VLF425" s="858"/>
      <c r="VLG425" s="858"/>
      <c r="VLH425" s="858"/>
      <c r="VLI425" s="490"/>
      <c r="VLJ425" s="858"/>
      <c r="VLK425" s="858"/>
      <c r="VLL425" s="858"/>
      <c r="VLM425" s="858"/>
      <c r="VLN425" s="858"/>
      <c r="VLO425" s="858"/>
      <c r="VLP425" s="858"/>
      <c r="VLQ425" s="490"/>
      <c r="VLR425" s="858"/>
      <c r="VLS425" s="858"/>
      <c r="VLT425" s="858"/>
      <c r="VLU425" s="858"/>
      <c r="VLV425" s="858"/>
      <c r="VLW425" s="858"/>
      <c r="VLX425" s="858"/>
      <c r="VLY425" s="490"/>
      <c r="VLZ425" s="858"/>
      <c r="VMA425" s="858"/>
      <c r="VMB425" s="858"/>
      <c r="VMC425" s="858"/>
      <c r="VMD425" s="858"/>
      <c r="VME425" s="858"/>
      <c r="VMF425" s="858"/>
      <c r="VMG425" s="490"/>
      <c r="VMH425" s="858"/>
      <c r="VMI425" s="858"/>
      <c r="VMJ425" s="858"/>
      <c r="VMK425" s="858"/>
      <c r="VML425" s="858"/>
      <c r="VMM425" s="858"/>
      <c r="VMN425" s="858"/>
      <c r="VMO425" s="490"/>
      <c r="VMP425" s="858"/>
      <c r="VMQ425" s="858"/>
      <c r="VMR425" s="858"/>
      <c r="VMS425" s="858"/>
      <c r="VMT425" s="858"/>
      <c r="VMU425" s="858"/>
      <c r="VMV425" s="858"/>
      <c r="VMW425" s="490"/>
      <c r="VMX425" s="858"/>
      <c r="VMY425" s="858"/>
      <c r="VMZ425" s="858"/>
      <c r="VNA425" s="858"/>
      <c r="VNB425" s="858"/>
      <c r="VNC425" s="858"/>
      <c r="VND425" s="858"/>
      <c r="VNE425" s="490"/>
      <c r="VNF425" s="858"/>
      <c r="VNG425" s="858"/>
      <c r="VNH425" s="858"/>
      <c r="VNI425" s="858"/>
      <c r="VNJ425" s="858"/>
      <c r="VNK425" s="858"/>
      <c r="VNL425" s="858"/>
      <c r="VNM425" s="490"/>
      <c r="VNN425" s="858"/>
      <c r="VNO425" s="858"/>
      <c r="VNP425" s="858"/>
      <c r="VNQ425" s="858"/>
      <c r="VNR425" s="858"/>
      <c r="VNS425" s="858"/>
      <c r="VNT425" s="858"/>
      <c r="VNU425" s="490"/>
      <c r="VNV425" s="858"/>
      <c r="VNW425" s="858"/>
      <c r="VNX425" s="858"/>
      <c r="VNY425" s="858"/>
      <c r="VNZ425" s="858"/>
      <c r="VOA425" s="858"/>
      <c r="VOB425" s="858"/>
      <c r="VOC425" s="490"/>
      <c r="VOD425" s="858"/>
      <c r="VOE425" s="858"/>
      <c r="VOF425" s="858"/>
      <c r="VOG425" s="858"/>
      <c r="VOH425" s="858"/>
      <c r="VOI425" s="858"/>
      <c r="VOJ425" s="858"/>
      <c r="VOK425" s="490"/>
      <c r="VOL425" s="858"/>
      <c r="VOM425" s="858"/>
      <c r="VON425" s="858"/>
      <c r="VOO425" s="858"/>
      <c r="VOP425" s="858"/>
      <c r="VOQ425" s="858"/>
      <c r="VOR425" s="858"/>
      <c r="VOS425" s="490"/>
      <c r="VOT425" s="858"/>
      <c r="VOU425" s="858"/>
      <c r="VOV425" s="858"/>
      <c r="VOW425" s="858"/>
      <c r="VOX425" s="858"/>
      <c r="VOY425" s="858"/>
      <c r="VOZ425" s="858"/>
      <c r="VPA425" s="490"/>
      <c r="VPB425" s="858"/>
      <c r="VPC425" s="858"/>
      <c r="VPD425" s="858"/>
      <c r="VPE425" s="858"/>
      <c r="VPF425" s="858"/>
      <c r="VPG425" s="858"/>
      <c r="VPH425" s="858"/>
      <c r="VPI425" s="490"/>
      <c r="VPJ425" s="858"/>
      <c r="VPK425" s="858"/>
      <c r="VPL425" s="858"/>
      <c r="VPM425" s="858"/>
      <c r="VPN425" s="858"/>
      <c r="VPO425" s="858"/>
      <c r="VPP425" s="858"/>
      <c r="VPQ425" s="490"/>
      <c r="VPR425" s="858"/>
      <c r="VPS425" s="858"/>
      <c r="VPT425" s="858"/>
      <c r="VPU425" s="858"/>
      <c r="VPV425" s="858"/>
      <c r="VPW425" s="858"/>
      <c r="VPX425" s="858"/>
      <c r="VPY425" s="490"/>
      <c r="VPZ425" s="858"/>
      <c r="VQA425" s="858"/>
      <c r="VQB425" s="858"/>
      <c r="VQC425" s="858"/>
      <c r="VQD425" s="858"/>
      <c r="VQE425" s="858"/>
      <c r="VQF425" s="858"/>
      <c r="VQG425" s="490"/>
      <c r="VQH425" s="858"/>
      <c r="VQI425" s="858"/>
      <c r="VQJ425" s="858"/>
      <c r="VQK425" s="858"/>
      <c r="VQL425" s="858"/>
      <c r="VQM425" s="858"/>
      <c r="VQN425" s="858"/>
      <c r="VQO425" s="490"/>
      <c r="VQP425" s="858"/>
      <c r="VQQ425" s="858"/>
      <c r="VQR425" s="858"/>
      <c r="VQS425" s="858"/>
      <c r="VQT425" s="858"/>
      <c r="VQU425" s="858"/>
      <c r="VQV425" s="858"/>
      <c r="VQW425" s="490"/>
      <c r="VQX425" s="858"/>
      <c r="VQY425" s="858"/>
      <c r="VQZ425" s="858"/>
      <c r="VRA425" s="858"/>
      <c r="VRB425" s="858"/>
      <c r="VRC425" s="858"/>
      <c r="VRD425" s="858"/>
      <c r="VRE425" s="490"/>
      <c r="VRF425" s="858"/>
      <c r="VRG425" s="858"/>
      <c r="VRH425" s="858"/>
      <c r="VRI425" s="858"/>
      <c r="VRJ425" s="858"/>
      <c r="VRK425" s="858"/>
      <c r="VRL425" s="858"/>
      <c r="VRM425" s="490"/>
      <c r="VRN425" s="858"/>
      <c r="VRO425" s="858"/>
      <c r="VRP425" s="858"/>
      <c r="VRQ425" s="858"/>
      <c r="VRR425" s="858"/>
      <c r="VRS425" s="858"/>
      <c r="VRT425" s="858"/>
      <c r="VRU425" s="490"/>
      <c r="VRV425" s="858"/>
      <c r="VRW425" s="858"/>
      <c r="VRX425" s="858"/>
      <c r="VRY425" s="858"/>
      <c r="VRZ425" s="858"/>
      <c r="VSA425" s="858"/>
      <c r="VSB425" s="858"/>
      <c r="VSC425" s="490"/>
      <c r="VSD425" s="858"/>
      <c r="VSE425" s="858"/>
      <c r="VSF425" s="858"/>
      <c r="VSG425" s="858"/>
      <c r="VSH425" s="858"/>
      <c r="VSI425" s="858"/>
      <c r="VSJ425" s="858"/>
      <c r="VSK425" s="490"/>
      <c r="VSL425" s="858"/>
      <c r="VSM425" s="858"/>
      <c r="VSN425" s="858"/>
      <c r="VSO425" s="858"/>
      <c r="VSP425" s="858"/>
      <c r="VSQ425" s="858"/>
      <c r="VSR425" s="858"/>
      <c r="VSS425" s="490"/>
      <c r="VST425" s="858"/>
      <c r="VSU425" s="858"/>
      <c r="VSV425" s="858"/>
      <c r="VSW425" s="858"/>
      <c r="VSX425" s="858"/>
      <c r="VSY425" s="858"/>
      <c r="VSZ425" s="858"/>
      <c r="VTA425" s="490"/>
      <c r="VTB425" s="858"/>
      <c r="VTC425" s="858"/>
      <c r="VTD425" s="858"/>
      <c r="VTE425" s="858"/>
      <c r="VTF425" s="858"/>
      <c r="VTG425" s="858"/>
      <c r="VTH425" s="858"/>
      <c r="VTI425" s="490"/>
      <c r="VTJ425" s="858"/>
      <c r="VTK425" s="858"/>
      <c r="VTL425" s="858"/>
      <c r="VTM425" s="858"/>
      <c r="VTN425" s="858"/>
      <c r="VTO425" s="858"/>
      <c r="VTP425" s="858"/>
      <c r="VTQ425" s="490"/>
      <c r="VTR425" s="858"/>
      <c r="VTS425" s="858"/>
      <c r="VTT425" s="858"/>
      <c r="VTU425" s="858"/>
      <c r="VTV425" s="858"/>
      <c r="VTW425" s="858"/>
      <c r="VTX425" s="858"/>
      <c r="VTY425" s="490"/>
      <c r="VTZ425" s="858"/>
      <c r="VUA425" s="858"/>
      <c r="VUB425" s="858"/>
      <c r="VUC425" s="858"/>
      <c r="VUD425" s="858"/>
      <c r="VUE425" s="858"/>
      <c r="VUF425" s="858"/>
      <c r="VUG425" s="490"/>
      <c r="VUH425" s="858"/>
      <c r="VUI425" s="858"/>
      <c r="VUJ425" s="858"/>
      <c r="VUK425" s="858"/>
      <c r="VUL425" s="858"/>
      <c r="VUM425" s="858"/>
      <c r="VUN425" s="858"/>
      <c r="VUO425" s="490"/>
      <c r="VUP425" s="858"/>
      <c r="VUQ425" s="858"/>
      <c r="VUR425" s="858"/>
      <c r="VUS425" s="858"/>
      <c r="VUT425" s="858"/>
      <c r="VUU425" s="858"/>
      <c r="VUV425" s="858"/>
      <c r="VUW425" s="490"/>
      <c r="VUX425" s="858"/>
      <c r="VUY425" s="858"/>
      <c r="VUZ425" s="858"/>
      <c r="VVA425" s="858"/>
      <c r="VVB425" s="858"/>
      <c r="VVC425" s="858"/>
      <c r="VVD425" s="858"/>
      <c r="VVE425" s="490"/>
      <c r="VVF425" s="858"/>
      <c r="VVG425" s="858"/>
      <c r="VVH425" s="858"/>
      <c r="VVI425" s="858"/>
      <c r="VVJ425" s="858"/>
      <c r="VVK425" s="858"/>
      <c r="VVL425" s="858"/>
      <c r="VVM425" s="490"/>
      <c r="VVN425" s="858"/>
      <c r="VVO425" s="858"/>
      <c r="VVP425" s="858"/>
      <c r="VVQ425" s="858"/>
      <c r="VVR425" s="858"/>
      <c r="VVS425" s="858"/>
      <c r="VVT425" s="858"/>
      <c r="VVU425" s="490"/>
      <c r="VVV425" s="858"/>
      <c r="VVW425" s="858"/>
      <c r="VVX425" s="858"/>
      <c r="VVY425" s="858"/>
      <c r="VVZ425" s="858"/>
      <c r="VWA425" s="858"/>
      <c r="VWB425" s="858"/>
      <c r="VWC425" s="490"/>
      <c r="VWD425" s="858"/>
      <c r="VWE425" s="858"/>
      <c r="VWF425" s="858"/>
      <c r="VWG425" s="858"/>
      <c r="VWH425" s="858"/>
      <c r="VWI425" s="858"/>
      <c r="VWJ425" s="858"/>
      <c r="VWK425" s="490"/>
      <c r="VWL425" s="858"/>
      <c r="VWM425" s="858"/>
      <c r="VWN425" s="858"/>
      <c r="VWO425" s="858"/>
      <c r="VWP425" s="858"/>
      <c r="VWQ425" s="858"/>
      <c r="VWR425" s="858"/>
      <c r="VWS425" s="490"/>
      <c r="VWT425" s="858"/>
      <c r="VWU425" s="858"/>
      <c r="VWV425" s="858"/>
      <c r="VWW425" s="858"/>
      <c r="VWX425" s="858"/>
      <c r="VWY425" s="858"/>
      <c r="VWZ425" s="858"/>
      <c r="VXA425" s="490"/>
      <c r="VXB425" s="858"/>
      <c r="VXC425" s="858"/>
      <c r="VXD425" s="858"/>
      <c r="VXE425" s="858"/>
      <c r="VXF425" s="858"/>
      <c r="VXG425" s="858"/>
      <c r="VXH425" s="858"/>
      <c r="VXI425" s="490"/>
      <c r="VXJ425" s="858"/>
      <c r="VXK425" s="858"/>
      <c r="VXL425" s="858"/>
      <c r="VXM425" s="858"/>
      <c r="VXN425" s="858"/>
      <c r="VXO425" s="858"/>
      <c r="VXP425" s="858"/>
      <c r="VXQ425" s="490"/>
      <c r="VXR425" s="858"/>
      <c r="VXS425" s="858"/>
      <c r="VXT425" s="858"/>
      <c r="VXU425" s="858"/>
      <c r="VXV425" s="858"/>
      <c r="VXW425" s="858"/>
      <c r="VXX425" s="858"/>
      <c r="VXY425" s="490"/>
      <c r="VXZ425" s="858"/>
      <c r="VYA425" s="858"/>
      <c r="VYB425" s="858"/>
      <c r="VYC425" s="858"/>
      <c r="VYD425" s="858"/>
      <c r="VYE425" s="858"/>
      <c r="VYF425" s="858"/>
      <c r="VYG425" s="490"/>
      <c r="VYH425" s="858"/>
      <c r="VYI425" s="858"/>
      <c r="VYJ425" s="858"/>
      <c r="VYK425" s="858"/>
      <c r="VYL425" s="858"/>
      <c r="VYM425" s="858"/>
      <c r="VYN425" s="858"/>
      <c r="VYO425" s="490"/>
      <c r="VYP425" s="858"/>
      <c r="VYQ425" s="858"/>
      <c r="VYR425" s="858"/>
      <c r="VYS425" s="858"/>
      <c r="VYT425" s="858"/>
      <c r="VYU425" s="858"/>
      <c r="VYV425" s="858"/>
      <c r="VYW425" s="490"/>
      <c r="VYX425" s="858"/>
      <c r="VYY425" s="858"/>
      <c r="VYZ425" s="858"/>
      <c r="VZA425" s="858"/>
      <c r="VZB425" s="858"/>
      <c r="VZC425" s="858"/>
      <c r="VZD425" s="858"/>
      <c r="VZE425" s="490"/>
      <c r="VZF425" s="858"/>
      <c r="VZG425" s="858"/>
      <c r="VZH425" s="858"/>
      <c r="VZI425" s="858"/>
      <c r="VZJ425" s="858"/>
      <c r="VZK425" s="858"/>
      <c r="VZL425" s="858"/>
      <c r="VZM425" s="490"/>
      <c r="VZN425" s="858"/>
      <c r="VZO425" s="858"/>
      <c r="VZP425" s="858"/>
      <c r="VZQ425" s="858"/>
      <c r="VZR425" s="858"/>
      <c r="VZS425" s="858"/>
      <c r="VZT425" s="858"/>
      <c r="VZU425" s="490"/>
      <c r="VZV425" s="858"/>
      <c r="VZW425" s="858"/>
      <c r="VZX425" s="858"/>
      <c r="VZY425" s="858"/>
      <c r="VZZ425" s="858"/>
      <c r="WAA425" s="858"/>
      <c r="WAB425" s="858"/>
      <c r="WAC425" s="490"/>
      <c r="WAD425" s="858"/>
      <c r="WAE425" s="858"/>
      <c r="WAF425" s="858"/>
      <c r="WAG425" s="858"/>
      <c r="WAH425" s="858"/>
      <c r="WAI425" s="858"/>
      <c r="WAJ425" s="858"/>
      <c r="WAK425" s="490"/>
      <c r="WAL425" s="858"/>
      <c r="WAM425" s="858"/>
      <c r="WAN425" s="858"/>
      <c r="WAO425" s="858"/>
      <c r="WAP425" s="858"/>
      <c r="WAQ425" s="858"/>
      <c r="WAR425" s="858"/>
      <c r="WAS425" s="490"/>
      <c r="WAT425" s="858"/>
      <c r="WAU425" s="858"/>
      <c r="WAV425" s="858"/>
      <c r="WAW425" s="858"/>
      <c r="WAX425" s="858"/>
      <c r="WAY425" s="858"/>
      <c r="WAZ425" s="858"/>
      <c r="WBA425" s="490"/>
      <c r="WBB425" s="858"/>
      <c r="WBC425" s="858"/>
      <c r="WBD425" s="858"/>
      <c r="WBE425" s="858"/>
      <c r="WBF425" s="858"/>
      <c r="WBG425" s="858"/>
      <c r="WBH425" s="858"/>
      <c r="WBI425" s="490"/>
      <c r="WBJ425" s="858"/>
      <c r="WBK425" s="858"/>
      <c r="WBL425" s="858"/>
      <c r="WBM425" s="858"/>
      <c r="WBN425" s="858"/>
      <c r="WBO425" s="858"/>
      <c r="WBP425" s="858"/>
      <c r="WBQ425" s="490"/>
      <c r="WBR425" s="858"/>
      <c r="WBS425" s="858"/>
      <c r="WBT425" s="858"/>
      <c r="WBU425" s="858"/>
      <c r="WBV425" s="858"/>
      <c r="WBW425" s="858"/>
      <c r="WBX425" s="858"/>
      <c r="WBY425" s="490"/>
      <c r="WBZ425" s="858"/>
      <c r="WCA425" s="858"/>
      <c r="WCB425" s="858"/>
      <c r="WCC425" s="858"/>
      <c r="WCD425" s="858"/>
      <c r="WCE425" s="858"/>
      <c r="WCF425" s="858"/>
      <c r="WCG425" s="490"/>
      <c r="WCH425" s="858"/>
      <c r="WCI425" s="858"/>
      <c r="WCJ425" s="858"/>
      <c r="WCK425" s="858"/>
      <c r="WCL425" s="858"/>
      <c r="WCM425" s="858"/>
      <c r="WCN425" s="858"/>
      <c r="WCO425" s="490"/>
      <c r="WCP425" s="858"/>
      <c r="WCQ425" s="858"/>
      <c r="WCR425" s="858"/>
      <c r="WCS425" s="858"/>
      <c r="WCT425" s="858"/>
      <c r="WCU425" s="858"/>
      <c r="WCV425" s="858"/>
      <c r="WCW425" s="490"/>
      <c r="WCX425" s="858"/>
      <c r="WCY425" s="858"/>
      <c r="WCZ425" s="858"/>
      <c r="WDA425" s="858"/>
      <c r="WDB425" s="858"/>
      <c r="WDC425" s="858"/>
      <c r="WDD425" s="858"/>
      <c r="WDE425" s="490"/>
      <c r="WDF425" s="858"/>
      <c r="WDG425" s="858"/>
      <c r="WDH425" s="858"/>
      <c r="WDI425" s="858"/>
      <c r="WDJ425" s="858"/>
      <c r="WDK425" s="858"/>
      <c r="WDL425" s="858"/>
      <c r="WDM425" s="490"/>
      <c r="WDN425" s="858"/>
      <c r="WDO425" s="858"/>
      <c r="WDP425" s="858"/>
      <c r="WDQ425" s="858"/>
      <c r="WDR425" s="858"/>
      <c r="WDS425" s="858"/>
      <c r="WDT425" s="858"/>
      <c r="WDU425" s="490"/>
      <c r="WDV425" s="858"/>
      <c r="WDW425" s="858"/>
      <c r="WDX425" s="858"/>
      <c r="WDY425" s="858"/>
      <c r="WDZ425" s="858"/>
      <c r="WEA425" s="858"/>
      <c r="WEB425" s="858"/>
      <c r="WEC425" s="490"/>
      <c r="WED425" s="858"/>
      <c r="WEE425" s="858"/>
      <c r="WEF425" s="858"/>
      <c r="WEG425" s="858"/>
      <c r="WEH425" s="858"/>
      <c r="WEI425" s="858"/>
      <c r="WEJ425" s="858"/>
      <c r="WEK425" s="490"/>
      <c r="WEL425" s="858"/>
      <c r="WEM425" s="858"/>
      <c r="WEN425" s="858"/>
      <c r="WEO425" s="858"/>
      <c r="WEP425" s="858"/>
      <c r="WEQ425" s="858"/>
      <c r="WER425" s="858"/>
      <c r="WES425" s="490"/>
      <c r="WET425" s="858"/>
      <c r="WEU425" s="858"/>
      <c r="WEV425" s="858"/>
      <c r="WEW425" s="858"/>
      <c r="WEX425" s="858"/>
      <c r="WEY425" s="858"/>
      <c r="WEZ425" s="858"/>
      <c r="WFA425" s="490"/>
      <c r="WFB425" s="858"/>
      <c r="WFC425" s="858"/>
      <c r="WFD425" s="858"/>
      <c r="WFE425" s="858"/>
      <c r="WFF425" s="858"/>
      <c r="WFG425" s="858"/>
      <c r="WFH425" s="858"/>
      <c r="WFI425" s="490"/>
      <c r="WFJ425" s="858"/>
      <c r="WFK425" s="858"/>
      <c r="WFL425" s="858"/>
      <c r="WFM425" s="858"/>
      <c r="WFN425" s="858"/>
      <c r="WFO425" s="858"/>
      <c r="WFP425" s="858"/>
      <c r="WFQ425" s="490"/>
      <c r="WFR425" s="858"/>
      <c r="WFS425" s="858"/>
      <c r="WFT425" s="858"/>
      <c r="WFU425" s="858"/>
      <c r="WFV425" s="858"/>
      <c r="WFW425" s="858"/>
      <c r="WFX425" s="858"/>
      <c r="WFY425" s="490"/>
      <c r="WFZ425" s="858"/>
      <c r="WGA425" s="858"/>
      <c r="WGB425" s="858"/>
      <c r="WGC425" s="858"/>
      <c r="WGD425" s="858"/>
      <c r="WGE425" s="858"/>
      <c r="WGF425" s="858"/>
      <c r="WGG425" s="490"/>
      <c r="WGH425" s="858"/>
      <c r="WGI425" s="858"/>
      <c r="WGJ425" s="858"/>
      <c r="WGK425" s="858"/>
      <c r="WGL425" s="858"/>
      <c r="WGM425" s="858"/>
      <c r="WGN425" s="858"/>
      <c r="WGO425" s="490"/>
      <c r="WGP425" s="858"/>
      <c r="WGQ425" s="858"/>
      <c r="WGR425" s="858"/>
      <c r="WGS425" s="858"/>
      <c r="WGT425" s="858"/>
      <c r="WGU425" s="858"/>
      <c r="WGV425" s="858"/>
      <c r="WGW425" s="490"/>
      <c r="WGX425" s="858"/>
      <c r="WGY425" s="858"/>
      <c r="WGZ425" s="858"/>
      <c r="WHA425" s="858"/>
      <c r="WHB425" s="858"/>
      <c r="WHC425" s="858"/>
      <c r="WHD425" s="858"/>
      <c r="WHE425" s="490"/>
      <c r="WHF425" s="858"/>
      <c r="WHG425" s="858"/>
      <c r="WHH425" s="858"/>
      <c r="WHI425" s="858"/>
      <c r="WHJ425" s="858"/>
      <c r="WHK425" s="858"/>
      <c r="WHL425" s="858"/>
      <c r="WHM425" s="490"/>
      <c r="WHN425" s="858"/>
      <c r="WHO425" s="858"/>
      <c r="WHP425" s="858"/>
      <c r="WHQ425" s="858"/>
      <c r="WHR425" s="858"/>
      <c r="WHS425" s="858"/>
      <c r="WHT425" s="858"/>
      <c r="WHU425" s="490"/>
      <c r="WHV425" s="858"/>
      <c r="WHW425" s="858"/>
      <c r="WHX425" s="858"/>
      <c r="WHY425" s="858"/>
      <c r="WHZ425" s="858"/>
      <c r="WIA425" s="858"/>
      <c r="WIB425" s="858"/>
      <c r="WIC425" s="490"/>
      <c r="WID425" s="858"/>
      <c r="WIE425" s="858"/>
      <c r="WIF425" s="858"/>
      <c r="WIG425" s="858"/>
      <c r="WIH425" s="858"/>
      <c r="WII425" s="858"/>
      <c r="WIJ425" s="858"/>
      <c r="WIK425" s="490"/>
      <c r="WIL425" s="858"/>
      <c r="WIM425" s="858"/>
      <c r="WIN425" s="858"/>
      <c r="WIO425" s="858"/>
      <c r="WIP425" s="858"/>
      <c r="WIQ425" s="858"/>
      <c r="WIR425" s="858"/>
      <c r="WIS425" s="490"/>
      <c r="WIT425" s="858"/>
      <c r="WIU425" s="858"/>
      <c r="WIV425" s="858"/>
      <c r="WIW425" s="858"/>
      <c r="WIX425" s="858"/>
      <c r="WIY425" s="858"/>
      <c r="WIZ425" s="858"/>
      <c r="WJA425" s="490"/>
      <c r="WJB425" s="858"/>
      <c r="WJC425" s="858"/>
      <c r="WJD425" s="858"/>
      <c r="WJE425" s="858"/>
      <c r="WJF425" s="858"/>
      <c r="WJG425" s="858"/>
      <c r="WJH425" s="858"/>
      <c r="WJI425" s="490"/>
      <c r="WJJ425" s="858"/>
      <c r="WJK425" s="858"/>
      <c r="WJL425" s="858"/>
      <c r="WJM425" s="858"/>
      <c r="WJN425" s="858"/>
      <c r="WJO425" s="858"/>
      <c r="WJP425" s="858"/>
      <c r="WJQ425" s="490"/>
      <c r="WJR425" s="858"/>
      <c r="WJS425" s="858"/>
      <c r="WJT425" s="858"/>
      <c r="WJU425" s="858"/>
      <c r="WJV425" s="858"/>
      <c r="WJW425" s="858"/>
      <c r="WJX425" s="858"/>
      <c r="WJY425" s="490"/>
      <c r="WJZ425" s="858"/>
      <c r="WKA425" s="858"/>
      <c r="WKB425" s="858"/>
      <c r="WKC425" s="858"/>
      <c r="WKD425" s="858"/>
      <c r="WKE425" s="858"/>
      <c r="WKF425" s="858"/>
      <c r="WKG425" s="490"/>
      <c r="WKH425" s="858"/>
      <c r="WKI425" s="858"/>
      <c r="WKJ425" s="858"/>
      <c r="WKK425" s="858"/>
      <c r="WKL425" s="858"/>
      <c r="WKM425" s="858"/>
      <c r="WKN425" s="858"/>
      <c r="WKO425" s="490"/>
      <c r="WKP425" s="858"/>
      <c r="WKQ425" s="858"/>
      <c r="WKR425" s="858"/>
      <c r="WKS425" s="858"/>
      <c r="WKT425" s="858"/>
      <c r="WKU425" s="858"/>
      <c r="WKV425" s="858"/>
      <c r="WKW425" s="490"/>
      <c r="WKX425" s="858"/>
      <c r="WKY425" s="858"/>
      <c r="WKZ425" s="858"/>
      <c r="WLA425" s="858"/>
      <c r="WLB425" s="858"/>
      <c r="WLC425" s="858"/>
      <c r="WLD425" s="858"/>
      <c r="WLE425" s="490"/>
      <c r="WLF425" s="858"/>
      <c r="WLG425" s="858"/>
      <c r="WLH425" s="858"/>
      <c r="WLI425" s="858"/>
      <c r="WLJ425" s="858"/>
      <c r="WLK425" s="858"/>
      <c r="WLL425" s="858"/>
      <c r="WLM425" s="490"/>
      <c r="WLN425" s="858"/>
      <c r="WLO425" s="858"/>
      <c r="WLP425" s="858"/>
      <c r="WLQ425" s="858"/>
      <c r="WLR425" s="858"/>
      <c r="WLS425" s="858"/>
      <c r="WLT425" s="858"/>
      <c r="WLU425" s="490"/>
      <c r="WLV425" s="858"/>
      <c r="WLW425" s="858"/>
      <c r="WLX425" s="858"/>
      <c r="WLY425" s="858"/>
      <c r="WLZ425" s="858"/>
      <c r="WMA425" s="858"/>
      <c r="WMB425" s="858"/>
      <c r="WMC425" s="490"/>
      <c r="WMD425" s="858"/>
      <c r="WME425" s="858"/>
      <c r="WMF425" s="858"/>
      <c r="WMG425" s="858"/>
      <c r="WMH425" s="858"/>
      <c r="WMI425" s="858"/>
      <c r="WMJ425" s="858"/>
      <c r="WMK425" s="490"/>
      <c r="WML425" s="858"/>
      <c r="WMM425" s="858"/>
      <c r="WMN425" s="858"/>
      <c r="WMO425" s="858"/>
      <c r="WMP425" s="858"/>
      <c r="WMQ425" s="858"/>
      <c r="WMR425" s="858"/>
      <c r="WMS425" s="490"/>
      <c r="WMT425" s="858"/>
      <c r="WMU425" s="858"/>
      <c r="WMV425" s="858"/>
      <c r="WMW425" s="858"/>
      <c r="WMX425" s="858"/>
      <c r="WMY425" s="858"/>
      <c r="WMZ425" s="858"/>
      <c r="WNA425" s="490"/>
      <c r="WNB425" s="858"/>
      <c r="WNC425" s="858"/>
      <c r="WND425" s="858"/>
      <c r="WNE425" s="858"/>
      <c r="WNF425" s="858"/>
      <c r="WNG425" s="858"/>
      <c r="WNH425" s="858"/>
      <c r="WNI425" s="490"/>
      <c r="WNJ425" s="858"/>
      <c r="WNK425" s="858"/>
      <c r="WNL425" s="858"/>
      <c r="WNM425" s="858"/>
      <c r="WNN425" s="858"/>
      <c r="WNO425" s="858"/>
      <c r="WNP425" s="858"/>
      <c r="WNQ425" s="490"/>
      <c r="WNR425" s="858"/>
      <c r="WNS425" s="858"/>
      <c r="WNT425" s="858"/>
      <c r="WNU425" s="858"/>
      <c r="WNV425" s="858"/>
      <c r="WNW425" s="858"/>
      <c r="WNX425" s="858"/>
      <c r="WNY425" s="490"/>
      <c r="WNZ425" s="858"/>
      <c r="WOA425" s="858"/>
      <c r="WOB425" s="858"/>
      <c r="WOC425" s="858"/>
      <c r="WOD425" s="858"/>
      <c r="WOE425" s="858"/>
      <c r="WOF425" s="858"/>
      <c r="WOG425" s="490"/>
      <c r="WOH425" s="858"/>
      <c r="WOI425" s="858"/>
      <c r="WOJ425" s="858"/>
      <c r="WOK425" s="858"/>
      <c r="WOL425" s="858"/>
      <c r="WOM425" s="858"/>
      <c r="WON425" s="858"/>
      <c r="WOO425" s="490"/>
      <c r="WOP425" s="858"/>
      <c r="WOQ425" s="858"/>
      <c r="WOR425" s="858"/>
      <c r="WOS425" s="858"/>
      <c r="WOT425" s="858"/>
      <c r="WOU425" s="858"/>
      <c r="WOV425" s="858"/>
      <c r="WOW425" s="490"/>
      <c r="WOX425" s="858"/>
      <c r="WOY425" s="858"/>
      <c r="WOZ425" s="858"/>
      <c r="WPA425" s="858"/>
      <c r="WPB425" s="858"/>
      <c r="WPC425" s="858"/>
      <c r="WPD425" s="858"/>
      <c r="WPE425" s="490"/>
      <c r="WPF425" s="858"/>
      <c r="WPG425" s="858"/>
      <c r="WPH425" s="858"/>
      <c r="WPI425" s="858"/>
      <c r="WPJ425" s="858"/>
      <c r="WPK425" s="858"/>
      <c r="WPL425" s="858"/>
      <c r="WPM425" s="490"/>
      <c r="WPN425" s="858"/>
      <c r="WPO425" s="858"/>
      <c r="WPP425" s="858"/>
      <c r="WPQ425" s="858"/>
      <c r="WPR425" s="858"/>
      <c r="WPS425" s="858"/>
      <c r="WPT425" s="858"/>
      <c r="WPU425" s="490"/>
      <c r="WPV425" s="858"/>
      <c r="WPW425" s="858"/>
      <c r="WPX425" s="858"/>
      <c r="WPY425" s="858"/>
      <c r="WPZ425" s="858"/>
      <c r="WQA425" s="858"/>
      <c r="WQB425" s="858"/>
      <c r="WQC425" s="490"/>
      <c r="WQD425" s="858"/>
      <c r="WQE425" s="858"/>
      <c r="WQF425" s="858"/>
      <c r="WQG425" s="858"/>
      <c r="WQH425" s="858"/>
      <c r="WQI425" s="858"/>
      <c r="WQJ425" s="858"/>
      <c r="WQK425" s="490"/>
      <c r="WQL425" s="858"/>
      <c r="WQM425" s="858"/>
      <c r="WQN425" s="858"/>
      <c r="WQO425" s="858"/>
      <c r="WQP425" s="858"/>
      <c r="WQQ425" s="858"/>
      <c r="WQR425" s="858"/>
      <c r="WQS425" s="490"/>
      <c r="WQT425" s="858"/>
      <c r="WQU425" s="858"/>
      <c r="WQV425" s="858"/>
      <c r="WQW425" s="858"/>
      <c r="WQX425" s="858"/>
      <c r="WQY425" s="858"/>
      <c r="WQZ425" s="858"/>
      <c r="WRA425" s="490"/>
      <c r="WRB425" s="858"/>
      <c r="WRC425" s="858"/>
      <c r="WRD425" s="858"/>
      <c r="WRE425" s="858"/>
      <c r="WRF425" s="858"/>
      <c r="WRG425" s="858"/>
      <c r="WRH425" s="858"/>
      <c r="WRI425" s="490"/>
      <c r="WRJ425" s="858"/>
      <c r="WRK425" s="858"/>
      <c r="WRL425" s="858"/>
      <c r="WRM425" s="858"/>
      <c r="WRN425" s="858"/>
      <c r="WRO425" s="858"/>
      <c r="WRP425" s="858"/>
      <c r="WRQ425" s="490"/>
      <c r="WRR425" s="858"/>
      <c r="WRS425" s="858"/>
      <c r="WRT425" s="858"/>
      <c r="WRU425" s="858"/>
      <c r="WRV425" s="858"/>
      <c r="WRW425" s="858"/>
      <c r="WRX425" s="858"/>
      <c r="WRY425" s="490"/>
      <c r="WRZ425" s="858"/>
      <c r="WSA425" s="858"/>
      <c r="WSB425" s="858"/>
      <c r="WSC425" s="858"/>
      <c r="WSD425" s="858"/>
      <c r="WSE425" s="858"/>
      <c r="WSF425" s="858"/>
      <c r="WSG425" s="490"/>
      <c r="WSH425" s="858"/>
      <c r="WSI425" s="858"/>
      <c r="WSJ425" s="858"/>
      <c r="WSK425" s="858"/>
      <c r="WSL425" s="858"/>
      <c r="WSM425" s="858"/>
      <c r="WSN425" s="858"/>
      <c r="WSO425" s="490"/>
      <c r="WSP425" s="858"/>
      <c r="WSQ425" s="858"/>
      <c r="WSR425" s="858"/>
      <c r="WSS425" s="858"/>
      <c r="WST425" s="858"/>
      <c r="WSU425" s="858"/>
      <c r="WSV425" s="858"/>
      <c r="WSW425" s="490"/>
      <c r="WSX425" s="858"/>
      <c r="WSY425" s="858"/>
      <c r="WSZ425" s="858"/>
      <c r="WTA425" s="858"/>
      <c r="WTB425" s="858"/>
      <c r="WTC425" s="858"/>
      <c r="WTD425" s="858"/>
      <c r="WTE425" s="490"/>
      <c r="WTF425" s="858"/>
      <c r="WTG425" s="858"/>
      <c r="WTH425" s="858"/>
      <c r="WTI425" s="858"/>
      <c r="WTJ425" s="858"/>
      <c r="WTK425" s="858"/>
      <c r="WTL425" s="858"/>
      <c r="WTM425" s="490"/>
      <c r="WTN425" s="858"/>
      <c r="WTO425" s="858"/>
      <c r="WTP425" s="858"/>
      <c r="WTQ425" s="858"/>
      <c r="WTR425" s="858"/>
      <c r="WTS425" s="858"/>
      <c r="WTT425" s="858"/>
      <c r="WTU425" s="490"/>
      <c r="WTV425" s="858"/>
      <c r="WTW425" s="858"/>
      <c r="WTX425" s="858"/>
      <c r="WTY425" s="858"/>
      <c r="WTZ425" s="858"/>
      <c r="WUA425" s="858"/>
      <c r="WUB425" s="858"/>
      <c r="WUC425" s="490"/>
      <c r="WUD425" s="858"/>
      <c r="WUE425" s="858"/>
      <c r="WUF425" s="858"/>
      <c r="WUG425" s="858"/>
      <c r="WUH425" s="858"/>
      <c r="WUI425" s="858"/>
      <c r="WUJ425" s="858"/>
      <c r="WUK425" s="490"/>
      <c r="WUL425" s="858"/>
      <c r="WUM425" s="858"/>
      <c r="WUN425" s="858"/>
      <c r="WUO425" s="858"/>
      <c r="WUP425" s="858"/>
      <c r="WUQ425" s="858"/>
      <c r="WUR425" s="858"/>
      <c r="WUS425" s="490"/>
      <c r="WUT425" s="858"/>
      <c r="WUU425" s="858"/>
      <c r="WUV425" s="858"/>
      <c r="WUW425" s="858"/>
      <c r="WUX425" s="858"/>
      <c r="WUY425" s="858"/>
      <c r="WUZ425" s="858"/>
      <c r="WVA425" s="490"/>
      <c r="WVB425" s="858"/>
      <c r="WVC425" s="858"/>
      <c r="WVD425" s="858"/>
      <c r="WVE425" s="858"/>
      <c r="WVF425" s="858"/>
      <c r="WVG425" s="858"/>
      <c r="WVH425" s="858"/>
      <c r="WVI425" s="490"/>
      <c r="WVJ425" s="858"/>
      <c r="WVK425" s="858"/>
      <c r="WVL425" s="858"/>
      <c r="WVM425" s="858"/>
      <c r="WVN425" s="858"/>
      <c r="WVO425" s="858"/>
      <c r="WVP425" s="858"/>
      <c r="WVQ425" s="490"/>
      <c r="WVR425" s="858"/>
      <c r="WVS425" s="858"/>
      <c r="WVT425" s="858"/>
      <c r="WVU425" s="858"/>
      <c r="WVV425" s="858"/>
      <c r="WVW425" s="858"/>
      <c r="WVX425" s="858"/>
      <c r="WVY425" s="490"/>
      <c r="WVZ425" s="858"/>
      <c r="WWA425" s="858"/>
      <c r="WWB425" s="858"/>
      <c r="WWC425" s="858"/>
      <c r="WWD425" s="858"/>
      <c r="WWE425" s="858"/>
      <c r="WWF425" s="858"/>
      <c r="WWG425" s="490"/>
      <c r="WWH425" s="858"/>
      <c r="WWI425" s="858"/>
      <c r="WWJ425" s="858"/>
      <c r="WWK425" s="858"/>
      <c r="WWL425" s="858"/>
      <c r="WWM425" s="858"/>
      <c r="WWN425" s="858"/>
      <c r="WWO425" s="490"/>
      <c r="WWP425" s="858"/>
      <c r="WWQ425" s="858"/>
      <c r="WWR425" s="858"/>
      <c r="WWS425" s="858"/>
      <c r="WWT425" s="858"/>
      <c r="WWU425" s="858"/>
      <c r="WWV425" s="858"/>
      <c r="WWW425" s="490"/>
      <c r="WWX425" s="858"/>
      <c r="WWY425" s="858"/>
      <c r="WWZ425" s="858"/>
      <c r="WXA425" s="858"/>
      <c r="WXB425" s="858"/>
      <c r="WXC425" s="858"/>
      <c r="WXD425" s="858"/>
      <c r="WXE425" s="490"/>
      <c r="WXF425" s="858"/>
      <c r="WXG425" s="858"/>
      <c r="WXH425" s="858"/>
      <c r="WXI425" s="858"/>
      <c r="WXJ425" s="858"/>
      <c r="WXK425" s="858"/>
      <c r="WXL425" s="858"/>
      <c r="WXM425" s="490"/>
      <c r="WXN425" s="858"/>
      <c r="WXO425" s="858"/>
      <c r="WXP425" s="858"/>
      <c r="WXQ425" s="858"/>
      <c r="WXR425" s="858"/>
      <c r="WXS425" s="858"/>
      <c r="WXT425" s="858"/>
      <c r="WXU425" s="490"/>
      <c r="WXV425" s="858"/>
      <c r="WXW425" s="858"/>
      <c r="WXX425" s="858"/>
      <c r="WXY425" s="858"/>
      <c r="WXZ425" s="858"/>
      <c r="WYA425" s="858"/>
      <c r="WYB425" s="858"/>
      <c r="WYC425" s="490"/>
      <c r="WYD425" s="858"/>
      <c r="WYE425" s="858"/>
      <c r="WYF425" s="858"/>
      <c r="WYG425" s="858"/>
      <c r="WYH425" s="858"/>
      <c r="WYI425" s="858"/>
      <c r="WYJ425" s="858"/>
      <c r="WYK425" s="490"/>
      <c r="WYL425" s="858"/>
      <c r="WYM425" s="858"/>
      <c r="WYN425" s="858"/>
      <c r="WYO425" s="858"/>
      <c r="WYP425" s="858"/>
      <c r="WYQ425" s="858"/>
      <c r="WYR425" s="858"/>
      <c r="WYS425" s="490"/>
      <c r="WYT425" s="858"/>
      <c r="WYU425" s="858"/>
      <c r="WYV425" s="858"/>
      <c r="WYW425" s="858"/>
      <c r="WYX425" s="858"/>
      <c r="WYY425" s="858"/>
      <c r="WYZ425" s="858"/>
      <c r="WZA425" s="490"/>
      <c r="WZB425" s="858"/>
      <c r="WZC425" s="858"/>
      <c r="WZD425" s="858"/>
      <c r="WZE425" s="858"/>
      <c r="WZF425" s="858"/>
      <c r="WZG425" s="858"/>
      <c r="WZH425" s="858"/>
      <c r="WZI425" s="490"/>
      <c r="WZJ425" s="858"/>
      <c r="WZK425" s="858"/>
      <c r="WZL425" s="858"/>
      <c r="WZM425" s="858"/>
      <c r="WZN425" s="858"/>
      <c r="WZO425" s="858"/>
      <c r="WZP425" s="858"/>
      <c r="WZQ425" s="490"/>
      <c r="WZR425" s="858"/>
      <c r="WZS425" s="858"/>
      <c r="WZT425" s="858"/>
      <c r="WZU425" s="858"/>
      <c r="WZV425" s="858"/>
      <c r="WZW425" s="858"/>
      <c r="WZX425" s="858"/>
      <c r="WZY425" s="490"/>
      <c r="WZZ425" s="858"/>
      <c r="XAA425" s="858"/>
      <c r="XAB425" s="858"/>
      <c r="XAC425" s="858"/>
      <c r="XAD425" s="858"/>
      <c r="XAE425" s="858"/>
      <c r="XAF425" s="858"/>
      <c r="XAG425" s="490"/>
      <c r="XAH425" s="858"/>
      <c r="XAI425" s="858"/>
      <c r="XAJ425" s="858"/>
      <c r="XAK425" s="858"/>
      <c r="XAL425" s="858"/>
      <c r="XAM425" s="858"/>
      <c r="XAN425" s="858"/>
      <c r="XAO425" s="490"/>
      <c r="XAP425" s="858"/>
      <c r="XAQ425" s="858"/>
      <c r="XAR425" s="858"/>
      <c r="XAS425" s="858"/>
      <c r="XAT425" s="858"/>
      <c r="XAU425" s="858"/>
      <c r="XAV425" s="858"/>
      <c r="XAW425" s="490"/>
      <c r="XAX425" s="858"/>
      <c r="XAY425" s="858"/>
      <c r="XAZ425" s="858"/>
      <c r="XBA425" s="858"/>
      <c r="XBB425" s="858"/>
      <c r="XBC425" s="858"/>
      <c r="XBD425" s="858"/>
      <c r="XBE425" s="490"/>
      <c r="XBF425" s="858"/>
      <c r="XBG425" s="858"/>
      <c r="XBH425" s="858"/>
      <c r="XBI425" s="858"/>
      <c r="XBJ425" s="858"/>
      <c r="XBK425" s="858"/>
      <c r="XBL425" s="858"/>
      <c r="XBM425" s="490"/>
      <c r="XBN425" s="858"/>
      <c r="XBO425" s="858"/>
      <c r="XBP425" s="858"/>
      <c r="XBQ425" s="858"/>
      <c r="XBR425" s="858"/>
      <c r="XBS425" s="858"/>
      <c r="XBT425" s="858"/>
      <c r="XBU425" s="490"/>
      <c r="XBV425" s="858"/>
      <c r="XBW425" s="858"/>
      <c r="XBX425" s="858"/>
      <c r="XBY425" s="858"/>
      <c r="XBZ425" s="858"/>
      <c r="XCA425" s="858"/>
      <c r="XCB425" s="858"/>
      <c r="XCC425" s="490"/>
      <c r="XCD425" s="858"/>
      <c r="XCE425" s="858"/>
      <c r="XCF425" s="858"/>
      <c r="XCG425" s="858"/>
      <c r="XCH425" s="858"/>
      <c r="XCI425" s="858"/>
      <c r="XCJ425" s="858"/>
      <c r="XCK425" s="490"/>
      <c r="XCL425" s="858"/>
      <c r="XCM425" s="858"/>
      <c r="XCN425" s="858"/>
      <c r="XCO425" s="858"/>
      <c r="XCP425" s="858"/>
      <c r="XCQ425" s="858"/>
      <c r="XCR425" s="858"/>
      <c r="XCS425" s="490"/>
      <c r="XCT425" s="858"/>
      <c r="XCU425" s="858"/>
      <c r="XCV425" s="858"/>
      <c r="XCW425" s="858"/>
      <c r="XCX425" s="858"/>
      <c r="XCY425" s="858"/>
      <c r="XCZ425" s="858"/>
      <c r="XDA425" s="490"/>
      <c r="XDB425" s="858"/>
      <c r="XDC425" s="858"/>
      <c r="XDD425" s="858"/>
      <c r="XDE425" s="858"/>
      <c r="XDF425" s="858"/>
      <c r="XDG425" s="858"/>
      <c r="XDH425" s="858"/>
      <c r="XDI425" s="490"/>
      <c r="XDJ425" s="858"/>
      <c r="XDK425" s="858"/>
      <c r="XDL425" s="858"/>
      <c r="XDM425" s="858"/>
      <c r="XDN425" s="858"/>
      <c r="XDO425" s="858"/>
      <c r="XDP425" s="858"/>
      <c r="XDQ425" s="490"/>
      <c r="XDR425" s="858"/>
      <c r="XDS425" s="858"/>
      <c r="XDT425" s="858"/>
      <c r="XDU425" s="858"/>
      <c r="XDV425" s="858"/>
      <c r="XDW425" s="858"/>
      <c r="XDX425" s="858"/>
      <c r="XDY425" s="490"/>
      <c r="XDZ425" s="858"/>
      <c r="XEA425" s="858"/>
      <c r="XEB425" s="858"/>
      <c r="XEC425" s="858"/>
      <c r="XED425" s="858"/>
      <c r="XEE425" s="858"/>
      <c r="XEF425" s="858"/>
      <c r="XEG425" s="490"/>
      <c r="XEH425" s="858"/>
      <c r="XEI425" s="858"/>
      <c r="XEJ425" s="858"/>
      <c r="XEK425" s="858"/>
      <c r="XEL425" s="858"/>
      <c r="XEM425" s="858"/>
      <c r="XEN425" s="858"/>
      <c r="XEO425" s="490"/>
      <c r="XEP425" s="858"/>
      <c r="XEQ425" s="858"/>
      <c r="XER425" s="858"/>
      <c r="XES425" s="858"/>
      <c r="XET425" s="858"/>
      <c r="XEU425" s="858"/>
      <c r="XEV425" s="858"/>
      <c r="XEW425" s="490"/>
      <c r="XEX425" s="858"/>
      <c r="XEY425" s="858"/>
      <c r="XEZ425" s="858"/>
      <c r="XFA425" s="858"/>
      <c r="XFB425" s="858"/>
      <c r="XFC425" s="858"/>
      <c r="XFD425" s="858"/>
    </row>
    <row r="427" spans="1:16384" ht="16.5">
      <c r="B427" s="321" t="s">
        <v>6</v>
      </c>
      <c r="C427" s="506" t="str">
        <f>'Attach 3(JV)'!B24</f>
        <v>--</v>
      </c>
      <c r="F427" s="320" t="s">
        <v>4</v>
      </c>
      <c r="G427" s="321" t="str">
        <f>'Attach 3(JV)'!E24</f>
        <v/>
      </c>
      <c r="H427" s="321"/>
      <c r="I427" s="321"/>
    </row>
    <row r="428" spans="1:16384" ht="16.5">
      <c r="B428" s="321" t="s">
        <v>7</v>
      </c>
      <c r="C428" s="506" t="str">
        <f>'Attach 3(JV)'!B25</f>
        <v/>
      </c>
      <c r="F428" s="320" t="s">
        <v>5</v>
      </c>
      <c r="G428" s="321" t="str">
        <f>'Attach 3(JV)'!E25</f>
        <v/>
      </c>
      <c r="H428" s="321"/>
      <c r="I428" s="321"/>
    </row>
  </sheetData>
  <sheetProtection algorithmName="SHA-512" hashValue="R2DuqOEbnICiLhHun30QAk6B7wCykGDRFgAH7ZUS0NkZ/EO7cJX9tXPRyVhoHcAAEQpVH5BMefa8En5UIWUZyw==" saltValue="WXAjvjOo8OmRdnWO1t3DVg==" spinCount="100000" sheet="1" formatCells="0" formatColumns="0" formatRows="0" selectLockedCells="1"/>
  <customSheetViews>
    <customSheetView guid="{8BB606F7-FAA6-4F69-8439-9E3CB0E8F104}" showPageBreaks="1" showGridLines="0" zeroValues="0" fitToPage="1" printArea="1" hiddenRows="1" hiddenColumns="1" view="pageBreakPreview" topLeftCell="A253">
      <selection activeCell="E253" sqref="E253"/>
      <rowBreaks count="1" manualBreakCount="1">
        <brk id="249" max="8" man="1"/>
      </rowBreaks>
      <pageMargins left="0.42" right="0.28999999999999998" top="0.4" bottom="0.31" header="0.32" footer="0.24"/>
      <printOptions horizontalCentered="1"/>
      <pageSetup paperSize="9" scale="65" fitToHeight="0" orientation="portrait" r:id="rId1"/>
      <headerFooter alignWithMargins="0"/>
    </customSheetView>
    <customSheetView guid="{7D04B26C-8B6E-4ADD-BB4A-D0761F3463C8}" showPageBreaks="1" showGridLines="0" zeroValues="0" fitToPage="1" printArea="1" hiddenRows="1" hiddenColumns="1" view="pageBreakPreview" topLeftCell="A253">
      <selection activeCell="E253" sqref="E253"/>
      <rowBreaks count="1" manualBreakCount="1">
        <brk id="249" max="8" man="1"/>
      </rowBreaks>
      <pageMargins left="0.42" right="0.28999999999999998" top="0.4" bottom="0.31" header="0.32" footer="0.24"/>
      <printOptions horizontalCentered="1"/>
      <pageSetup paperSize="9" scale="65" fitToHeight="0" orientation="portrait" r:id="rId2"/>
      <headerFooter alignWithMargins="0"/>
    </customSheetView>
  </customSheetViews>
  <mergeCells count="2548">
    <mergeCell ref="XDJ425:XDP425"/>
    <mergeCell ref="XDR425:XDX425"/>
    <mergeCell ref="XDZ425:XEF425"/>
    <mergeCell ref="XEH425:XEN425"/>
    <mergeCell ref="XEP425:XEV425"/>
    <mergeCell ref="XEX425:XFD425"/>
    <mergeCell ref="XBN425:XBT425"/>
    <mergeCell ref="XBV425:XCB425"/>
    <mergeCell ref="XCD425:XCJ425"/>
    <mergeCell ref="XCL425:XCR425"/>
    <mergeCell ref="XCT425:XCZ425"/>
    <mergeCell ref="XDB425:XDH425"/>
    <mergeCell ref="WZR425:WZX425"/>
    <mergeCell ref="WZZ425:XAF425"/>
    <mergeCell ref="XAH425:XAN425"/>
    <mergeCell ref="XAP425:XAV425"/>
    <mergeCell ref="XAX425:XBD425"/>
    <mergeCell ref="XBF425:XBL425"/>
    <mergeCell ref="WXV425:WYB425"/>
    <mergeCell ref="WYD425:WYJ425"/>
    <mergeCell ref="WYL425:WYR425"/>
    <mergeCell ref="WYT425:WYZ425"/>
    <mergeCell ref="WZB425:WZH425"/>
    <mergeCell ref="WZJ425:WZP425"/>
    <mergeCell ref="WVZ425:WWF425"/>
    <mergeCell ref="WWH425:WWN425"/>
    <mergeCell ref="WWP425:WWV425"/>
    <mergeCell ref="WWX425:WXD425"/>
    <mergeCell ref="WXF425:WXL425"/>
    <mergeCell ref="WXN425:WXT425"/>
    <mergeCell ref="WUD425:WUJ425"/>
    <mergeCell ref="WUL425:WUR425"/>
    <mergeCell ref="WUT425:WUZ425"/>
    <mergeCell ref="WVB425:WVH425"/>
    <mergeCell ref="WVJ425:WVP425"/>
    <mergeCell ref="WVR425:WVX425"/>
    <mergeCell ref="WSH425:WSN425"/>
    <mergeCell ref="WSP425:WSV425"/>
    <mergeCell ref="WSX425:WTD425"/>
    <mergeCell ref="WTF425:WTL425"/>
    <mergeCell ref="WTN425:WTT425"/>
    <mergeCell ref="WTV425:WUB425"/>
    <mergeCell ref="WQL425:WQR425"/>
    <mergeCell ref="WQT425:WQZ425"/>
    <mergeCell ref="WRB425:WRH425"/>
    <mergeCell ref="WRJ425:WRP425"/>
    <mergeCell ref="WRR425:WRX425"/>
    <mergeCell ref="WRZ425:WSF425"/>
    <mergeCell ref="WOP425:WOV425"/>
    <mergeCell ref="WOX425:WPD425"/>
    <mergeCell ref="WPF425:WPL425"/>
    <mergeCell ref="WPN425:WPT425"/>
    <mergeCell ref="WPV425:WQB425"/>
    <mergeCell ref="WQD425:WQJ425"/>
    <mergeCell ref="WMT425:WMZ425"/>
    <mergeCell ref="WNB425:WNH425"/>
    <mergeCell ref="WNJ425:WNP425"/>
    <mergeCell ref="WNR425:WNX425"/>
    <mergeCell ref="WNZ425:WOF425"/>
    <mergeCell ref="WOH425:WON425"/>
    <mergeCell ref="WKX425:WLD425"/>
    <mergeCell ref="WLF425:WLL425"/>
    <mergeCell ref="WLN425:WLT425"/>
    <mergeCell ref="WLV425:WMB425"/>
    <mergeCell ref="WMD425:WMJ425"/>
    <mergeCell ref="WML425:WMR425"/>
    <mergeCell ref="WJB425:WJH425"/>
    <mergeCell ref="WJJ425:WJP425"/>
    <mergeCell ref="WJR425:WJX425"/>
    <mergeCell ref="WJZ425:WKF425"/>
    <mergeCell ref="WKH425:WKN425"/>
    <mergeCell ref="WKP425:WKV425"/>
    <mergeCell ref="WHF425:WHL425"/>
    <mergeCell ref="WHN425:WHT425"/>
    <mergeCell ref="WHV425:WIB425"/>
    <mergeCell ref="WID425:WIJ425"/>
    <mergeCell ref="WIL425:WIR425"/>
    <mergeCell ref="WIT425:WIZ425"/>
    <mergeCell ref="WFJ425:WFP425"/>
    <mergeCell ref="WFR425:WFX425"/>
    <mergeCell ref="WFZ425:WGF425"/>
    <mergeCell ref="WGH425:WGN425"/>
    <mergeCell ref="WGP425:WGV425"/>
    <mergeCell ref="WGX425:WHD425"/>
    <mergeCell ref="WDN425:WDT425"/>
    <mergeCell ref="WDV425:WEB425"/>
    <mergeCell ref="WED425:WEJ425"/>
    <mergeCell ref="WEL425:WER425"/>
    <mergeCell ref="WET425:WEZ425"/>
    <mergeCell ref="WFB425:WFH425"/>
    <mergeCell ref="WBR425:WBX425"/>
    <mergeCell ref="WBZ425:WCF425"/>
    <mergeCell ref="WCH425:WCN425"/>
    <mergeCell ref="WCP425:WCV425"/>
    <mergeCell ref="WCX425:WDD425"/>
    <mergeCell ref="WDF425:WDL425"/>
    <mergeCell ref="VZV425:WAB425"/>
    <mergeCell ref="WAD425:WAJ425"/>
    <mergeCell ref="WAL425:WAR425"/>
    <mergeCell ref="WAT425:WAZ425"/>
    <mergeCell ref="WBB425:WBH425"/>
    <mergeCell ref="WBJ425:WBP425"/>
    <mergeCell ref="VXZ425:VYF425"/>
    <mergeCell ref="VYH425:VYN425"/>
    <mergeCell ref="VYP425:VYV425"/>
    <mergeCell ref="VYX425:VZD425"/>
    <mergeCell ref="VZF425:VZL425"/>
    <mergeCell ref="VZN425:VZT425"/>
    <mergeCell ref="VWD425:VWJ425"/>
    <mergeCell ref="VWL425:VWR425"/>
    <mergeCell ref="VWT425:VWZ425"/>
    <mergeCell ref="VXB425:VXH425"/>
    <mergeCell ref="VXJ425:VXP425"/>
    <mergeCell ref="VXR425:VXX425"/>
    <mergeCell ref="VUH425:VUN425"/>
    <mergeCell ref="VUP425:VUV425"/>
    <mergeCell ref="VUX425:VVD425"/>
    <mergeCell ref="VVF425:VVL425"/>
    <mergeCell ref="VVN425:VVT425"/>
    <mergeCell ref="VVV425:VWB425"/>
    <mergeCell ref="VSL425:VSR425"/>
    <mergeCell ref="VST425:VSZ425"/>
    <mergeCell ref="VTB425:VTH425"/>
    <mergeCell ref="VTJ425:VTP425"/>
    <mergeCell ref="VTR425:VTX425"/>
    <mergeCell ref="VTZ425:VUF425"/>
    <mergeCell ref="VQP425:VQV425"/>
    <mergeCell ref="VQX425:VRD425"/>
    <mergeCell ref="VRF425:VRL425"/>
    <mergeCell ref="VRN425:VRT425"/>
    <mergeCell ref="VRV425:VSB425"/>
    <mergeCell ref="VSD425:VSJ425"/>
    <mergeCell ref="VOT425:VOZ425"/>
    <mergeCell ref="VPB425:VPH425"/>
    <mergeCell ref="VPJ425:VPP425"/>
    <mergeCell ref="VPR425:VPX425"/>
    <mergeCell ref="VPZ425:VQF425"/>
    <mergeCell ref="VQH425:VQN425"/>
    <mergeCell ref="VMX425:VND425"/>
    <mergeCell ref="VNF425:VNL425"/>
    <mergeCell ref="VNN425:VNT425"/>
    <mergeCell ref="VNV425:VOB425"/>
    <mergeCell ref="VOD425:VOJ425"/>
    <mergeCell ref="VOL425:VOR425"/>
    <mergeCell ref="VLB425:VLH425"/>
    <mergeCell ref="VLJ425:VLP425"/>
    <mergeCell ref="VLR425:VLX425"/>
    <mergeCell ref="VLZ425:VMF425"/>
    <mergeCell ref="VMH425:VMN425"/>
    <mergeCell ref="VMP425:VMV425"/>
    <mergeCell ref="VJF425:VJL425"/>
    <mergeCell ref="VJN425:VJT425"/>
    <mergeCell ref="VJV425:VKB425"/>
    <mergeCell ref="VKD425:VKJ425"/>
    <mergeCell ref="VKL425:VKR425"/>
    <mergeCell ref="VKT425:VKZ425"/>
    <mergeCell ref="VHJ425:VHP425"/>
    <mergeCell ref="VHR425:VHX425"/>
    <mergeCell ref="VHZ425:VIF425"/>
    <mergeCell ref="VIH425:VIN425"/>
    <mergeCell ref="VIP425:VIV425"/>
    <mergeCell ref="VIX425:VJD425"/>
    <mergeCell ref="VFN425:VFT425"/>
    <mergeCell ref="VFV425:VGB425"/>
    <mergeCell ref="VGD425:VGJ425"/>
    <mergeCell ref="VGL425:VGR425"/>
    <mergeCell ref="VGT425:VGZ425"/>
    <mergeCell ref="VHB425:VHH425"/>
    <mergeCell ref="VDR425:VDX425"/>
    <mergeCell ref="VDZ425:VEF425"/>
    <mergeCell ref="VEH425:VEN425"/>
    <mergeCell ref="VEP425:VEV425"/>
    <mergeCell ref="VEX425:VFD425"/>
    <mergeCell ref="VFF425:VFL425"/>
    <mergeCell ref="VBV425:VCB425"/>
    <mergeCell ref="VCD425:VCJ425"/>
    <mergeCell ref="VCL425:VCR425"/>
    <mergeCell ref="VCT425:VCZ425"/>
    <mergeCell ref="VDB425:VDH425"/>
    <mergeCell ref="VDJ425:VDP425"/>
    <mergeCell ref="UZZ425:VAF425"/>
    <mergeCell ref="VAH425:VAN425"/>
    <mergeCell ref="VAP425:VAV425"/>
    <mergeCell ref="VAX425:VBD425"/>
    <mergeCell ref="VBF425:VBL425"/>
    <mergeCell ref="VBN425:VBT425"/>
    <mergeCell ref="UYD425:UYJ425"/>
    <mergeCell ref="UYL425:UYR425"/>
    <mergeCell ref="UYT425:UYZ425"/>
    <mergeCell ref="UZB425:UZH425"/>
    <mergeCell ref="UZJ425:UZP425"/>
    <mergeCell ref="UZR425:UZX425"/>
    <mergeCell ref="UWH425:UWN425"/>
    <mergeCell ref="UWP425:UWV425"/>
    <mergeCell ref="UWX425:UXD425"/>
    <mergeCell ref="UXF425:UXL425"/>
    <mergeCell ref="UXN425:UXT425"/>
    <mergeCell ref="UXV425:UYB425"/>
    <mergeCell ref="UUL425:UUR425"/>
    <mergeCell ref="UUT425:UUZ425"/>
    <mergeCell ref="UVB425:UVH425"/>
    <mergeCell ref="UVJ425:UVP425"/>
    <mergeCell ref="UVR425:UVX425"/>
    <mergeCell ref="UVZ425:UWF425"/>
    <mergeCell ref="USP425:USV425"/>
    <mergeCell ref="USX425:UTD425"/>
    <mergeCell ref="UTF425:UTL425"/>
    <mergeCell ref="UTN425:UTT425"/>
    <mergeCell ref="UTV425:UUB425"/>
    <mergeCell ref="UUD425:UUJ425"/>
    <mergeCell ref="UQT425:UQZ425"/>
    <mergeCell ref="URB425:URH425"/>
    <mergeCell ref="URJ425:URP425"/>
    <mergeCell ref="URR425:URX425"/>
    <mergeCell ref="URZ425:USF425"/>
    <mergeCell ref="USH425:USN425"/>
    <mergeCell ref="UOX425:UPD425"/>
    <mergeCell ref="UPF425:UPL425"/>
    <mergeCell ref="UPN425:UPT425"/>
    <mergeCell ref="UPV425:UQB425"/>
    <mergeCell ref="UQD425:UQJ425"/>
    <mergeCell ref="UQL425:UQR425"/>
    <mergeCell ref="UNB425:UNH425"/>
    <mergeCell ref="UNJ425:UNP425"/>
    <mergeCell ref="UNR425:UNX425"/>
    <mergeCell ref="UNZ425:UOF425"/>
    <mergeCell ref="UOH425:UON425"/>
    <mergeCell ref="UOP425:UOV425"/>
    <mergeCell ref="ULF425:ULL425"/>
    <mergeCell ref="ULN425:ULT425"/>
    <mergeCell ref="ULV425:UMB425"/>
    <mergeCell ref="UMD425:UMJ425"/>
    <mergeCell ref="UML425:UMR425"/>
    <mergeCell ref="UMT425:UMZ425"/>
    <mergeCell ref="UJJ425:UJP425"/>
    <mergeCell ref="UJR425:UJX425"/>
    <mergeCell ref="UJZ425:UKF425"/>
    <mergeCell ref="UKH425:UKN425"/>
    <mergeCell ref="UKP425:UKV425"/>
    <mergeCell ref="UKX425:ULD425"/>
    <mergeCell ref="UHN425:UHT425"/>
    <mergeCell ref="UHV425:UIB425"/>
    <mergeCell ref="UID425:UIJ425"/>
    <mergeCell ref="UIL425:UIR425"/>
    <mergeCell ref="UIT425:UIZ425"/>
    <mergeCell ref="UJB425:UJH425"/>
    <mergeCell ref="UFR425:UFX425"/>
    <mergeCell ref="UFZ425:UGF425"/>
    <mergeCell ref="UGH425:UGN425"/>
    <mergeCell ref="UGP425:UGV425"/>
    <mergeCell ref="UGX425:UHD425"/>
    <mergeCell ref="UHF425:UHL425"/>
    <mergeCell ref="UDV425:UEB425"/>
    <mergeCell ref="UED425:UEJ425"/>
    <mergeCell ref="UEL425:UER425"/>
    <mergeCell ref="UET425:UEZ425"/>
    <mergeCell ref="UFB425:UFH425"/>
    <mergeCell ref="UFJ425:UFP425"/>
    <mergeCell ref="UBZ425:UCF425"/>
    <mergeCell ref="UCH425:UCN425"/>
    <mergeCell ref="UCP425:UCV425"/>
    <mergeCell ref="UCX425:UDD425"/>
    <mergeCell ref="UDF425:UDL425"/>
    <mergeCell ref="UDN425:UDT425"/>
    <mergeCell ref="UAD425:UAJ425"/>
    <mergeCell ref="UAL425:UAR425"/>
    <mergeCell ref="UAT425:UAZ425"/>
    <mergeCell ref="UBB425:UBH425"/>
    <mergeCell ref="UBJ425:UBP425"/>
    <mergeCell ref="UBR425:UBX425"/>
    <mergeCell ref="TYH425:TYN425"/>
    <mergeCell ref="TYP425:TYV425"/>
    <mergeCell ref="TYX425:TZD425"/>
    <mergeCell ref="TZF425:TZL425"/>
    <mergeCell ref="TZN425:TZT425"/>
    <mergeCell ref="TZV425:UAB425"/>
    <mergeCell ref="TWL425:TWR425"/>
    <mergeCell ref="TWT425:TWZ425"/>
    <mergeCell ref="TXB425:TXH425"/>
    <mergeCell ref="TXJ425:TXP425"/>
    <mergeCell ref="TXR425:TXX425"/>
    <mergeCell ref="TXZ425:TYF425"/>
    <mergeCell ref="TUP425:TUV425"/>
    <mergeCell ref="TUX425:TVD425"/>
    <mergeCell ref="TVF425:TVL425"/>
    <mergeCell ref="TVN425:TVT425"/>
    <mergeCell ref="TVV425:TWB425"/>
    <mergeCell ref="TWD425:TWJ425"/>
    <mergeCell ref="TST425:TSZ425"/>
    <mergeCell ref="TTB425:TTH425"/>
    <mergeCell ref="TTJ425:TTP425"/>
    <mergeCell ref="TTR425:TTX425"/>
    <mergeCell ref="TTZ425:TUF425"/>
    <mergeCell ref="TUH425:TUN425"/>
    <mergeCell ref="TQX425:TRD425"/>
    <mergeCell ref="TRF425:TRL425"/>
    <mergeCell ref="TRN425:TRT425"/>
    <mergeCell ref="TRV425:TSB425"/>
    <mergeCell ref="TSD425:TSJ425"/>
    <mergeCell ref="TSL425:TSR425"/>
    <mergeCell ref="TPB425:TPH425"/>
    <mergeCell ref="TPJ425:TPP425"/>
    <mergeCell ref="TPR425:TPX425"/>
    <mergeCell ref="TPZ425:TQF425"/>
    <mergeCell ref="TQH425:TQN425"/>
    <mergeCell ref="TQP425:TQV425"/>
    <mergeCell ref="TNF425:TNL425"/>
    <mergeCell ref="TNN425:TNT425"/>
    <mergeCell ref="TNV425:TOB425"/>
    <mergeCell ref="TOD425:TOJ425"/>
    <mergeCell ref="TOL425:TOR425"/>
    <mergeCell ref="TOT425:TOZ425"/>
    <mergeCell ref="TLJ425:TLP425"/>
    <mergeCell ref="TLR425:TLX425"/>
    <mergeCell ref="TLZ425:TMF425"/>
    <mergeCell ref="TMH425:TMN425"/>
    <mergeCell ref="TMP425:TMV425"/>
    <mergeCell ref="TMX425:TND425"/>
    <mergeCell ref="TJN425:TJT425"/>
    <mergeCell ref="TJV425:TKB425"/>
    <mergeCell ref="TKD425:TKJ425"/>
    <mergeCell ref="TKL425:TKR425"/>
    <mergeCell ref="TKT425:TKZ425"/>
    <mergeCell ref="TLB425:TLH425"/>
    <mergeCell ref="THR425:THX425"/>
    <mergeCell ref="THZ425:TIF425"/>
    <mergeCell ref="TIH425:TIN425"/>
    <mergeCell ref="TIP425:TIV425"/>
    <mergeCell ref="TIX425:TJD425"/>
    <mergeCell ref="TJF425:TJL425"/>
    <mergeCell ref="TFV425:TGB425"/>
    <mergeCell ref="TGD425:TGJ425"/>
    <mergeCell ref="TGL425:TGR425"/>
    <mergeCell ref="TGT425:TGZ425"/>
    <mergeCell ref="THB425:THH425"/>
    <mergeCell ref="THJ425:THP425"/>
    <mergeCell ref="TDZ425:TEF425"/>
    <mergeCell ref="TEH425:TEN425"/>
    <mergeCell ref="TEP425:TEV425"/>
    <mergeCell ref="TEX425:TFD425"/>
    <mergeCell ref="TFF425:TFL425"/>
    <mergeCell ref="TFN425:TFT425"/>
    <mergeCell ref="TCD425:TCJ425"/>
    <mergeCell ref="TCL425:TCR425"/>
    <mergeCell ref="TCT425:TCZ425"/>
    <mergeCell ref="TDB425:TDH425"/>
    <mergeCell ref="TDJ425:TDP425"/>
    <mergeCell ref="TDR425:TDX425"/>
    <mergeCell ref="TAH425:TAN425"/>
    <mergeCell ref="TAP425:TAV425"/>
    <mergeCell ref="TAX425:TBD425"/>
    <mergeCell ref="TBF425:TBL425"/>
    <mergeCell ref="TBN425:TBT425"/>
    <mergeCell ref="TBV425:TCB425"/>
    <mergeCell ref="SYL425:SYR425"/>
    <mergeCell ref="SYT425:SYZ425"/>
    <mergeCell ref="SZB425:SZH425"/>
    <mergeCell ref="SZJ425:SZP425"/>
    <mergeCell ref="SZR425:SZX425"/>
    <mergeCell ref="SZZ425:TAF425"/>
    <mergeCell ref="SWP425:SWV425"/>
    <mergeCell ref="SWX425:SXD425"/>
    <mergeCell ref="SXF425:SXL425"/>
    <mergeCell ref="SXN425:SXT425"/>
    <mergeCell ref="SXV425:SYB425"/>
    <mergeCell ref="SYD425:SYJ425"/>
    <mergeCell ref="SUT425:SUZ425"/>
    <mergeCell ref="SVB425:SVH425"/>
    <mergeCell ref="SVJ425:SVP425"/>
    <mergeCell ref="SVR425:SVX425"/>
    <mergeCell ref="SVZ425:SWF425"/>
    <mergeCell ref="SWH425:SWN425"/>
    <mergeCell ref="SSX425:STD425"/>
    <mergeCell ref="STF425:STL425"/>
    <mergeCell ref="STN425:STT425"/>
    <mergeCell ref="STV425:SUB425"/>
    <mergeCell ref="SUD425:SUJ425"/>
    <mergeCell ref="SUL425:SUR425"/>
    <mergeCell ref="SRB425:SRH425"/>
    <mergeCell ref="SRJ425:SRP425"/>
    <mergeCell ref="SRR425:SRX425"/>
    <mergeCell ref="SRZ425:SSF425"/>
    <mergeCell ref="SSH425:SSN425"/>
    <mergeCell ref="SSP425:SSV425"/>
    <mergeCell ref="SPF425:SPL425"/>
    <mergeCell ref="SPN425:SPT425"/>
    <mergeCell ref="SPV425:SQB425"/>
    <mergeCell ref="SQD425:SQJ425"/>
    <mergeCell ref="SQL425:SQR425"/>
    <mergeCell ref="SQT425:SQZ425"/>
    <mergeCell ref="SNJ425:SNP425"/>
    <mergeCell ref="SNR425:SNX425"/>
    <mergeCell ref="SNZ425:SOF425"/>
    <mergeCell ref="SOH425:SON425"/>
    <mergeCell ref="SOP425:SOV425"/>
    <mergeCell ref="SOX425:SPD425"/>
    <mergeCell ref="SLN425:SLT425"/>
    <mergeCell ref="SLV425:SMB425"/>
    <mergeCell ref="SMD425:SMJ425"/>
    <mergeCell ref="SML425:SMR425"/>
    <mergeCell ref="SMT425:SMZ425"/>
    <mergeCell ref="SNB425:SNH425"/>
    <mergeCell ref="SJR425:SJX425"/>
    <mergeCell ref="SJZ425:SKF425"/>
    <mergeCell ref="SKH425:SKN425"/>
    <mergeCell ref="SKP425:SKV425"/>
    <mergeCell ref="SKX425:SLD425"/>
    <mergeCell ref="SLF425:SLL425"/>
    <mergeCell ref="SHV425:SIB425"/>
    <mergeCell ref="SID425:SIJ425"/>
    <mergeCell ref="SIL425:SIR425"/>
    <mergeCell ref="SIT425:SIZ425"/>
    <mergeCell ref="SJB425:SJH425"/>
    <mergeCell ref="SJJ425:SJP425"/>
    <mergeCell ref="SFZ425:SGF425"/>
    <mergeCell ref="SGH425:SGN425"/>
    <mergeCell ref="SGP425:SGV425"/>
    <mergeCell ref="SGX425:SHD425"/>
    <mergeCell ref="SHF425:SHL425"/>
    <mergeCell ref="SHN425:SHT425"/>
    <mergeCell ref="SED425:SEJ425"/>
    <mergeCell ref="SEL425:SER425"/>
    <mergeCell ref="SET425:SEZ425"/>
    <mergeCell ref="SFB425:SFH425"/>
    <mergeCell ref="SFJ425:SFP425"/>
    <mergeCell ref="SFR425:SFX425"/>
    <mergeCell ref="SCH425:SCN425"/>
    <mergeCell ref="SCP425:SCV425"/>
    <mergeCell ref="SCX425:SDD425"/>
    <mergeCell ref="SDF425:SDL425"/>
    <mergeCell ref="SDN425:SDT425"/>
    <mergeCell ref="SDV425:SEB425"/>
    <mergeCell ref="SAL425:SAR425"/>
    <mergeCell ref="SAT425:SAZ425"/>
    <mergeCell ref="SBB425:SBH425"/>
    <mergeCell ref="SBJ425:SBP425"/>
    <mergeCell ref="SBR425:SBX425"/>
    <mergeCell ref="SBZ425:SCF425"/>
    <mergeCell ref="RYP425:RYV425"/>
    <mergeCell ref="RYX425:RZD425"/>
    <mergeCell ref="RZF425:RZL425"/>
    <mergeCell ref="RZN425:RZT425"/>
    <mergeCell ref="RZV425:SAB425"/>
    <mergeCell ref="SAD425:SAJ425"/>
    <mergeCell ref="RWT425:RWZ425"/>
    <mergeCell ref="RXB425:RXH425"/>
    <mergeCell ref="RXJ425:RXP425"/>
    <mergeCell ref="RXR425:RXX425"/>
    <mergeCell ref="RXZ425:RYF425"/>
    <mergeCell ref="RYH425:RYN425"/>
    <mergeCell ref="RUX425:RVD425"/>
    <mergeCell ref="RVF425:RVL425"/>
    <mergeCell ref="RVN425:RVT425"/>
    <mergeCell ref="RVV425:RWB425"/>
    <mergeCell ref="RWD425:RWJ425"/>
    <mergeCell ref="RWL425:RWR425"/>
    <mergeCell ref="RTB425:RTH425"/>
    <mergeCell ref="RTJ425:RTP425"/>
    <mergeCell ref="RTR425:RTX425"/>
    <mergeCell ref="RTZ425:RUF425"/>
    <mergeCell ref="RUH425:RUN425"/>
    <mergeCell ref="RUP425:RUV425"/>
    <mergeCell ref="RRF425:RRL425"/>
    <mergeCell ref="RRN425:RRT425"/>
    <mergeCell ref="RRV425:RSB425"/>
    <mergeCell ref="RSD425:RSJ425"/>
    <mergeCell ref="RSL425:RSR425"/>
    <mergeCell ref="RST425:RSZ425"/>
    <mergeCell ref="RPJ425:RPP425"/>
    <mergeCell ref="RPR425:RPX425"/>
    <mergeCell ref="RPZ425:RQF425"/>
    <mergeCell ref="RQH425:RQN425"/>
    <mergeCell ref="RQP425:RQV425"/>
    <mergeCell ref="RQX425:RRD425"/>
    <mergeCell ref="RNN425:RNT425"/>
    <mergeCell ref="RNV425:ROB425"/>
    <mergeCell ref="ROD425:ROJ425"/>
    <mergeCell ref="ROL425:ROR425"/>
    <mergeCell ref="ROT425:ROZ425"/>
    <mergeCell ref="RPB425:RPH425"/>
    <mergeCell ref="RLR425:RLX425"/>
    <mergeCell ref="RLZ425:RMF425"/>
    <mergeCell ref="RMH425:RMN425"/>
    <mergeCell ref="RMP425:RMV425"/>
    <mergeCell ref="RMX425:RND425"/>
    <mergeCell ref="RNF425:RNL425"/>
    <mergeCell ref="RJV425:RKB425"/>
    <mergeCell ref="RKD425:RKJ425"/>
    <mergeCell ref="RKL425:RKR425"/>
    <mergeCell ref="RKT425:RKZ425"/>
    <mergeCell ref="RLB425:RLH425"/>
    <mergeCell ref="RLJ425:RLP425"/>
    <mergeCell ref="RHZ425:RIF425"/>
    <mergeCell ref="RIH425:RIN425"/>
    <mergeCell ref="RIP425:RIV425"/>
    <mergeCell ref="RIX425:RJD425"/>
    <mergeCell ref="RJF425:RJL425"/>
    <mergeCell ref="RJN425:RJT425"/>
    <mergeCell ref="RGD425:RGJ425"/>
    <mergeCell ref="RGL425:RGR425"/>
    <mergeCell ref="RGT425:RGZ425"/>
    <mergeCell ref="RHB425:RHH425"/>
    <mergeCell ref="RHJ425:RHP425"/>
    <mergeCell ref="RHR425:RHX425"/>
    <mergeCell ref="REH425:REN425"/>
    <mergeCell ref="REP425:REV425"/>
    <mergeCell ref="REX425:RFD425"/>
    <mergeCell ref="RFF425:RFL425"/>
    <mergeCell ref="RFN425:RFT425"/>
    <mergeCell ref="RFV425:RGB425"/>
    <mergeCell ref="RCL425:RCR425"/>
    <mergeCell ref="RCT425:RCZ425"/>
    <mergeCell ref="RDB425:RDH425"/>
    <mergeCell ref="RDJ425:RDP425"/>
    <mergeCell ref="RDR425:RDX425"/>
    <mergeCell ref="RDZ425:REF425"/>
    <mergeCell ref="RAP425:RAV425"/>
    <mergeCell ref="RAX425:RBD425"/>
    <mergeCell ref="RBF425:RBL425"/>
    <mergeCell ref="RBN425:RBT425"/>
    <mergeCell ref="RBV425:RCB425"/>
    <mergeCell ref="RCD425:RCJ425"/>
    <mergeCell ref="QYT425:QYZ425"/>
    <mergeCell ref="QZB425:QZH425"/>
    <mergeCell ref="QZJ425:QZP425"/>
    <mergeCell ref="QZR425:QZX425"/>
    <mergeCell ref="QZZ425:RAF425"/>
    <mergeCell ref="RAH425:RAN425"/>
    <mergeCell ref="QWX425:QXD425"/>
    <mergeCell ref="QXF425:QXL425"/>
    <mergeCell ref="QXN425:QXT425"/>
    <mergeCell ref="QXV425:QYB425"/>
    <mergeCell ref="QYD425:QYJ425"/>
    <mergeCell ref="QYL425:QYR425"/>
    <mergeCell ref="QVB425:QVH425"/>
    <mergeCell ref="QVJ425:QVP425"/>
    <mergeCell ref="QVR425:QVX425"/>
    <mergeCell ref="QVZ425:QWF425"/>
    <mergeCell ref="QWH425:QWN425"/>
    <mergeCell ref="QWP425:QWV425"/>
    <mergeCell ref="QTF425:QTL425"/>
    <mergeCell ref="QTN425:QTT425"/>
    <mergeCell ref="QTV425:QUB425"/>
    <mergeCell ref="QUD425:QUJ425"/>
    <mergeCell ref="QUL425:QUR425"/>
    <mergeCell ref="QUT425:QUZ425"/>
    <mergeCell ref="QRJ425:QRP425"/>
    <mergeCell ref="QRR425:QRX425"/>
    <mergeCell ref="QRZ425:QSF425"/>
    <mergeCell ref="QSH425:QSN425"/>
    <mergeCell ref="QSP425:QSV425"/>
    <mergeCell ref="QSX425:QTD425"/>
    <mergeCell ref="QPN425:QPT425"/>
    <mergeCell ref="QPV425:QQB425"/>
    <mergeCell ref="QQD425:QQJ425"/>
    <mergeCell ref="QQL425:QQR425"/>
    <mergeCell ref="QQT425:QQZ425"/>
    <mergeCell ref="QRB425:QRH425"/>
    <mergeCell ref="QNR425:QNX425"/>
    <mergeCell ref="QNZ425:QOF425"/>
    <mergeCell ref="QOH425:QON425"/>
    <mergeCell ref="QOP425:QOV425"/>
    <mergeCell ref="QOX425:QPD425"/>
    <mergeCell ref="QPF425:QPL425"/>
    <mergeCell ref="QLV425:QMB425"/>
    <mergeCell ref="QMD425:QMJ425"/>
    <mergeCell ref="QML425:QMR425"/>
    <mergeCell ref="QMT425:QMZ425"/>
    <mergeCell ref="QNB425:QNH425"/>
    <mergeCell ref="QNJ425:QNP425"/>
    <mergeCell ref="QJZ425:QKF425"/>
    <mergeCell ref="QKH425:QKN425"/>
    <mergeCell ref="QKP425:QKV425"/>
    <mergeCell ref="QKX425:QLD425"/>
    <mergeCell ref="QLF425:QLL425"/>
    <mergeCell ref="QLN425:QLT425"/>
    <mergeCell ref="QID425:QIJ425"/>
    <mergeCell ref="QIL425:QIR425"/>
    <mergeCell ref="QIT425:QIZ425"/>
    <mergeCell ref="QJB425:QJH425"/>
    <mergeCell ref="QJJ425:QJP425"/>
    <mergeCell ref="QJR425:QJX425"/>
    <mergeCell ref="QGH425:QGN425"/>
    <mergeCell ref="QGP425:QGV425"/>
    <mergeCell ref="QGX425:QHD425"/>
    <mergeCell ref="QHF425:QHL425"/>
    <mergeCell ref="QHN425:QHT425"/>
    <mergeCell ref="QHV425:QIB425"/>
    <mergeCell ref="QEL425:QER425"/>
    <mergeCell ref="QET425:QEZ425"/>
    <mergeCell ref="QFB425:QFH425"/>
    <mergeCell ref="QFJ425:QFP425"/>
    <mergeCell ref="QFR425:QFX425"/>
    <mergeCell ref="QFZ425:QGF425"/>
    <mergeCell ref="QCP425:QCV425"/>
    <mergeCell ref="QCX425:QDD425"/>
    <mergeCell ref="QDF425:QDL425"/>
    <mergeCell ref="QDN425:QDT425"/>
    <mergeCell ref="QDV425:QEB425"/>
    <mergeCell ref="QED425:QEJ425"/>
    <mergeCell ref="QAT425:QAZ425"/>
    <mergeCell ref="QBB425:QBH425"/>
    <mergeCell ref="QBJ425:QBP425"/>
    <mergeCell ref="QBR425:QBX425"/>
    <mergeCell ref="QBZ425:QCF425"/>
    <mergeCell ref="QCH425:QCN425"/>
    <mergeCell ref="PYX425:PZD425"/>
    <mergeCell ref="PZF425:PZL425"/>
    <mergeCell ref="PZN425:PZT425"/>
    <mergeCell ref="PZV425:QAB425"/>
    <mergeCell ref="QAD425:QAJ425"/>
    <mergeCell ref="QAL425:QAR425"/>
    <mergeCell ref="PXB425:PXH425"/>
    <mergeCell ref="PXJ425:PXP425"/>
    <mergeCell ref="PXR425:PXX425"/>
    <mergeCell ref="PXZ425:PYF425"/>
    <mergeCell ref="PYH425:PYN425"/>
    <mergeCell ref="PYP425:PYV425"/>
    <mergeCell ref="PVF425:PVL425"/>
    <mergeCell ref="PVN425:PVT425"/>
    <mergeCell ref="PVV425:PWB425"/>
    <mergeCell ref="PWD425:PWJ425"/>
    <mergeCell ref="PWL425:PWR425"/>
    <mergeCell ref="PWT425:PWZ425"/>
    <mergeCell ref="PTJ425:PTP425"/>
    <mergeCell ref="PTR425:PTX425"/>
    <mergeCell ref="PTZ425:PUF425"/>
    <mergeCell ref="PUH425:PUN425"/>
    <mergeCell ref="PUP425:PUV425"/>
    <mergeCell ref="PUX425:PVD425"/>
    <mergeCell ref="PRN425:PRT425"/>
    <mergeCell ref="PRV425:PSB425"/>
    <mergeCell ref="PSD425:PSJ425"/>
    <mergeCell ref="PSL425:PSR425"/>
    <mergeCell ref="PST425:PSZ425"/>
    <mergeCell ref="PTB425:PTH425"/>
    <mergeCell ref="PPR425:PPX425"/>
    <mergeCell ref="PPZ425:PQF425"/>
    <mergeCell ref="PQH425:PQN425"/>
    <mergeCell ref="PQP425:PQV425"/>
    <mergeCell ref="PQX425:PRD425"/>
    <mergeCell ref="PRF425:PRL425"/>
    <mergeCell ref="PNV425:POB425"/>
    <mergeCell ref="POD425:POJ425"/>
    <mergeCell ref="POL425:POR425"/>
    <mergeCell ref="POT425:POZ425"/>
    <mergeCell ref="PPB425:PPH425"/>
    <mergeCell ref="PPJ425:PPP425"/>
    <mergeCell ref="PLZ425:PMF425"/>
    <mergeCell ref="PMH425:PMN425"/>
    <mergeCell ref="PMP425:PMV425"/>
    <mergeCell ref="PMX425:PND425"/>
    <mergeCell ref="PNF425:PNL425"/>
    <mergeCell ref="PNN425:PNT425"/>
    <mergeCell ref="PKD425:PKJ425"/>
    <mergeCell ref="PKL425:PKR425"/>
    <mergeCell ref="PKT425:PKZ425"/>
    <mergeCell ref="PLB425:PLH425"/>
    <mergeCell ref="PLJ425:PLP425"/>
    <mergeCell ref="PLR425:PLX425"/>
    <mergeCell ref="PIH425:PIN425"/>
    <mergeCell ref="PIP425:PIV425"/>
    <mergeCell ref="PIX425:PJD425"/>
    <mergeCell ref="PJF425:PJL425"/>
    <mergeCell ref="PJN425:PJT425"/>
    <mergeCell ref="PJV425:PKB425"/>
    <mergeCell ref="PGL425:PGR425"/>
    <mergeCell ref="PGT425:PGZ425"/>
    <mergeCell ref="PHB425:PHH425"/>
    <mergeCell ref="PHJ425:PHP425"/>
    <mergeCell ref="PHR425:PHX425"/>
    <mergeCell ref="PHZ425:PIF425"/>
    <mergeCell ref="PEP425:PEV425"/>
    <mergeCell ref="PEX425:PFD425"/>
    <mergeCell ref="PFF425:PFL425"/>
    <mergeCell ref="PFN425:PFT425"/>
    <mergeCell ref="PFV425:PGB425"/>
    <mergeCell ref="PGD425:PGJ425"/>
    <mergeCell ref="PCT425:PCZ425"/>
    <mergeCell ref="PDB425:PDH425"/>
    <mergeCell ref="PDJ425:PDP425"/>
    <mergeCell ref="PDR425:PDX425"/>
    <mergeCell ref="PDZ425:PEF425"/>
    <mergeCell ref="PEH425:PEN425"/>
    <mergeCell ref="PAX425:PBD425"/>
    <mergeCell ref="PBF425:PBL425"/>
    <mergeCell ref="PBN425:PBT425"/>
    <mergeCell ref="PBV425:PCB425"/>
    <mergeCell ref="PCD425:PCJ425"/>
    <mergeCell ref="PCL425:PCR425"/>
    <mergeCell ref="OZB425:OZH425"/>
    <mergeCell ref="OZJ425:OZP425"/>
    <mergeCell ref="OZR425:OZX425"/>
    <mergeCell ref="OZZ425:PAF425"/>
    <mergeCell ref="PAH425:PAN425"/>
    <mergeCell ref="PAP425:PAV425"/>
    <mergeCell ref="OXF425:OXL425"/>
    <mergeCell ref="OXN425:OXT425"/>
    <mergeCell ref="OXV425:OYB425"/>
    <mergeCell ref="OYD425:OYJ425"/>
    <mergeCell ref="OYL425:OYR425"/>
    <mergeCell ref="OYT425:OYZ425"/>
    <mergeCell ref="OVJ425:OVP425"/>
    <mergeCell ref="OVR425:OVX425"/>
    <mergeCell ref="OVZ425:OWF425"/>
    <mergeCell ref="OWH425:OWN425"/>
    <mergeCell ref="OWP425:OWV425"/>
    <mergeCell ref="OWX425:OXD425"/>
    <mergeCell ref="OTN425:OTT425"/>
    <mergeCell ref="OTV425:OUB425"/>
    <mergeCell ref="OUD425:OUJ425"/>
    <mergeCell ref="OUL425:OUR425"/>
    <mergeCell ref="OUT425:OUZ425"/>
    <mergeCell ref="OVB425:OVH425"/>
    <mergeCell ref="ORR425:ORX425"/>
    <mergeCell ref="ORZ425:OSF425"/>
    <mergeCell ref="OSH425:OSN425"/>
    <mergeCell ref="OSP425:OSV425"/>
    <mergeCell ref="OSX425:OTD425"/>
    <mergeCell ref="OTF425:OTL425"/>
    <mergeCell ref="OPV425:OQB425"/>
    <mergeCell ref="OQD425:OQJ425"/>
    <mergeCell ref="OQL425:OQR425"/>
    <mergeCell ref="OQT425:OQZ425"/>
    <mergeCell ref="ORB425:ORH425"/>
    <mergeCell ref="ORJ425:ORP425"/>
    <mergeCell ref="ONZ425:OOF425"/>
    <mergeCell ref="OOH425:OON425"/>
    <mergeCell ref="OOP425:OOV425"/>
    <mergeCell ref="OOX425:OPD425"/>
    <mergeCell ref="OPF425:OPL425"/>
    <mergeCell ref="OPN425:OPT425"/>
    <mergeCell ref="OMD425:OMJ425"/>
    <mergeCell ref="OML425:OMR425"/>
    <mergeCell ref="OMT425:OMZ425"/>
    <mergeCell ref="ONB425:ONH425"/>
    <mergeCell ref="ONJ425:ONP425"/>
    <mergeCell ref="ONR425:ONX425"/>
    <mergeCell ref="OKH425:OKN425"/>
    <mergeCell ref="OKP425:OKV425"/>
    <mergeCell ref="OKX425:OLD425"/>
    <mergeCell ref="OLF425:OLL425"/>
    <mergeCell ref="OLN425:OLT425"/>
    <mergeCell ref="OLV425:OMB425"/>
    <mergeCell ref="OIL425:OIR425"/>
    <mergeCell ref="OIT425:OIZ425"/>
    <mergeCell ref="OJB425:OJH425"/>
    <mergeCell ref="OJJ425:OJP425"/>
    <mergeCell ref="OJR425:OJX425"/>
    <mergeCell ref="OJZ425:OKF425"/>
    <mergeCell ref="OGP425:OGV425"/>
    <mergeCell ref="OGX425:OHD425"/>
    <mergeCell ref="OHF425:OHL425"/>
    <mergeCell ref="OHN425:OHT425"/>
    <mergeCell ref="OHV425:OIB425"/>
    <mergeCell ref="OID425:OIJ425"/>
    <mergeCell ref="OET425:OEZ425"/>
    <mergeCell ref="OFB425:OFH425"/>
    <mergeCell ref="OFJ425:OFP425"/>
    <mergeCell ref="OFR425:OFX425"/>
    <mergeCell ref="OFZ425:OGF425"/>
    <mergeCell ref="OGH425:OGN425"/>
    <mergeCell ref="OCX425:ODD425"/>
    <mergeCell ref="ODF425:ODL425"/>
    <mergeCell ref="ODN425:ODT425"/>
    <mergeCell ref="ODV425:OEB425"/>
    <mergeCell ref="OED425:OEJ425"/>
    <mergeCell ref="OEL425:OER425"/>
    <mergeCell ref="OBB425:OBH425"/>
    <mergeCell ref="OBJ425:OBP425"/>
    <mergeCell ref="OBR425:OBX425"/>
    <mergeCell ref="OBZ425:OCF425"/>
    <mergeCell ref="OCH425:OCN425"/>
    <mergeCell ref="OCP425:OCV425"/>
    <mergeCell ref="NZF425:NZL425"/>
    <mergeCell ref="NZN425:NZT425"/>
    <mergeCell ref="NZV425:OAB425"/>
    <mergeCell ref="OAD425:OAJ425"/>
    <mergeCell ref="OAL425:OAR425"/>
    <mergeCell ref="OAT425:OAZ425"/>
    <mergeCell ref="NXJ425:NXP425"/>
    <mergeCell ref="NXR425:NXX425"/>
    <mergeCell ref="NXZ425:NYF425"/>
    <mergeCell ref="NYH425:NYN425"/>
    <mergeCell ref="NYP425:NYV425"/>
    <mergeCell ref="NYX425:NZD425"/>
    <mergeCell ref="NVN425:NVT425"/>
    <mergeCell ref="NVV425:NWB425"/>
    <mergeCell ref="NWD425:NWJ425"/>
    <mergeCell ref="NWL425:NWR425"/>
    <mergeCell ref="NWT425:NWZ425"/>
    <mergeCell ref="NXB425:NXH425"/>
    <mergeCell ref="NTR425:NTX425"/>
    <mergeCell ref="NTZ425:NUF425"/>
    <mergeCell ref="NUH425:NUN425"/>
    <mergeCell ref="NUP425:NUV425"/>
    <mergeCell ref="NUX425:NVD425"/>
    <mergeCell ref="NVF425:NVL425"/>
    <mergeCell ref="NRV425:NSB425"/>
    <mergeCell ref="NSD425:NSJ425"/>
    <mergeCell ref="NSL425:NSR425"/>
    <mergeCell ref="NST425:NSZ425"/>
    <mergeCell ref="NTB425:NTH425"/>
    <mergeCell ref="NTJ425:NTP425"/>
    <mergeCell ref="NPZ425:NQF425"/>
    <mergeCell ref="NQH425:NQN425"/>
    <mergeCell ref="NQP425:NQV425"/>
    <mergeCell ref="NQX425:NRD425"/>
    <mergeCell ref="NRF425:NRL425"/>
    <mergeCell ref="NRN425:NRT425"/>
    <mergeCell ref="NOD425:NOJ425"/>
    <mergeCell ref="NOL425:NOR425"/>
    <mergeCell ref="NOT425:NOZ425"/>
    <mergeCell ref="NPB425:NPH425"/>
    <mergeCell ref="NPJ425:NPP425"/>
    <mergeCell ref="NPR425:NPX425"/>
    <mergeCell ref="NMH425:NMN425"/>
    <mergeCell ref="NMP425:NMV425"/>
    <mergeCell ref="NMX425:NND425"/>
    <mergeCell ref="NNF425:NNL425"/>
    <mergeCell ref="NNN425:NNT425"/>
    <mergeCell ref="NNV425:NOB425"/>
    <mergeCell ref="NKL425:NKR425"/>
    <mergeCell ref="NKT425:NKZ425"/>
    <mergeCell ref="NLB425:NLH425"/>
    <mergeCell ref="NLJ425:NLP425"/>
    <mergeCell ref="NLR425:NLX425"/>
    <mergeCell ref="NLZ425:NMF425"/>
    <mergeCell ref="NIP425:NIV425"/>
    <mergeCell ref="NIX425:NJD425"/>
    <mergeCell ref="NJF425:NJL425"/>
    <mergeCell ref="NJN425:NJT425"/>
    <mergeCell ref="NJV425:NKB425"/>
    <mergeCell ref="NKD425:NKJ425"/>
    <mergeCell ref="NGT425:NGZ425"/>
    <mergeCell ref="NHB425:NHH425"/>
    <mergeCell ref="NHJ425:NHP425"/>
    <mergeCell ref="NHR425:NHX425"/>
    <mergeCell ref="NHZ425:NIF425"/>
    <mergeCell ref="NIH425:NIN425"/>
    <mergeCell ref="NEX425:NFD425"/>
    <mergeCell ref="NFF425:NFL425"/>
    <mergeCell ref="NFN425:NFT425"/>
    <mergeCell ref="NFV425:NGB425"/>
    <mergeCell ref="NGD425:NGJ425"/>
    <mergeCell ref="NGL425:NGR425"/>
    <mergeCell ref="NDB425:NDH425"/>
    <mergeCell ref="NDJ425:NDP425"/>
    <mergeCell ref="NDR425:NDX425"/>
    <mergeCell ref="NDZ425:NEF425"/>
    <mergeCell ref="NEH425:NEN425"/>
    <mergeCell ref="NEP425:NEV425"/>
    <mergeCell ref="NBF425:NBL425"/>
    <mergeCell ref="NBN425:NBT425"/>
    <mergeCell ref="NBV425:NCB425"/>
    <mergeCell ref="NCD425:NCJ425"/>
    <mergeCell ref="NCL425:NCR425"/>
    <mergeCell ref="NCT425:NCZ425"/>
    <mergeCell ref="MZJ425:MZP425"/>
    <mergeCell ref="MZR425:MZX425"/>
    <mergeCell ref="MZZ425:NAF425"/>
    <mergeCell ref="NAH425:NAN425"/>
    <mergeCell ref="NAP425:NAV425"/>
    <mergeCell ref="NAX425:NBD425"/>
    <mergeCell ref="MXN425:MXT425"/>
    <mergeCell ref="MXV425:MYB425"/>
    <mergeCell ref="MYD425:MYJ425"/>
    <mergeCell ref="MYL425:MYR425"/>
    <mergeCell ref="MYT425:MYZ425"/>
    <mergeCell ref="MZB425:MZH425"/>
    <mergeCell ref="MVR425:MVX425"/>
    <mergeCell ref="MVZ425:MWF425"/>
    <mergeCell ref="MWH425:MWN425"/>
    <mergeCell ref="MWP425:MWV425"/>
    <mergeCell ref="MWX425:MXD425"/>
    <mergeCell ref="MXF425:MXL425"/>
    <mergeCell ref="MTV425:MUB425"/>
    <mergeCell ref="MUD425:MUJ425"/>
    <mergeCell ref="MUL425:MUR425"/>
    <mergeCell ref="MUT425:MUZ425"/>
    <mergeCell ref="MVB425:MVH425"/>
    <mergeCell ref="MVJ425:MVP425"/>
    <mergeCell ref="MRZ425:MSF425"/>
    <mergeCell ref="MSH425:MSN425"/>
    <mergeCell ref="MSP425:MSV425"/>
    <mergeCell ref="MSX425:MTD425"/>
    <mergeCell ref="MTF425:MTL425"/>
    <mergeCell ref="MTN425:MTT425"/>
    <mergeCell ref="MQD425:MQJ425"/>
    <mergeCell ref="MQL425:MQR425"/>
    <mergeCell ref="MQT425:MQZ425"/>
    <mergeCell ref="MRB425:MRH425"/>
    <mergeCell ref="MRJ425:MRP425"/>
    <mergeCell ref="MRR425:MRX425"/>
    <mergeCell ref="MOH425:MON425"/>
    <mergeCell ref="MOP425:MOV425"/>
    <mergeCell ref="MOX425:MPD425"/>
    <mergeCell ref="MPF425:MPL425"/>
    <mergeCell ref="MPN425:MPT425"/>
    <mergeCell ref="MPV425:MQB425"/>
    <mergeCell ref="MML425:MMR425"/>
    <mergeCell ref="MMT425:MMZ425"/>
    <mergeCell ref="MNB425:MNH425"/>
    <mergeCell ref="MNJ425:MNP425"/>
    <mergeCell ref="MNR425:MNX425"/>
    <mergeCell ref="MNZ425:MOF425"/>
    <mergeCell ref="MKP425:MKV425"/>
    <mergeCell ref="MKX425:MLD425"/>
    <mergeCell ref="MLF425:MLL425"/>
    <mergeCell ref="MLN425:MLT425"/>
    <mergeCell ref="MLV425:MMB425"/>
    <mergeCell ref="MMD425:MMJ425"/>
    <mergeCell ref="MIT425:MIZ425"/>
    <mergeCell ref="MJB425:MJH425"/>
    <mergeCell ref="MJJ425:MJP425"/>
    <mergeCell ref="MJR425:MJX425"/>
    <mergeCell ref="MJZ425:MKF425"/>
    <mergeCell ref="MKH425:MKN425"/>
    <mergeCell ref="MGX425:MHD425"/>
    <mergeCell ref="MHF425:MHL425"/>
    <mergeCell ref="MHN425:MHT425"/>
    <mergeCell ref="MHV425:MIB425"/>
    <mergeCell ref="MID425:MIJ425"/>
    <mergeCell ref="MIL425:MIR425"/>
    <mergeCell ref="MFB425:MFH425"/>
    <mergeCell ref="MFJ425:MFP425"/>
    <mergeCell ref="MFR425:MFX425"/>
    <mergeCell ref="MFZ425:MGF425"/>
    <mergeCell ref="MGH425:MGN425"/>
    <mergeCell ref="MGP425:MGV425"/>
    <mergeCell ref="MDF425:MDL425"/>
    <mergeCell ref="MDN425:MDT425"/>
    <mergeCell ref="MDV425:MEB425"/>
    <mergeCell ref="MED425:MEJ425"/>
    <mergeCell ref="MEL425:MER425"/>
    <mergeCell ref="MET425:MEZ425"/>
    <mergeCell ref="MBJ425:MBP425"/>
    <mergeCell ref="MBR425:MBX425"/>
    <mergeCell ref="MBZ425:MCF425"/>
    <mergeCell ref="MCH425:MCN425"/>
    <mergeCell ref="MCP425:MCV425"/>
    <mergeCell ref="MCX425:MDD425"/>
    <mergeCell ref="LZN425:LZT425"/>
    <mergeCell ref="LZV425:MAB425"/>
    <mergeCell ref="MAD425:MAJ425"/>
    <mergeCell ref="MAL425:MAR425"/>
    <mergeCell ref="MAT425:MAZ425"/>
    <mergeCell ref="MBB425:MBH425"/>
    <mergeCell ref="LXR425:LXX425"/>
    <mergeCell ref="LXZ425:LYF425"/>
    <mergeCell ref="LYH425:LYN425"/>
    <mergeCell ref="LYP425:LYV425"/>
    <mergeCell ref="LYX425:LZD425"/>
    <mergeCell ref="LZF425:LZL425"/>
    <mergeCell ref="LVV425:LWB425"/>
    <mergeCell ref="LWD425:LWJ425"/>
    <mergeCell ref="LWL425:LWR425"/>
    <mergeCell ref="LWT425:LWZ425"/>
    <mergeCell ref="LXB425:LXH425"/>
    <mergeCell ref="LXJ425:LXP425"/>
    <mergeCell ref="LTZ425:LUF425"/>
    <mergeCell ref="LUH425:LUN425"/>
    <mergeCell ref="LUP425:LUV425"/>
    <mergeCell ref="LUX425:LVD425"/>
    <mergeCell ref="LVF425:LVL425"/>
    <mergeCell ref="LVN425:LVT425"/>
    <mergeCell ref="LSD425:LSJ425"/>
    <mergeCell ref="LSL425:LSR425"/>
    <mergeCell ref="LST425:LSZ425"/>
    <mergeCell ref="LTB425:LTH425"/>
    <mergeCell ref="LTJ425:LTP425"/>
    <mergeCell ref="LTR425:LTX425"/>
    <mergeCell ref="LQH425:LQN425"/>
    <mergeCell ref="LQP425:LQV425"/>
    <mergeCell ref="LQX425:LRD425"/>
    <mergeCell ref="LRF425:LRL425"/>
    <mergeCell ref="LRN425:LRT425"/>
    <mergeCell ref="LRV425:LSB425"/>
    <mergeCell ref="LOL425:LOR425"/>
    <mergeCell ref="LOT425:LOZ425"/>
    <mergeCell ref="LPB425:LPH425"/>
    <mergeCell ref="LPJ425:LPP425"/>
    <mergeCell ref="LPR425:LPX425"/>
    <mergeCell ref="LPZ425:LQF425"/>
    <mergeCell ref="LMP425:LMV425"/>
    <mergeCell ref="LMX425:LND425"/>
    <mergeCell ref="LNF425:LNL425"/>
    <mergeCell ref="LNN425:LNT425"/>
    <mergeCell ref="LNV425:LOB425"/>
    <mergeCell ref="LOD425:LOJ425"/>
    <mergeCell ref="LKT425:LKZ425"/>
    <mergeCell ref="LLB425:LLH425"/>
    <mergeCell ref="LLJ425:LLP425"/>
    <mergeCell ref="LLR425:LLX425"/>
    <mergeCell ref="LLZ425:LMF425"/>
    <mergeCell ref="LMH425:LMN425"/>
    <mergeCell ref="LIX425:LJD425"/>
    <mergeCell ref="LJF425:LJL425"/>
    <mergeCell ref="LJN425:LJT425"/>
    <mergeCell ref="LJV425:LKB425"/>
    <mergeCell ref="LKD425:LKJ425"/>
    <mergeCell ref="LKL425:LKR425"/>
    <mergeCell ref="LHB425:LHH425"/>
    <mergeCell ref="LHJ425:LHP425"/>
    <mergeCell ref="LHR425:LHX425"/>
    <mergeCell ref="LHZ425:LIF425"/>
    <mergeCell ref="LIH425:LIN425"/>
    <mergeCell ref="LIP425:LIV425"/>
    <mergeCell ref="LFF425:LFL425"/>
    <mergeCell ref="LFN425:LFT425"/>
    <mergeCell ref="LFV425:LGB425"/>
    <mergeCell ref="LGD425:LGJ425"/>
    <mergeCell ref="LGL425:LGR425"/>
    <mergeCell ref="LGT425:LGZ425"/>
    <mergeCell ref="LDJ425:LDP425"/>
    <mergeCell ref="LDR425:LDX425"/>
    <mergeCell ref="LDZ425:LEF425"/>
    <mergeCell ref="LEH425:LEN425"/>
    <mergeCell ref="LEP425:LEV425"/>
    <mergeCell ref="LEX425:LFD425"/>
    <mergeCell ref="LBN425:LBT425"/>
    <mergeCell ref="LBV425:LCB425"/>
    <mergeCell ref="LCD425:LCJ425"/>
    <mergeCell ref="LCL425:LCR425"/>
    <mergeCell ref="LCT425:LCZ425"/>
    <mergeCell ref="LDB425:LDH425"/>
    <mergeCell ref="KZR425:KZX425"/>
    <mergeCell ref="KZZ425:LAF425"/>
    <mergeCell ref="LAH425:LAN425"/>
    <mergeCell ref="LAP425:LAV425"/>
    <mergeCell ref="LAX425:LBD425"/>
    <mergeCell ref="LBF425:LBL425"/>
    <mergeCell ref="KXV425:KYB425"/>
    <mergeCell ref="KYD425:KYJ425"/>
    <mergeCell ref="KYL425:KYR425"/>
    <mergeCell ref="KYT425:KYZ425"/>
    <mergeCell ref="KZB425:KZH425"/>
    <mergeCell ref="KZJ425:KZP425"/>
    <mergeCell ref="KVZ425:KWF425"/>
    <mergeCell ref="KWH425:KWN425"/>
    <mergeCell ref="KWP425:KWV425"/>
    <mergeCell ref="KWX425:KXD425"/>
    <mergeCell ref="KXF425:KXL425"/>
    <mergeCell ref="KXN425:KXT425"/>
    <mergeCell ref="KUD425:KUJ425"/>
    <mergeCell ref="KUL425:KUR425"/>
    <mergeCell ref="KUT425:KUZ425"/>
    <mergeCell ref="KVB425:KVH425"/>
    <mergeCell ref="KVJ425:KVP425"/>
    <mergeCell ref="KVR425:KVX425"/>
    <mergeCell ref="KSH425:KSN425"/>
    <mergeCell ref="KSP425:KSV425"/>
    <mergeCell ref="KSX425:KTD425"/>
    <mergeCell ref="KTF425:KTL425"/>
    <mergeCell ref="KTN425:KTT425"/>
    <mergeCell ref="KTV425:KUB425"/>
    <mergeCell ref="KQL425:KQR425"/>
    <mergeCell ref="KQT425:KQZ425"/>
    <mergeCell ref="KRB425:KRH425"/>
    <mergeCell ref="KRJ425:KRP425"/>
    <mergeCell ref="KRR425:KRX425"/>
    <mergeCell ref="KRZ425:KSF425"/>
    <mergeCell ref="KOP425:KOV425"/>
    <mergeCell ref="KOX425:KPD425"/>
    <mergeCell ref="KPF425:KPL425"/>
    <mergeCell ref="KPN425:KPT425"/>
    <mergeCell ref="KPV425:KQB425"/>
    <mergeCell ref="KQD425:KQJ425"/>
    <mergeCell ref="KMT425:KMZ425"/>
    <mergeCell ref="KNB425:KNH425"/>
    <mergeCell ref="KNJ425:KNP425"/>
    <mergeCell ref="KNR425:KNX425"/>
    <mergeCell ref="KNZ425:KOF425"/>
    <mergeCell ref="KOH425:KON425"/>
    <mergeCell ref="KKX425:KLD425"/>
    <mergeCell ref="KLF425:KLL425"/>
    <mergeCell ref="KLN425:KLT425"/>
    <mergeCell ref="KLV425:KMB425"/>
    <mergeCell ref="KMD425:KMJ425"/>
    <mergeCell ref="KML425:KMR425"/>
    <mergeCell ref="KJB425:KJH425"/>
    <mergeCell ref="KJJ425:KJP425"/>
    <mergeCell ref="KJR425:KJX425"/>
    <mergeCell ref="KJZ425:KKF425"/>
    <mergeCell ref="KKH425:KKN425"/>
    <mergeCell ref="KKP425:KKV425"/>
    <mergeCell ref="KHF425:KHL425"/>
    <mergeCell ref="KHN425:KHT425"/>
    <mergeCell ref="KHV425:KIB425"/>
    <mergeCell ref="KID425:KIJ425"/>
    <mergeCell ref="KIL425:KIR425"/>
    <mergeCell ref="KIT425:KIZ425"/>
    <mergeCell ref="KFJ425:KFP425"/>
    <mergeCell ref="KFR425:KFX425"/>
    <mergeCell ref="KFZ425:KGF425"/>
    <mergeCell ref="KGH425:KGN425"/>
    <mergeCell ref="KGP425:KGV425"/>
    <mergeCell ref="KGX425:KHD425"/>
    <mergeCell ref="KDN425:KDT425"/>
    <mergeCell ref="KDV425:KEB425"/>
    <mergeCell ref="KED425:KEJ425"/>
    <mergeCell ref="KEL425:KER425"/>
    <mergeCell ref="KET425:KEZ425"/>
    <mergeCell ref="KFB425:KFH425"/>
    <mergeCell ref="KBR425:KBX425"/>
    <mergeCell ref="KBZ425:KCF425"/>
    <mergeCell ref="KCH425:KCN425"/>
    <mergeCell ref="KCP425:KCV425"/>
    <mergeCell ref="KCX425:KDD425"/>
    <mergeCell ref="KDF425:KDL425"/>
    <mergeCell ref="JZV425:KAB425"/>
    <mergeCell ref="KAD425:KAJ425"/>
    <mergeCell ref="KAL425:KAR425"/>
    <mergeCell ref="KAT425:KAZ425"/>
    <mergeCell ref="KBB425:KBH425"/>
    <mergeCell ref="KBJ425:KBP425"/>
    <mergeCell ref="JXZ425:JYF425"/>
    <mergeCell ref="JYH425:JYN425"/>
    <mergeCell ref="JYP425:JYV425"/>
    <mergeCell ref="JYX425:JZD425"/>
    <mergeCell ref="JZF425:JZL425"/>
    <mergeCell ref="JZN425:JZT425"/>
    <mergeCell ref="JWD425:JWJ425"/>
    <mergeCell ref="JWL425:JWR425"/>
    <mergeCell ref="JWT425:JWZ425"/>
    <mergeCell ref="JXB425:JXH425"/>
    <mergeCell ref="JXJ425:JXP425"/>
    <mergeCell ref="JXR425:JXX425"/>
    <mergeCell ref="JUH425:JUN425"/>
    <mergeCell ref="JUP425:JUV425"/>
    <mergeCell ref="JUX425:JVD425"/>
    <mergeCell ref="JVF425:JVL425"/>
    <mergeCell ref="JVN425:JVT425"/>
    <mergeCell ref="JVV425:JWB425"/>
    <mergeCell ref="JSL425:JSR425"/>
    <mergeCell ref="JST425:JSZ425"/>
    <mergeCell ref="JTB425:JTH425"/>
    <mergeCell ref="JTJ425:JTP425"/>
    <mergeCell ref="JTR425:JTX425"/>
    <mergeCell ref="JTZ425:JUF425"/>
    <mergeCell ref="JQP425:JQV425"/>
    <mergeCell ref="JQX425:JRD425"/>
    <mergeCell ref="JRF425:JRL425"/>
    <mergeCell ref="JRN425:JRT425"/>
    <mergeCell ref="JRV425:JSB425"/>
    <mergeCell ref="JSD425:JSJ425"/>
    <mergeCell ref="JOT425:JOZ425"/>
    <mergeCell ref="JPB425:JPH425"/>
    <mergeCell ref="JPJ425:JPP425"/>
    <mergeCell ref="JPR425:JPX425"/>
    <mergeCell ref="JPZ425:JQF425"/>
    <mergeCell ref="JQH425:JQN425"/>
    <mergeCell ref="JMX425:JND425"/>
    <mergeCell ref="JNF425:JNL425"/>
    <mergeCell ref="JNN425:JNT425"/>
    <mergeCell ref="JNV425:JOB425"/>
    <mergeCell ref="JOD425:JOJ425"/>
    <mergeCell ref="JOL425:JOR425"/>
    <mergeCell ref="JLB425:JLH425"/>
    <mergeCell ref="JLJ425:JLP425"/>
    <mergeCell ref="JLR425:JLX425"/>
    <mergeCell ref="JLZ425:JMF425"/>
    <mergeCell ref="JMH425:JMN425"/>
    <mergeCell ref="JMP425:JMV425"/>
    <mergeCell ref="JJF425:JJL425"/>
    <mergeCell ref="JJN425:JJT425"/>
    <mergeCell ref="JJV425:JKB425"/>
    <mergeCell ref="JKD425:JKJ425"/>
    <mergeCell ref="JKL425:JKR425"/>
    <mergeCell ref="JKT425:JKZ425"/>
    <mergeCell ref="JHJ425:JHP425"/>
    <mergeCell ref="JHR425:JHX425"/>
    <mergeCell ref="JHZ425:JIF425"/>
    <mergeCell ref="JIH425:JIN425"/>
    <mergeCell ref="JIP425:JIV425"/>
    <mergeCell ref="JIX425:JJD425"/>
    <mergeCell ref="JFN425:JFT425"/>
    <mergeCell ref="JFV425:JGB425"/>
    <mergeCell ref="JGD425:JGJ425"/>
    <mergeCell ref="JGL425:JGR425"/>
    <mergeCell ref="JGT425:JGZ425"/>
    <mergeCell ref="JHB425:JHH425"/>
    <mergeCell ref="JDR425:JDX425"/>
    <mergeCell ref="JDZ425:JEF425"/>
    <mergeCell ref="JEH425:JEN425"/>
    <mergeCell ref="JEP425:JEV425"/>
    <mergeCell ref="JEX425:JFD425"/>
    <mergeCell ref="JFF425:JFL425"/>
    <mergeCell ref="JBV425:JCB425"/>
    <mergeCell ref="JCD425:JCJ425"/>
    <mergeCell ref="JCL425:JCR425"/>
    <mergeCell ref="JCT425:JCZ425"/>
    <mergeCell ref="JDB425:JDH425"/>
    <mergeCell ref="JDJ425:JDP425"/>
    <mergeCell ref="IZZ425:JAF425"/>
    <mergeCell ref="JAH425:JAN425"/>
    <mergeCell ref="JAP425:JAV425"/>
    <mergeCell ref="JAX425:JBD425"/>
    <mergeCell ref="JBF425:JBL425"/>
    <mergeCell ref="JBN425:JBT425"/>
    <mergeCell ref="IYD425:IYJ425"/>
    <mergeCell ref="IYL425:IYR425"/>
    <mergeCell ref="IYT425:IYZ425"/>
    <mergeCell ref="IZB425:IZH425"/>
    <mergeCell ref="IZJ425:IZP425"/>
    <mergeCell ref="IZR425:IZX425"/>
    <mergeCell ref="IWH425:IWN425"/>
    <mergeCell ref="IWP425:IWV425"/>
    <mergeCell ref="IWX425:IXD425"/>
    <mergeCell ref="IXF425:IXL425"/>
    <mergeCell ref="IXN425:IXT425"/>
    <mergeCell ref="IXV425:IYB425"/>
    <mergeCell ref="IUL425:IUR425"/>
    <mergeCell ref="IUT425:IUZ425"/>
    <mergeCell ref="IVB425:IVH425"/>
    <mergeCell ref="IVJ425:IVP425"/>
    <mergeCell ref="IVR425:IVX425"/>
    <mergeCell ref="IVZ425:IWF425"/>
    <mergeCell ref="ISP425:ISV425"/>
    <mergeCell ref="ISX425:ITD425"/>
    <mergeCell ref="ITF425:ITL425"/>
    <mergeCell ref="ITN425:ITT425"/>
    <mergeCell ref="ITV425:IUB425"/>
    <mergeCell ref="IUD425:IUJ425"/>
    <mergeCell ref="IQT425:IQZ425"/>
    <mergeCell ref="IRB425:IRH425"/>
    <mergeCell ref="IRJ425:IRP425"/>
    <mergeCell ref="IRR425:IRX425"/>
    <mergeCell ref="IRZ425:ISF425"/>
    <mergeCell ref="ISH425:ISN425"/>
    <mergeCell ref="IOX425:IPD425"/>
    <mergeCell ref="IPF425:IPL425"/>
    <mergeCell ref="IPN425:IPT425"/>
    <mergeCell ref="IPV425:IQB425"/>
    <mergeCell ref="IQD425:IQJ425"/>
    <mergeCell ref="IQL425:IQR425"/>
    <mergeCell ref="INB425:INH425"/>
    <mergeCell ref="INJ425:INP425"/>
    <mergeCell ref="INR425:INX425"/>
    <mergeCell ref="INZ425:IOF425"/>
    <mergeCell ref="IOH425:ION425"/>
    <mergeCell ref="IOP425:IOV425"/>
    <mergeCell ref="ILF425:ILL425"/>
    <mergeCell ref="ILN425:ILT425"/>
    <mergeCell ref="ILV425:IMB425"/>
    <mergeCell ref="IMD425:IMJ425"/>
    <mergeCell ref="IML425:IMR425"/>
    <mergeCell ref="IMT425:IMZ425"/>
    <mergeCell ref="IJJ425:IJP425"/>
    <mergeCell ref="IJR425:IJX425"/>
    <mergeCell ref="IJZ425:IKF425"/>
    <mergeCell ref="IKH425:IKN425"/>
    <mergeCell ref="IKP425:IKV425"/>
    <mergeCell ref="IKX425:ILD425"/>
    <mergeCell ref="IHN425:IHT425"/>
    <mergeCell ref="IHV425:IIB425"/>
    <mergeCell ref="IID425:IIJ425"/>
    <mergeCell ref="IIL425:IIR425"/>
    <mergeCell ref="IIT425:IIZ425"/>
    <mergeCell ref="IJB425:IJH425"/>
    <mergeCell ref="IFR425:IFX425"/>
    <mergeCell ref="IFZ425:IGF425"/>
    <mergeCell ref="IGH425:IGN425"/>
    <mergeCell ref="IGP425:IGV425"/>
    <mergeCell ref="IGX425:IHD425"/>
    <mergeCell ref="IHF425:IHL425"/>
    <mergeCell ref="IDV425:IEB425"/>
    <mergeCell ref="IED425:IEJ425"/>
    <mergeCell ref="IEL425:IER425"/>
    <mergeCell ref="IET425:IEZ425"/>
    <mergeCell ref="IFB425:IFH425"/>
    <mergeCell ref="IFJ425:IFP425"/>
    <mergeCell ref="IBZ425:ICF425"/>
    <mergeCell ref="ICH425:ICN425"/>
    <mergeCell ref="ICP425:ICV425"/>
    <mergeCell ref="ICX425:IDD425"/>
    <mergeCell ref="IDF425:IDL425"/>
    <mergeCell ref="IDN425:IDT425"/>
    <mergeCell ref="IAD425:IAJ425"/>
    <mergeCell ref="IAL425:IAR425"/>
    <mergeCell ref="IAT425:IAZ425"/>
    <mergeCell ref="IBB425:IBH425"/>
    <mergeCell ref="IBJ425:IBP425"/>
    <mergeCell ref="IBR425:IBX425"/>
    <mergeCell ref="HYH425:HYN425"/>
    <mergeCell ref="HYP425:HYV425"/>
    <mergeCell ref="HYX425:HZD425"/>
    <mergeCell ref="HZF425:HZL425"/>
    <mergeCell ref="HZN425:HZT425"/>
    <mergeCell ref="HZV425:IAB425"/>
    <mergeCell ref="HWL425:HWR425"/>
    <mergeCell ref="HWT425:HWZ425"/>
    <mergeCell ref="HXB425:HXH425"/>
    <mergeCell ref="HXJ425:HXP425"/>
    <mergeCell ref="HXR425:HXX425"/>
    <mergeCell ref="HXZ425:HYF425"/>
    <mergeCell ref="HUP425:HUV425"/>
    <mergeCell ref="HUX425:HVD425"/>
    <mergeCell ref="HVF425:HVL425"/>
    <mergeCell ref="HVN425:HVT425"/>
    <mergeCell ref="HVV425:HWB425"/>
    <mergeCell ref="HWD425:HWJ425"/>
    <mergeCell ref="HST425:HSZ425"/>
    <mergeCell ref="HTB425:HTH425"/>
    <mergeCell ref="HTJ425:HTP425"/>
    <mergeCell ref="HTR425:HTX425"/>
    <mergeCell ref="HTZ425:HUF425"/>
    <mergeCell ref="HUH425:HUN425"/>
    <mergeCell ref="HQX425:HRD425"/>
    <mergeCell ref="HRF425:HRL425"/>
    <mergeCell ref="HRN425:HRT425"/>
    <mergeCell ref="HRV425:HSB425"/>
    <mergeCell ref="HSD425:HSJ425"/>
    <mergeCell ref="HSL425:HSR425"/>
    <mergeCell ref="HPB425:HPH425"/>
    <mergeCell ref="HPJ425:HPP425"/>
    <mergeCell ref="HPR425:HPX425"/>
    <mergeCell ref="HPZ425:HQF425"/>
    <mergeCell ref="HQH425:HQN425"/>
    <mergeCell ref="HQP425:HQV425"/>
    <mergeCell ref="HNF425:HNL425"/>
    <mergeCell ref="HNN425:HNT425"/>
    <mergeCell ref="HNV425:HOB425"/>
    <mergeCell ref="HOD425:HOJ425"/>
    <mergeCell ref="HOL425:HOR425"/>
    <mergeCell ref="HOT425:HOZ425"/>
    <mergeCell ref="HLJ425:HLP425"/>
    <mergeCell ref="HLR425:HLX425"/>
    <mergeCell ref="HLZ425:HMF425"/>
    <mergeCell ref="HMH425:HMN425"/>
    <mergeCell ref="HMP425:HMV425"/>
    <mergeCell ref="HMX425:HND425"/>
    <mergeCell ref="HJN425:HJT425"/>
    <mergeCell ref="HJV425:HKB425"/>
    <mergeCell ref="HKD425:HKJ425"/>
    <mergeCell ref="HKL425:HKR425"/>
    <mergeCell ref="HKT425:HKZ425"/>
    <mergeCell ref="HLB425:HLH425"/>
    <mergeCell ref="HHR425:HHX425"/>
    <mergeCell ref="HHZ425:HIF425"/>
    <mergeCell ref="HIH425:HIN425"/>
    <mergeCell ref="HIP425:HIV425"/>
    <mergeCell ref="HIX425:HJD425"/>
    <mergeCell ref="HJF425:HJL425"/>
    <mergeCell ref="HFV425:HGB425"/>
    <mergeCell ref="HGD425:HGJ425"/>
    <mergeCell ref="HGL425:HGR425"/>
    <mergeCell ref="HGT425:HGZ425"/>
    <mergeCell ref="HHB425:HHH425"/>
    <mergeCell ref="HHJ425:HHP425"/>
    <mergeCell ref="HDZ425:HEF425"/>
    <mergeCell ref="HEH425:HEN425"/>
    <mergeCell ref="HEP425:HEV425"/>
    <mergeCell ref="HEX425:HFD425"/>
    <mergeCell ref="HFF425:HFL425"/>
    <mergeCell ref="HFN425:HFT425"/>
    <mergeCell ref="HCD425:HCJ425"/>
    <mergeCell ref="HCL425:HCR425"/>
    <mergeCell ref="HCT425:HCZ425"/>
    <mergeCell ref="HDB425:HDH425"/>
    <mergeCell ref="HDJ425:HDP425"/>
    <mergeCell ref="HDR425:HDX425"/>
    <mergeCell ref="HAH425:HAN425"/>
    <mergeCell ref="HAP425:HAV425"/>
    <mergeCell ref="HAX425:HBD425"/>
    <mergeCell ref="HBF425:HBL425"/>
    <mergeCell ref="HBN425:HBT425"/>
    <mergeCell ref="HBV425:HCB425"/>
    <mergeCell ref="GYL425:GYR425"/>
    <mergeCell ref="GYT425:GYZ425"/>
    <mergeCell ref="GZB425:GZH425"/>
    <mergeCell ref="GZJ425:GZP425"/>
    <mergeCell ref="GZR425:GZX425"/>
    <mergeCell ref="GZZ425:HAF425"/>
    <mergeCell ref="GWP425:GWV425"/>
    <mergeCell ref="GWX425:GXD425"/>
    <mergeCell ref="GXF425:GXL425"/>
    <mergeCell ref="GXN425:GXT425"/>
    <mergeCell ref="GXV425:GYB425"/>
    <mergeCell ref="GYD425:GYJ425"/>
    <mergeCell ref="GUT425:GUZ425"/>
    <mergeCell ref="GVB425:GVH425"/>
    <mergeCell ref="GVJ425:GVP425"/>
    <mergeCell ref="GVR425:GVX425"/>
    <mergeCell ref="GVZ425:GWF425"/>
    <mergeCell ref="GWH425:GWN425"/>
    <mergeCell ref="GSX425:GTD425"/>
    <mergeCell ref="GTF425:GTL425"/>
    <mergeCell ref="GTN425:GTT425"/>
    <mergeCell ref="GTV425:GUB425"/>
    <mergeCell ref="GUD425:GUJ425"/>
    <mergeCell ref="GUL425:GUR425"/>
    <mergeCell ref="GRB425:GRH425"/>
    <mergeCell ref="GRJ425:GRP425"/>
    <mergeCell ref="GRR425:GRX425"/>
    <mergeCell ref="GRZ425:GSF425"/>
    <mergeCell ref="GSH425:GSN425"/>
    <mergeCell ref="GSP425:GSV425"/>
    <mergeCell ref="GPF425:GPL425"/>
    <mergeCell ref="GPN425:GPT425"/>
    <mergeCell ref="GPV425:GQB425"/>
    <mergeCell ref="GQD425:GQJ425"/>
    <mergeCell ref="GQL425:GQR425"/>
    <mergeCell ref="GQT425:GQZ425"/>
    <mergeCell ref="GNJ425:GNP425"/>
    <mergeCell ref="GNR425:GNX425"/>
    <mergeCell ref="GNZ425:GOF425"/>
    <mergeCell ref="GOH425:GON425"/>
    <mergeCell ref="GOP425:GOV425"/>
    <mergeCell ref="GOX425:GPD425"/>
    <mergeCell ref="GLN425:GLT425"/>
    <mergeCell ref="GLV425:GMB425"/>
    <mergeCell ref="GMD425:GMJ425"/>
    <mergeCell ref="GML425:GMR425"/>
    <mergeCell ref="GMT425:GMZ425"/>
    <mergeCell ref="GNB425:GNH425"/>
    <mergeCell ref="GJR425:GJX425"/>
    <mergeCell ref="GJZ425:GKF425"/>
    <mergeCell ref="GKH425:GKN425"/>
    <mergeCell ref="GKP425:GKV425"/>
    <mergeCell ref="GKX425:GLD425"/>
    <mergeCell ref="GLF425:GLL425"/>
    <mergeCell ref="GHV425:GIB425"/>
    <mergeCell ref="GID425:GIJ425"/>
    <mergeCell ref="GIL425:GIR425"/>
    <mergeCell ref="GIT425:GIZ425"/>
    <mergeCell ref="GJB425:GJH425"/>
    <mergeCell ref="GJJ425:GJP425"/>
    <mergeCell ref="GFZ425:GGF425"/>
    <mergeCell ref="GGH425:GGN425"/>
    <mergeCell ref="GGP425:GGV425"/>
    <mergeCell ref="GGX425:GHD425"/>
    <mergeCell ref="GHF425:GHL425"/>
    <mergeCell ref="GHN425:GHT425"/>
    <mergeCell ref="GED425:GEJ425"/>
    <mergeCell ref="GEL425:GER425"/>
    <mergeCell ref="GET425:GEZ425"/>
    <mergeCell ref="GFB425:GFH425"/>
    <mergeCell ref="GFJ425:GFP425"/>
    <mergeCell ref="GFR425:GFX425"/>
    <mergeCell ref="GCH425:GCN425"/>
    <mergeCell ref="GCP425:GCV425"/>
    <mergeCell ref="GCX425:GDD425"/>
    <mergeCell ref="GDF425:GDL425"/>
    <mergeCell ref="GDN425:GDT425"/>
    <mergeCell ref="GDV425:GEB425"/>
    <mergeCell ref="GAL425:GAR425"/>
    <mergeCell ref="GAT425:GAZ425"/>
    <mergeCell ref="GBB425:GBH425"/>
    <mergeCell ref="GBJ425:GBP425"/>
    <mergeCell ref="GBR425:GBX425"/>
    <mergeCell ref="GBZ425:GCF425"/>
    <mergeCell ref="FYP425:FYV425"/>
    <mergeCell ref="FYX425:FZD425"/>
    <mergeCell ref="FZF425:FZL425"/>
    <mergeCell ref="FZN425:FZT425"/>
    <mergeCell ref="FZV425:GAB425"/>
    <mergeCell ref="GAD425:GAJ425"/>
    <mergeCell ref="FWT425:FWZ425"/>
    <mergeCell ref="FXB425:FXH425"/>
    <mergeCell ref="FXJ425:FXP425"/>
    <mergeCell ref="FXR425:FXX425"/>
    <mergeCell ref="FXZ425:FYF425"/>
    <mergeCell ref="FYH425:FYN425"/>
    <mergeCell ref="FUX425:FVD425"/>
    <mergeCell ref="FVF425:FVL425"/>
    <mergeCell ref="FVN425:FVT425"/>
    <mergeCell ref="FVV425:FWB425"/>
    <mergeCell ref="FWD425:FWJ425"/>
    <mergeCell ref="FWL425:FWR425"/>
    <mergeCell ref="FTB425:FTH425"/>
    <mergeCell ref="FTJ425:FTP425"/>
    <mergeCell ref="FTR425:FTX425"/>
    <mergeCell ref="FTZ425:FUF425"/>
    <mergeCell ref="FUH425:FUN425"/>
    <mergeCell ref="FUP425:FUV425"/>
    <mergeCell ref="FRF425:FRL425"/>
    <mergeCell ref="FRN425:FRT425"/>
    <mergeCell ref="FRV425:FSB425"/>
    <mergeCell ref="FSD425:FSJ425"/>
    <mergeCell ref="FSL425:FSR425"/>
    <mergeCell ref="FST425:FSZ425"/>
    <mergeCell ref="FPJ425:FPP425"/>
    <mergeCell ref="FPR425:FPX425"/>
    <mergeCell ref="FPZ425:FQF425"/>
    <mergeCell ref="FQH425:FQN425"/>
    <mergeCell ref="FQP425:FQV425"/>
    <mergeCell ref="FQX425:FRD425"/>
    <mergeCell ref="FNN425:FNT425"/>
    <mergeCell ref="FNV425:FOB425"/>
    <mergeCell ref="FOD425:FOJ425"/>
    <mergeCell ref="FOL425:FOR425"/>
    <mergeCell ref="FOT425:FOZ425"/>
    <mergeCell ref="FPB425:FPH425"/>
    <mergeCell ref="FLR425:FLX425"/>
    <mergeCell ref="FLZ425:FMF425"/>
    <mergeCell ref="FMH425:FMN425"/>
    <mergeCell ref="FMP425:FMV425"/>
    <mergeCell ref="FMX425:FND425"/>
    <mergeCell ref="FNF425:FNL425"/>
    <mergeCell ref="FJV425:FKB425"/>
    <mergeCell ref="FKD425:FKJ425"/>
    <mergeCell ref="FKL425:FKR425"/>
    <mergeCell ref="FKT425:FKZ425"/>
    <mergeCell ref="FLB425:FLH425"/>
    <mergeCell ref="FLJ425:FLP425"/>
    <mergeCell ref="FHZ425:FIF425"/>
    <mergeCell ref="FIH425:FIN425"/>
    <mergeCell ref="FIP425:FIV425"/>
    <mergeCell ref="FIX425:FJD425"/>
    <mergeCell ref="FJF425:FJL425"/>
    <mergeCell ref="FJN425:FJT425"/>
    <mergeCell ref="FGD425:FGJ425"/>
    <mergeCell ref="FGL425:FGR425"/>
    <mergeCell ref="FGT425:FGZ425"/>
    <mergeCell ref="FHB425:FHH425"/>
    <mergeCell ref="FHJ425:FHP425"/>
    <mergeCell ref="FHR425:FHX425"/>
    <mergeCell ref="FEH425:FEN425"/>
    <mergeCell ref="FEP425:FEV425"/>
    <mergeCell ref="FEX425:FFD425"/>
    <mergeCell ref="FFF425:FFL425"/>
    <mergeCell ref="FFN425:FFT425"/>
    <mergeCell ref="FFV425:FGB425"/>
    <mergeCell ref="FCL425:FCR425"/>
    <mergeCell ref="FCT425:FCZ425"/>
    <mergeCell ref="FDB425:FDH425"/>
    <mergeCell ref="FDJ425:FDP425"/>
    <mergeCell ref="FDR425:FDX425"/>
    <mergeCell ref="FDZ425:FEF425"/>
    <mergeCell ref="FAP425:FAV425"/>
    <mergeCell ref="FAX425:FBD425"/>
    <mergeCell ref="FBF425:FBL425"/>
    <mergeCell ref="FBN425:FBT425"/>
    <mergeCell ref="FBV425:FCB425"/>
    <mergeCell ref="FCD425:FCJ425"/>
    <mergeCell ref="EYT425:EYZ425"/>
    <mergeCell ref="EZB425:EZH425"/>
    <mergeCell ref="EZJ425:EZP425"/>
    <mergeCell ref="EZR425:EZX425"/>
    <mergeCell ref="EZZ425:FAF425"/>
    <mergeCell ref="FAH425:FAN425"/>
    <mergeCell ref="EWX425:EXD425"/>
    <mergeCell ref="EXF425:EXL425"/>
    <mergeCell ref="EXN425:EXT425"/>
    <mergeCell ref="EXV425:EYB425"/>
    <mergeCell ref="EYD425:EYJ425"/>
    <mergeCell ref="EYL425:EYR425"/>
    <mergeCell ref="EVB425:EVH425"/>
    <mergeCell ref="EVJ425:EVP425"/>
    <mergeCell ref="EVR425:EVX425"/>
    <mergeCell ref="EVZ425:EWF425"/>
    <mergeCell ref="EWH425:EWN425"/>
    <mergeCell ref="EWP425:EWV425"/>
    <mergeCell ref="ETF425:ETL425"/>
    <mergeCell ref="ETN425:ETT425"/>
    <mergeCell ref="ETV425:EUB425"/>
    <mergeCell ref="EUD425:EUJ425"/>
    <mergeCell ref="EUL425:EUR425"/>
    <mergeCell ref="EUT425:EUZ425"/>
    <mergeCell ref="ERJ425:ERP425"/>
    <mergeCell ref="ERR425:ERX425"/>
    <mergeCell ref="ERZ425:ESF425"/>
    <mergeCell ref="ESH425:ESN425"/>
    <mergeCell ref="ESP425:ESV425"/>
    <mergeCell ref="ESX425:ETD425"/>
    <mergeCell ref="EPN425:EPT425"/>
    <mergeCell ref="EPV425:EQB425"/>
    <mergeCell ref="EQD425:EQJ425"/>
    <mergeCell ref="EQL425:EQR425"/>
    <mergeCell ref="EQT425:EQZ425"/>
    <mergeCell ref="ERB425:ERH425"/>
    <mergeCell ref="ENR425:ENX425"/>
    <mergeCell ref="ENZ425:EOF425"/>
    <mergeCell ref="EOH425:EON425"/>
    <mergeCell ref="EOP425:EOV425"/>
    <mergeCell ref="EOX425:EPD425"/>
    <mergeCell ref="EPF425:EPL425"/>
    <mergeCell ref="ELV425:EMB425"/>
    <mergeCell ref="EMD425:EMJ425"/>
    <mergeCell ref="EML425:EMR425"/>
    <mergeCell ref="EMT425:EMZ425"/>
    <mergeCell ref="ENB425:ENH425"/>
    <mergeCell ref="ENJ425:ENP425"/>
    <mergeCell ref="EJZ425:EKF425"/>
    <mergeCell ref="EKH425:EKN425"/>
    <mergeCell ref="EKP425:EKV425"/>
    <mergeCell ref="EKX425:ELD425"/>
    <mergeCell ref="ELF425:ELL425"/>
    <mergeCell ref="ELN425:ELT425"/>
    <mergeCell ref="EID425:EIJ425"/>
    <mergeCell ref="EIL425:EIR425"/>
    <mergeCell ref="EIT425:EIZ425"/>
    <mergeCell ref="EJB425:EJH425"/>
    <mergeCell ref="EJJ425:EJP425"/>
    <mergeCell ref="EJR425:EJX425"/>
    <mergeCell ref="EGH425:EGN425"/>
    <mergeCell ref="EGP425:EGV425"/>
    <mergeCell ref="EGX425:EHD425"/>
    <mergeCell ref="EHF425:EHL425"/>
    <mergeCell ref="EHN425:EHT425"/>
    <mergeCell ref="EHV425:EIB425"/>
    <mergeCell ref="EEL425:EER425"/>
    <mergeCell ref="EET425:EEZ425"/>
    <mergeCell ref="EFB425:EFH425"/>
    <mergeCell ref="EFJ425:EFP425"/>
    <mergeCell ref="EFR425:EFX425"/>
    <mergeCell ref="EFZ425:EGF425"/>
    <mergeCell ref="ECP425:ECV425"/>
    <mergeCell ref="ECX425:EDD425"/>
    <mergeCell ref="EDF425:EDL425"/>
    <mergeCell ref="EDN425:EDT425"/>
    <mergeCell ref="EDV425:EEB425"/>
    <mergeCell ref="EED425:EEJ425"/>
    <mergeCell ref="EAT425:EAZ425"/>
    <mergeCell ref="EBB425:EBH425"/>
    <mergeCell ref="EBJ425:EBP425"/>
    <mergeCell ref="EBR425:EBX425"/>
    <mergeCell ref="EBZ425:ECF425"/>
    <mergeCell ref="ECH425:ECN425"/>
    <mergeCell ref="DYX425:DZD425"/>
    <mergeCell ref="DZF425:DZL425"/>
    <mergeCell ref="DZN425:DZT425"/>
    <mergeCell ref="DZV425:EAB425"/>
    <mergeCell ref="EAD425:EAJ425"/>
    <mergeCell ref="EAL425:EAR425"/>
    <mergeCell ref="DXB425:DXH425"/>
    <mergeCell ref="DXJ425:DXP425"/>
    <mergeCell ref="DXR425:DXX425"/>
    <mergeCell ref="DXZ425:DYF425"/>
    <mergeCell ref="DYH425:DYN425"/>
    <mergeCell ref="DYP425:DYV425"/>
    <mergeCell ref="DVF425:DVL425"/>
    <mergeCell ref="DVN425:DVT425"/>
    <mergeCell ref="DVV425:DWB425"/>
    <mergeCell ref="DWD425:DWJ425"/>
    <mergeCell ref="DWL425:DWR425"/>
    <mergeCell ref="DWT425:DWZ425"/>
    <mergeCell ref="DTJ425:DTP425"/>
    <mergeCell ref="DTR425:DTX425"/>
    <mergeCell ref="DTZ425:DUF425"/>
    <mergeCell ref="DUH425:DUN425"/>
    <mergeCell ref="DUP425:DUV425"/>
    <mergeCell ref="DUX425:DVD425"/>
    <mergeCell ref="DRN425:DRT425"/>
    <mergeCell ref="DRV425:DSB425"/>
    <mergeCell ref="DSD425:DSJ425"/>
    <mergeCell ref="DSL425:DSR425"/>
    <mergeCell ref="DST425:DSZ425"/>
    <mergeCell ref="DTB425:DTH425"/>
    <mergeCell ref="DPR425:DPX425"/>
    <mergeCell ref="DPZ425:DQF425"/>
    <mergeCell ref="DQH425:DQN425"/>
    <mergeCell ref="DQP425:DQV425"/>
    <mergeCell ref="DQX425:DRD425"/>
    <mergeCell ref="DRF425:DRL425"/>
    <mergeCell ref="DNV425:DOB425"/>
    <mergeCell ref="DOD425:DOJ425"/>
    <mergeCell ref="DOL425:DOR425"/>
    <mergeCell ref="DOT425:DOZ425"/>
    <mergeCell ref="DPB425:DPH425"/>
    <mergeCell ref="DPJ425:DPP425"/>
    <mergeCell ref="DLZ425:DMF425"/>
    <mergeCell ref="DMH425:DMN425"/>
    <mergeCell ref="DMP425:DMV425"/>
    <mergeCell ref="DMX425:DND425"/>
    <mergeCell ref="DNF425:DNL425"/>
    <mergeCell ref="DNN425:DNT425"/>
    <mergeCell ref="DKD425:DKJ425"/>
    <mergeCell ref="DKL425:DKR425"/>
    <mergeCell ref="DKT425:DKZ425"/>
    <mergeCell ref="DLB425:DLH425"/>
    <mergeCell ref="DLJ425:DLP425"/>
    <mergeCell ref="DLR425:DLX425"/>
    <mergeCell ref="DIH425:DIN425"/>
    <mergeCell ref="DIP425:DIV425"/>
    <mergeCell ref="DIX425:DJD425"/>
    <mergeCell ref="DJF425:DJL425"/>
    <mergeCell ref="DJN425:DJT425"/>
    <mergeCell ref="DJV425:DKB425"/>
    <mergeCell ref="DGL425:DGR425"/>
    <mergeCell ref="DGT425:DGZ425"/>
    <mergeCell ref="DHB425:DHH425"/>
    <mergeCell ref="DHJ425:DHP425"/>
    <mergeCell ref="DHR425:DHX425"/>
    <mergeCell ref="DHZ425:DIF425"/>
    <mergeCell ref="DEP425:DEV425"/>
    <mergeCell ref="DEX425:DFD425"/>
    <mergeCell ref="DFF425:DFL425"/>
    <mergeCell ref="DFN425:DFT425"/>
    <mergeCell ref="DFV425:DGB425"/>
    <mergeCell ref="DGD425:DGJ425"/>
    <mergeCell ref="DCT425:DCZ425"/>
    <mergeCell ref="DDB425:DDH425"/>
    <mergeCell ref="DDJ425:DDP425"/>
    <mergeCell ref="DDR425:DDX425"/>
    <mergeCell ref="DDZ425:DEF425"/>
    <mergeCell ref="DEH425:DEN425"/>
    <mergeCell ref="DAX425:DBD425"/>
    <mergeCell ref="DBF425:DBL425"/>
    <mergeCell ref="DBN425:DBT425"/>
    <mergeCell ref="DBV425:DCB425"/>
    <mergeCell ref="DCD425:DCJ425"/>
    <mergeCell ref="DCL425:DCR425"/>
    <mergeCell ref="CZB425:CZH425"/>
    <mergeCell ref="CZJ425:CZP425"/>
    <mergeCell ref="CZR425:CZX425"/>
    <mergeCell ref="CZZ425:DAF425"/>
    <mergeCell ref="DAH425:DAN425"/>
    <mergeCell ref="DAP425:DAV425"/>
    <mergeCell ref="CXF425:CXL425"/>
    <mergeCell ref="CXN425:CXT425"/>
    <mergeCell ref="CXV425:CYB425"/>
    <mergeCell ref="CYD425:CYJ425"/>
    <mergeCell ref="CYL425:CYR425"/>
    <mergeCell ref="CYT425:CYZ425"/>
    <mergeCell ref="CVJ425:CVP425"/>
    <mergeCell ref="CVR425:CVX425"/>
    <mergeCell ref="CVZ425:CWF425"/>
    <mergeCell ref="CWH425:CWN425"/>
    <mergeCell ref="CWP425:CWV425"/>
    <mergeCell ref="CWX425:CXD425"/>
    <mergeCell ref="CTN425:CTT425"/>
    <mergeCell ref="CTV425:CUB425"/>
    <mergeCell ref="CUD425:CUJ425"/>
    <mergeCell ref="CUL425:CUR425"/>
    <mergeCell ref="CUT425:CUZ425"/>
    <mergeCell ref="CVB425:CVH425"/>
    <mergeCell ref="CRR425:CRX425"/>
    <mergeCell ref="CRZ425:CSF425"/>
    <mergeCell ref="CSH425:CSN425"/>
    <mergeCell ref="CSP425:CSV425"/>
    <mergeCell ref="CSX425:CTD425"/>
    <mergeCell ref="CTF425:CTL425"/>
    <mergeCell ref="CPV425:CQB425"/>
    <mergeCell ref="CQD425:CQJ425"/>
    <mergeCell ref="CQL425:CQR425"/>
    <mergeCell ref="CQT425:CQZ425"/>
    <mergeCell ref="CRB425:CRH425"/>
    <mergeCell ref="CRJ425:CRP425"/>
    <mergeCell ref="CNZ425:COF425"/>
    <mergeCell ref="COH425:CON425"/>
    <mergeCell ref="COP425:COV425"/>
    <mergeCell ref="COX425:CPD425"/>
    <mergeCell ref="CPF425:CPL425"/>
    <mergeCell ref="CPN425:CPT425"/>
    <mergeCell ref="CMD425:CMJ425"/>
    <mergeCell ref="CML425:CMR425"/>
    <mergeCell ref="CMT425:CMZ425"/>
    <mergeCell ref="CNB425:CNH425"/>
    <mergeCell ref="CNJ425:CNP425"/>
    <mergeCell ref="CNR425:CNX425"/>
    <mergeCell ref="CKH425:CKN425"/>
    <mergeCell ref="CKP425:CKV425"/>
    <mergeCell ref="CKX425:CLD425"/>
    <mergeCell ref="CLF425:CLL425"/>
    <mergeCell ref="CLN425:CLT425"/>
    <mergeCell ref="CLV425:CMB425"/>
    <mergeCell ref="CIL425:CIR425"/>
    <mergeCell ref="CIT425:CIZ425"/>
    <mergeCell ref="CJB425:CJH425"/>
    <mergeCell ref="CJJ425:CJP425"/>
    <mergeCell ref="CJR425:CJX425"/>
    <mergeCell ref="CJZ425:CKF425"/>
    <mergeCell ref="CGP425:CGV425"/>
    <mergeCell ref="CGX425:CHD425"/>
    <mergeCell ref="CHF425:CHL425"/>
    <mergeCell ref="CHN425:CHT425"/>
    <mergeCell ref="CHV425:CIB425"/>
    <mergeCell ref="CID425:CIJ425"/>
    <mergeCell ref="CET425:CEZ425"/>
    <mergeCell ref="CFB425:CFH425"/>
    <mergeCell ref="CFJ425:CFP425"/>
    <mergeCell ref="CFR425:CFX425"/>
    <mergeCell ref="CFZ425:CGF425"/>
    <mergeCell ref="CGH425:CGN425"/>
    <mergeCell ref="CCX425:CDD425"/>
    <mergeCell ref="CDF425:CDL425"/>
    <mergeCell ref="CDN425:CDT425"/>
    <mergeCell ref="CDV425:CEB425"/>
    <mergeCell ref="CED425:CEJ425"/>
    <mergeCell ref="CEL425:CER425"/>
    <mergeCell ref="CBB425:CBH425"/>
    <mergeCell ref="CBJ425:CBP425"/>
    <mergeCell ref="CBR425:CBX425"/>
    <mergeCell ref="CBZ425:CCF425"/>
    <mergeCell ref="CCH425:CCN425"/>
    <mergeCell ref="CCP425:CCV425"/>
    <mergeCell ref="BZF425:BZL425"/>
    <mergeCell ref="BZN425:BZT425"/>
    <mergeCell ref="BZV425:CAB425"/>
    <mergeCell ref="CAD425:CAJ425"/>
    <mergeCell ref="CAL425:CAR425"/>
    <mergeCell ref="CAT425:CAZ425"/>
    <mergeCell ref="BXJ425:BXP425"/>
    <mergeCell ref="BXR425:BXX425"/>
    <mergeCell ref="BXZ425:BYF425"/>
    <mergeCell ref="BYH425:BYN425"/>
    <mergeCell ref="BYP425:BYV425"/>
    <mergeCell ref="BYX425:BZD425"/>
    <mergeCell ref="BVN425:BVT425"/>
    <mergeCell ref="BVV425:BWB425"/>
    <mergeCell ref="BWD425:BWJ425"/>
    <mergeCell ref="BWL425:BWR425"/>
    <mergeCell ref="BWT425:BWZ425"/>
    <mergeCell ref="BXB425:BXH425"/>
    <mergeCell ref="BTR425:BTX425"/>
    <mergeCell ref="BTZ425:BUF425"/>
    <mergeCell ref="BUH425:BUN425"/>
    <mergeCell ref="BUP425:BUV425"/>
    <mergeCell ref="BUX425:BVD425"/>
    <mergeCell ref="BVF425:BVL425"/>
    <mergeCell ref="BRV425:BSB425"/>
    <mergeCell ref="BSD425:BSJ425"/>
    <mergeCell ref="BSL425:BSR425"/>
    <mergeCell ref="BST425:BSZ425"/>
    <mergeCell ref="BTB425:BTH425"/>
    <mergeCell ref="BTJ425:BTP425"/>
    <mergeCell ref="BPZ425:BQF425"/>
    <mergeCell ref="BQH425:BQN425"/>
    <mergeCell ref="BQP425:BQV425"/>
    <mergeCell ref="BQX425:BRD425"/>
    <mergeCell ref="BRF425:BRL425"/>
    <mergeCell ref="BRN425:BRT425"/>
    <mergeCell ref="BOD425:BOJ425"/>
    <mergeCell ref="BOL425:BOR425"/>
    <mergeCell ref="BOT425:BOZ425"/>
    <mergeCell ref="BPB425:BPH425"/>
    <mergeCell ref="BPJ425:BPP425"/>
    <mergeCell ref="BPR425:BPX425"/>
    <mergeCell ref="BMH425:BMN425"/>
    <mergeCell ref="BMP425:BMV425"/>
    <mergeCell ref="BMX425:BND425"/>
    <mergeCell ref="BNF425:BNL425"/>
    <mergeCell ref="BNN425:BNT425"/>
    <mergeCell ref="BNV425:BOB425"/>
    <mergeCell ref="BKL425:BKR425"/>
    <mergeCell ref="BKT425:BKZ425"/>
    <mergeCell ref="BLB425:BLH425"/>
    <mergeCell ref="BLJ425:BLP425"/>
    <mergeCell ref="BLR425:BLX425"/>
    <mergeCell ref="BLZ425:BMF425"/>
    <mergeCell ref="BIP425:BIV425"/>
    <mergeCell ref="BIX425:BJD425"/>
    <mergeCell ref="BJF425:BJL425"/>
    <mergeCell ref="BJN425:BJT425"/>
    <mergeCell ref="BJV425:BKB425"/>
    <mergeCell ref="BKD425:BKJ425"/>
    <mergeCell ref="BGT425:BGZ425"/>
    <mergeCell ref="BHB425:BHH425"/>
    <mergeCell ref="BHJ425:BHP425"/>
    <mergeCell ref="BHR425:BHX425"/>
    <mergeCell ref="BHZ425:BIF425"/>
    <mergeCell ref="BIH425:BIN425"/>
    <mergeCell ref="BEX425:BFD425"/>
    <mergeCell ref="BFF425:BFL425"/>
    <mergeCell ref="BFN425:BFT425"/>
    <mergeCell ref="BFV425:BGB425"/>
    <mergeCell ref="BGD425:BGJ425"/>
    <mergeCell ref="BGL425:BGR425"/>
    <mergeCell ref="BDB425:BDH425"/>
    <mergeCell ref="BDJ425:BDP425"/>
    <mergeCell ref="BDR425:BDX425"/>
    <mergeCell ref="BDZ425:BEF425"/>
    <mergeCell ref="BEH425:BEN425"/>
    <mergeCell ref="BEP425:BEV425"/>
    <mergeCell ref="BBF425:BBL425"/>
    <mergeCell ref="BBN425:BBT425"/>
    <mergeCell ref="BBV425:BCB425"/>
    <mergeCell ref="BCD425:BCJ425"/>
    <mergeCell ref="BCL425:BCR425"/>
    <mergeCell ref="BCT425:BCZ425"/>
    <mergeCell ref="AZJ425:AZP425"/>
    <mergeCell ref="AZR425:AZX425"/>
    <mergeCell ref="AZZ425:BAF425"/>
    <mergeCell ref="BAH425:BAN425"/>
    <mergeCell ref="BAP425:BAV425"/>
    <mergeCell ref="BAX425:BBD425"/>
    <mergeCell ref="AXN425:AXT425"/>
    <mergeCell ref="AXV425:AYB425"/>
    <mergeCell ref="AYD425:AYJ425"/>
    <mergeCell ref="AYL425:AYR425"/>
    <mergeCell ref="AYT425:AYZ425"/>
    <mergeCell ref="AZB425:AZH425"/>
    <mergeCell ref="AVR425:AVX425"/>
    <mergeCell ref="AVZ425:AWF425"/>
    <mergeCell ref="AWH425:AWN425"/>
    <mergeCell ref="AWP425:AWV425"/>
    <mergeCell ref="AWX425:AXD425"/>
    <mergeCell ref="AXF425:AXL425"/>
    <mergeCell ref="ATV425:AUB425"/>
    <mergeCell ref="AUD425:AUJ425"/>
    <mergeCell ref="AUL425:AUR425"/>
    <mergeCell ref="AUT425:AUZ425"/>
    <mergeCell ref="AVB425:AVH425"/>
    <mergeCell ref="AVJ425:AVP425"/>
    <mergeCell ref="ARZ425:ASF425"/>
    <mergeCell ref="ASH425:ASN425"/>
    <mergeCell ref="ASP425:ASV425"/>
    <mergeCell ref="ASX425:ATD425"/>
    <mergeCell ref="ATF425:ATL425"/>
    <mergeCell ref="ATN425:ATT425"/>
    <mergeCell ref="AQD425:AQJ425"/>
    <mergeCell ref="AQL425:AQR425"/>
    <mergeCell ref="AQT425:AQZ425"/>
    <mergeCell ref="ARB425:ARH425"/>
    <mergeCell ref="ARJ425:ARP425"/>
    <mergeCell ref="ARR425:ARX425"/>
    <mergeCell ref="AOH425:AON425"/>
    <mergeCell ref="AOP425:AOV425"/>
    <mergeCell ref="AOX425:APD425"/>
    <mergeCell ref="APF425:APL425"/>
    <mergeCell ref="APN425:APT425"/>
    <mergeCell ref="APV425:AQB425"/>
    <mergeCell ref="AML425:AMR425"/>
    <mergeCell ref="AMT425:AMZ425"/>
    <mergeCell ref="ANB425:ANH425"/>
    <mergeCell ref="ANJ425:ANP425"/>
    <mergeCell ref="ANR425:ANX425"/>
    <mergeCell ref="ANZ425:AOF425"/>
    <mergeCell ref="AKP425:AKV425"/>
    <mergeCell ref="AKX425:ALD425"/>
    <mergeCell ref="ALF425:ALL425"/>
    <mergeCell ref="ALN425:ALT425"/>
    <mergeCell ref="ALV425:AMB425"/>
    <mergeCell ref="AMD425:AMJ425"/>
    <mergeCell ref="AIT425:AIZ425"/>
    <mergeCell ref="AJB425:AJH425"/>
    <mergeCell ref="AJJ425:AJP425"/>
    <mergeCell ref="AJR425:AJX425"/>
    <mergeCell ref="AJZ425:AKF425"/>
    <mergeCell ref="AKH425:AKN425"/>
    <mergeCell ref="AGX425:AHD425"/>
    <mergeCell ref="AHF425:AHL425"/>
    <mergeCell ref="AHN425:AHT425"/>
    <mergeCell ref="AHV425:AIB425"/>
    <mergeCell ref="AID425:AIJ425"/>
    <mergeCell ref="AIL425:AIR425"/>
    <mergeCell ref="AFB425:AFH425"/>
    <mergeCell ref="AFJ425:AFP425"/>
    <mergeCell ref="AFR425:AFX425"/>
    <mergeCell ref="AFZ425:AGF425"/>
    <mergeCell ref="AGH425:AGN425"/>
    <mergeCell ref="AGP425:AGV425"/>
    <mergeCell ref="ADF425:ADL425"/>
    <mergeCell ref="ADN425:ADT425"/>
    <mergeCell ref="ADV425:AEB425"/>
    <mergeCell ref="AED425:AEJ425"/>
    <mergeCell ref="AEL425:AER425"/>
    <mergeCell ref="AET425:AEZ425"/>
    <mergeCell ref="ABJ425:ABP425"/>
    <mergeCell ref="ABR425:ABX425"/>
    <mergeCell ref="ABZ425:ACF425"/>
    <mergeCell ref="ACH425:ACN425"/>
    <mergeCell ref="ACP425:ACV425"/>
    <mergeCell ref="ACX425:ADD425"/>
    <mergeCell ref="ZN425:ZT425"/>
    <mergeCell ref="ZV425:AAB425"/>
    <mergeCell ref="AAD425:AAJ425"/>
    <mergeCell ref="AAL425:AAR425"/>
    <mergeCell ref="AAT425:AAZ425"/>
    <mergeCell ref="ABB425:ABH425"/>
    <mergeCell ref="XR425:XX425"/>
    <mergeCell ref="XZ425:YF425"/>
    <mergeCell ref="YH425:YN425"/>
    <mergeCell ref="YP425:YV425"/>
    <mergeCell ref="YX425:ZD425"/>
    <mergeCell ref="ZF425:ZL425"/>
    <mergeCell ref="VV425:WB425"/>
    <mergeCell ref="WD425:WJ425"/>
    <mergeCell ref="WL425:WR425"/>
    <mergeCell ref="WT425:WZ425"/>
    <mergeCell ref="XB425:XH425"/>
    <mergeCell ref="XJ425:XP425"/>
    <mergeCell ref="TZ425:UF425"/>
    <mergeCell ref="UH425:UN425"/>
    <mergeCell ref="UP425:UV425"/>
    <mergeCell ref="UX425:VD425"/>
    <mergeCell ref="VF425:VL425"/>
    <mergeCell ref="VN425:VT425"/>
    <mergeCell ref="SD425:SJ425"/>
    <mergeCell ref="SL425:SR425"/>
    <mergeCell ref="ST425:SZ425"/>
    <mergeCell ref="TB425:TH425"/>
    <mergeCell ref="TJ425:TP425"/>
    <mergeCell ref="TR425:TX425"/>
    <mergeCell ref="QH425:QN425"/>
    <mergeCell ref="QP425:QV425"/>
    <mergeCell ref="QX425:RD425"/>
    <mergeCell ref="RF425:RL425"/>
    <mergeCell ref="RN425:RT425"/>
    <mergeCell ref="RV425:SB425"/>
    <mergeCell ref="OL425:OR425"/>
    <mergeCell ref="OT425:OZ425"/>
    <mergeCell ref="PB425:PH425"/>
    <mergeCell ref="PJ425:PP425"/>
    <mergeCell ref="PR425:PX425"/>
    <mergeCell ref="PZ425:QF425"/>
    <mergeCell ref="MP425:MV425"/>
    <mergeCell ref="MX425:ND425"/>
    <mergeCell ref="NF425:NL425"/>
    <mergeCell ref="NN425:NT425"/>
    <mergeCell ref="NV425:OB425"/>
    <mergeCell ref="OD425:OJ425"/>
    <mergeCell ref="KT425:KZ425"/>
    <mergeCell ref="LB425:LH425"/>
    <mergeCell ref="LJ425:LP425"/>
    <mergeCell ref="LR425:LX425"/>
    <mergeCell ref="LZ425:MF425"/>
    <mergeCell ref="MH425:MN425"/>
    <mergeCell ref="IX425:JD425"/>
    <mergeCell ref="JF425:JL425"/>
    <mergeCell ref="JN425:JT425"/>
    <mergeCell ref="JV425:KB425"/>
    <mergeCell ref="KD425:KJ425"/>
    <mergeCell ref="KL425:KR425"/>
    <mergeCell ref="HB425:HH425"/>
    <mergeCell ref="HJ425:HP425"/>
    <mergeCell ref="HR425:HX425"/>
    <mergeCell ref="HZ425:IF425"/>
    <mergeCell ref="IH425:IN425"/>
    <mergeCell ref="IP425:IV425"/>
    <mergeCell ref="FF425:FL425"/>
    <mergeCell ref="FN425:FT425"/>
    <mergeCell ref="FV425:GB425"/>
    <mergeCell ref="GD425:GJ425"/>
    <mergeCell ref="GL425:GR425"/>
    <mergeCell ref="GT425:GZ425"/>
    <mergeCell ref="DJ425:DP425"/>
    <mergeCell ref="DR425:DX425"/>
    <mergeCell ref="DZ425:EF425"/>
    <mergeCell ref="EH425:EN425"/>
    <mergeCell ref="EP425:EV425"/>
    <mergeCell ref="EX425:FD425"/>
    <mergeCell ref="BN425:BT425"/>
    <mergeCell ref="BV425:CB425"/>
    <mergeCell ref="CD425:CJ425"/>
    <mergeCell ref="CL425:CR425"/>
    <mergeCell ref="CT425:CZ425"/>
    <mergeCell ref="DB425:DH425"/>
    <mergeCell ref="R425:X425"/>
    <mergeCell ref="Z425:AF425"/>
    <mergeCell ref="AH425:AN425"/>
    <mergeCell ref="AP425:AV425"/>
    <mergeCell ref="AX425:BD425"/>
    <mergeCell ref="BF425:BL425"/>
    <mergeCell ref="B420:C420"/>
    <mergeCell ref="B421:C421"/>
    <mergeCell ref="B422:C422"/>
    <mergeCell ref="B423:C423"/>
    <mergeCell ref="B425:H425"/>
    <mergeCell ref="J425:P425"/>
    <mergeCell ref="B416:H416"/>
    <mergeCell ref="B417:C417"/>
    <mergeCell ref="E417:F417"/>
    <mergeCell ref="G417:H417"/>
    <mergeCell ref="B418:C418"/>
    <mergeCell ref="B419:C419"/>
    <mergeCell ref="C407:H407"/>
    <mergeCell ref="B409:H409"/>
    <mergeCell ref="B410:H410"/>
    <mergeCell ref="C411:H411"/>
    <mergeCell ref="C412:H412"/>
    <mergeCell ref="B414:H414"/>
    <mergeCell ref="C401:H401"/>
    <mergeCell ref="C402:H402"/>
    <mergeCell ref="C403:H403"/>
    <mergeCell ref="C404:H404"/>
    <mergeCell ref="C405:H405"/>
    <mergeCell ref="C406:H406"/>
    <mergeCell ref="C394:H394"/>
    <mergeCell ref="C395:H395"/>
    <mergeCell ref="B397:F397"/>
    <mergeCell ref="C398:H398"/>
    <mergeCell ref="C399:H399"/>
    <mergeCell ref="C400:H400"/>
    <mergeCell ref="C388:H388"/>
    <mergeCell ref="C389:H389"/>
    <mergeCell ref="C390:H390"/>
    <mergeCell ref="C391:H391"/>
    <mergeCell ref="C392:H392"/>
    <mergeCell ref="C393:H393"/>
    <mergeCell ref="C381:H381"/>
    <mergeCell ref="C382:H382"/>
    <mergeCell ref="C383:H383"/>
    <mergeCell ref="B385:F385"/>
    <mergeCell ref="C386:H386"/>
    <mergeCell ref="C387:H387"/>
    <mergeCell ref="C375:H375"/>
    <mergeCell ref="C376:H376"/>
    <mergeCell ref="C377:H377"/>
    <mergeCell ref="C378:H378"/>
    <mergeCell ref="C379:H379"/>
    <mergeCell ref="C380:H380"/>
    <mergeCell ref="B367:H367"/>
    <mergeCell ref="B369:H369"/>
    <mergeCell ref="B370:H370"/>
    <mergeCell ref="B372:H372"/>
    <mergeCell ref="B373:F373"/>
    <mergeCell ref="C374:H374"/>
    <mergeCell ref="B355:H355"/>
    <mergeCell ref="B357:H357"/>
    <mergeCell ref="B359:H359"/>
    <mergeCell ref="B361:H361"/>
    <mergeCell ref="B363:H363"/>
    <mergeCell ref="B365:H365"/>
    <mergeCell ref="B349:C349"/>
    <mergeCell ref="E349:F349"/>
    <mergeCell ref="G349:H349"/>
    <mergeCell ref="B351:H351"/>
    <mergeCell ref="B353:H353"/>
    <mergeCell ref="B354:H354"/>
    <mergeCell ref="B347:C347"/>
    <mergeCell ref="E347:F347"/>
    <mergeCell ref="G347:H347"/>
    <mergeCell ref="B348:C348"/>
    <mergeCell ref="E348:F348"/>
    <mergeCell ref="G348:H348"/>
    <mergeCell ref="B345:C345"/>
    <mergeCell ref="E345:F345"/>
    <mergeCell ref="G345:H345"/>
    <mergeCell ref="B346:C346"/>
    <mergeCell ref="E346:F346"/>
    <mergeCell ref="G346:H346"/>
    <mergeCell ref="G339:H339"/>
    <mergeCell ref="G340:H340"/>
    <mergeCell ref="G341:H341"/>
    <mergeCell ref="B342:C342"/>
    <mergeCell ref="G342:H342"/>
    <mergeCell ref="B343:H343"/>
    <mergeCell ref="B335:D335"/>
    <mergeCell ref="B336:C336"/>
    <mergeCell ref="G336:H336"/>
    <mergeCell ref="B337:C337"/>
    <mergeCell ref="G337:H337"/>
    <mergeCell ref="G338:H338"/>
    <mergeCell ref="B329:H329"/>
    <mergeCell ref="B331:H331"/>
    <mergeCell ref="E332:E333"/>
    <mergeCell ref="F332:F333"/>
    <mergeCell ref="G332:H333"/>
    <mergeCell ref="B334:C334"/>
    <mergeCell ref="E334:F334"/>
    <mergeCell ref="G334:H334"/>
    <mergeCell ref="B324:C324"/>
    <mergeCell ref="G324:H324"/>
    <mergeCell ref="G325:H325"/>
    <mergeCell ref="G326:H326"/>
    <mergeCell ref="G327:H327"/>
    <mergeCell ref="G328:H328"/>
    <mergeCell ref="B321:C321"/>
    <mergeCell ref="E321:F321"/>
    <mergeCell ref="G321:H321"/>
    <mergeCell ref="B322:D322"/>
    <mergeCell ref="B323:C323"/>
    <mergeCell ref="G323:H323"/>
    <mergeCell ref="B317:D317"/>
    <mergeCell ref="E317:H317"/>
    <mergeCell ref="B318:H318"/>
    <mergeCell ref="E319:E320"/>
    <mergeCell ref="F319:F320"/>
    <mergeCell ref="G319:H320"/>
    <mergeCell ref="B314:C314"/>
    <mergeCell ref="E314:F314"/>
    <mergeCell ref="G314:H314"/>
    <mergeCell ref="B315:C315"/>
    <mergeCell ref="E315:F315"/>
    <mergeCell ref="G315:H315"/>
    <mergeCell ref="B312:C312"/>
    <mergeCell ref="E312:F312"/>
    <mergeCell ref="G312:H312"/>
    <mergeCell ref="B313:C313"/>
    <mergeCell ref="E313:F313"/>
    <mergeCell ref="G313:H313"/>
    <mergeCell ref="G306:H306"/>
    <mergeCell ref="G307:H307"/>
    <mergeCell ref="G308:H308"/>
    <mergeCell ref="B309:H309"/>
    <mergeCell ref="B311:C311"/>
    <mergeCell ref="E311:F311"/>
    <mergeCell ref="G311:H311"/>
    <mergeCell ref="B302:D302"/>
    <mergeCell ref="B303:C303"/>
    <mergeCell ref="G303:H303"/>
    <mergeCell ref="B304:C304"/>
    <mergeCell ref="G304:H304"/>
    <mergeCell ref="G305:H305"/>
    <mergeCell ref="B293:H293"/>
    <mergeCell ref="B298:H298"/>
    <mergeCell ref="E299:E300"/>
    <mergeCell ref="F299:F300"/>
    <mergeCell ref="G299:H300"/>
    <mergeCell ref="B301:C301"/>
    <mergeCell ref="E301:F301"/>
    <mergeCell ref="G301:H301"/>
    <mergeCell ref="B288:C288"/>
    <mergeCell ref="G288:H288"/>
    <mergeCell ref="G289:H289"/>
    <mergeCell ref="G290:H290"/>
    <mergeCell ref="G291:H291"/>
    <mergeCell ref="G292:H292"/>
    <mergeCell ref="B285:C285"/>
    <mergeCell ref="E285:F285"/>
    <mergeCell ref="G285:H285"/>
    <mergeCell ref="B286:D286"/>
    <mergeCell ref="B287:C287"/>
    <mergeCell ref="G287:H287"/>
    <mergeCell ref="B279:C279"/>
    <mergeCell ref="E279:H279"/>
    <mergeCell ref="B281:D281"/>
    <mergeCell ref="E281:H281"/>
    <mergeCell ref="B282:H282"/>
    <mergeCell ref="E283:E284"/>
    <mergeCell ref="F283:F284"/>
    <mergeCell ref="G283:H284"/>
    <mergeCell ref="B276:C276"/>
    <mergeCell ref="E276:H276"/>
    <mergeCell ref="B277:C277"/>
    <mergeCell ref="E277:H277"/>
    <mergeCell ref="B278:C278"/>
    <mergeCell ref="E278:F278"/>
    <mergeCell ref="G278:H278"/>
    <mergeCell ref="F272:H272"/>
    <mergeCell ref="B273:C273"/>
    <mergeCell ref="F273:H273"/>
    <mergeCell ref="B275:C275"/>
    <mergeCell ref="E275:F275"/>
    <mergeCell ref="G275:H275"/>
    <mergeCell ref="B266:D266"/>
    <mergeCell ref="F266:H266"/>
    <mergeCell ref="F267:H267"/>
    <mergeCell ref="F268:H268"/>
    <mergeCell ref="F269:H269"/>
    <mergeCell ref="F270:H270"/>
    <mergeCell ref="F259:H259"/>
    <mergeCell ref="B262:H262"/>
    <mergeCell ref="E263:E264"/>
    <mergeCell ref="F263:H264"/>
    <mergeCell ref="B265:C265"/>
    <mergeCell ref="F265:H265"/>
    <mergeCell ref="B253:D253"/>
    <mergeCell ref="F253:H253"/>
    <mergeCell ref="F254:H254"/>
    <mergeCell ref="F255:H255"/>
    <mergeCell ref="F256:H256"/>
    <mergeCell ref="F258:H258"/>
    <mergeCell ref="B248:D248"/>
    <mergeCell ref="E248:H248"/>
    <mergeCell ref="B249:H249"/>
    <mergeCell ref="E250:E251"/>
    <mergeCell ref="F250:H251"/>
    <mergeCell ref="B252:C252"/>
    <mergeCell ref="F252:H252"/>
    <mergeCell ref="B237:H237"/>
    <mergeCell ref="B239:H239"/>
    <mergeCell ref="B241:H241"/>
    <mergeCell ref="B242:H242"/>
    <mergeCell ref="B244:H244"/>
    <mergeCell ref="B247:H247"/>
    <mergeCell ref="B223:H223"/>
    <mergeCell ref="B224:I224"/>
    <mergeCell ref="B225:H225"/>
    <mergeCell ref="A226:I226"/>
    <mergeCell ref="B227:H227"/>
    <mergeCell ref="B228:E228"/>
    <mergeCell ref="G228:H228"/>
    <mergeCell ref="B218:E218"/>
    <mergeCell ref="G218:H218"/>
    <mergeCell ref="B219:E219"/>
    <mergeCell ref="G219:H219"/>
    <mergeCell ref="A220:A221"/>
    <mergeCell ref="B220:E220"/>
    <mergeCell ref="B221:E221"/>
    <mergeCell ref="B214:E214"/>
    <mergeCell ref="B215:E215"/>
    <mergeCell ref="G215:H215"/>
    <mergeCell ref="B216:E216"/>
    <mergeCell ref="B217:E217"/>
    <mergeCell ref="G217:H217"/>
    <mergeCell ref="B210:E210"/>
    <mergeCell ref="G210:H210"/>
    <mergeCell ref="A211:A212"/>
    <mergeCell ref="B211:E211"/>
    <mergeCell ref="B212:E212"/>
    <mergeCell ref="B213:I213"/>
    <mergeCell ref="B207:E207"/>
    <mergeCell ref="G207:H207"/>
    <mergeCell ref="B208:E208"/>
    <mergeCell ref="G208:H208"/>
    <mergeCell ref="B209:E209"/>
    <mergeCell ref="G209:H209"/>
    <mergeCell ref="B203:E203"/>
    <mergeCell ref="G203:H203"/>
    <mergeCell ref="B204:E204"/>
    <mergeCell ref="G204:H204"/>
    <mergeCell ref="B205:E205"/>
    <mergeCell ref="B206:E206"/>
    <mergeCell ref="G206:H206"/>
    <mergeCell ref="B198:E201"/>
    <mergeCell ref="G198:H198"/>
    <mergeCell ref="G199:H199"/>
    <mergeCell ref="G200:H200"/>
    <mergeCell ref="G201:H201"/>
    <mergeCell ref="B202:E202"/>
    <mergeCell ref="G202:H202"/>
    <mergeCell ref="B194:E194"/>
    <mergeCell ref="F194:I194"/>
    <mergeCell ref="B195:I195"/>
    <mergeCell ref="B196:E196"/>
    <mergeCell ref="G196:H196"/>
    <mergeCell ref="B197:E197"/>
    <mergeCell ref="G197:H197"/>
    <mergeCell ref="A190:I190"/>
    <mergeCell ref="A191:I191"/>
    <mergeCell ref="B192:E192"/>
    <mergeCell ref="F192:I192"/>
    <mergeCell ref="B193:E193"/>
    <mergeCell ref="F193:I193"/>
    <mergeCell ref="B183:E183"/>
    <mergeCell ref="B184:H184"/>
    <mergeCell ref="B185:E185"/>
    <mergeCell ref="B186:H186"/>
    <mergeCell ref="B187:E187"/>
    <mergeCell ref="B188:E188"/>
    <mergeCell ref="G188:H188"/>
    <mergeCell ref="B178:E178"/>
    <mergeCell ref="G178:H178"/>
    <mergeCell ref="A179:A180"/>
    <mergeCell ref="B179:E179"/>
    <mergeCell ref="B180:E180"/>
    <mergeCell ref="B182:H182"/>
    <mergeCell ref="B175:E175"/>
    <mergeCell ref="G175:H175"/>
    <mergeCell ref="B176:E176"/>
    <mergeCell ref="G176:H176"/>
    <mergeCell ref="B177:E177"/>
    <mergeCell ref="G177:H177"/>
    <mergeCell ref="A169:A171"/>
    <mergeCell ref="B169:E169"/>
    <mergeCell ref="B170:E171"/>
    <mergeCell ref="B173:E173"/>
    <mergeCell ref="B174:E174"/>
    <mergeCell ref="G174:H174"/>
    <mergeCell ref="B166:E166"/>
    <mergeCell ref="F166:G166"/>
    <mergeCell ref="H166:I166"/>
    <mergeCell ref="B167:E167"/>
    <mergeCell ref="G167:H167"/>
    <mergeCell ref="B168:E168"/>
    <mergeCell ref="G168:H168"/>
    <mergeCell ref="B162:E162"/>
    <mergeCell ref="B163:E163"/>
    <mergeCell ref="G163:H163"/>
    <mergeCell ref="B164:E164"/>
    <mergeCell ref="G164:H164"/>
    <mergeCell ref="B165:E165"/>
    <mergeCell ref="G165:H165"/>
    <mergeCell ref="A156:A160"/>
    <mergeCell ref="B156:E157"/>
    <mergeCell ref="G156:H156"/>
    <mergeCell ref="G157:H157"/>
    <mergeCell ref="G158:H158"/>
    <mergeCell ref="G159:H159"/>
    <mergeCell ref="G160:H160"/>
    <mergeCell ref="B152:E152"/>
    <mergeCell ref="F152:I152"/>
    <mergeCell ref="B153:I153"/>
    <mergeCell ref="B154:E154"/>
    <mergeCell ref="G154:H154"/>
    <mergeCell ref="B155:E155"/>
    <mergeCell ref="G155:H155"/>
    <mergeCell ref="A148:I148"/>
    <mergeCell ref="A149:I149"/>
    <mergeCell ref="B150:E150"/>
    <mergeCell ref="F150:I150"/>
    <mergeCell ref="B151:E151"/>
    <mergeCell ref="F151:I151"/>
    <mergeCell ref="B142:E142"/>
    <mergeCell ref="G142:H142"/>
    <mergeCell ref="A143:A144"/>
    <mergeCell ref="B143:E143"/>
    <mergeCell ref="B144:E144"/>
    <mergeCell ref="B145:E145"/>
    <mergeCell ref="G145:H145"/>
    <mergeCell ref="B139:E139"/>
    <mergeCell ref="F139:G139"/>
    <mergeCell ref="H139:I139"/>
    <mergeCell ref="B140:E140"/>
    <mergeCell ref="G140:H140"/>
    <mergeCell ref="B141:E141"/>
    <mergeCell ref="G141:H141"/>
    <mergeCell ref="G134:H134"/>
    <mergeCell ref="G135:H135"/>
    <mergeCell ref="G136:H136"/>
    <mergeCell ref="B137:E137"/>
    <mergeCell ref="B138:E138"/>
    <mergeCell ref="G138:H138"/>
    <mergeCell ref="B128:E128"/>
    <mergeCell ref="G128:H128"/>
    <mergeCell ref="B129:E129"/>
    <mergeCell ref="G129:H129"/>
    <mergeCell ref="A130:A136"/>
    <mergeCell ref="B130:E133"/>
    <mergeCell ref="G130:H130"/>
    <mergeCell ref="G131:H131"/>
    <mergeCell ref="G132:H132"/>
    <mergeCell ref="G133:H133"/>
    <mergeCell ref="B124:I124"/>
    <mergeCell ref="B125:E125"/>
    <mergeCell ref="B126:E126"/>
    <mergeCell ref="F126:I126"/>
    <mergeCell ref="B127:E127"/>
    <mergeCell ref="F127:I127"/>
    <mergeCell ref="B120:E120"/>
    <mergeCell ref="G120:H120"/>
    <mergeCell ref="A121:A122"/>
    <mergeCell ref="B121:E121"/>
    <mergeCell ref="B122:E122"/>
    <mergeCell ref="B123:E123"/>
    <mergeCell ref="G123:H123"/>
    <mergeCell ref="B117:E117"/>
    <mergeCell ref="F117:G117"/>
    <mergeCell ref="H117:I117"/>
    <mergeCell ref="B118:E118"/>
    <mergeCell ref="G118:H118"/>
    <mergeCell ref="B119:E119"/>
    <mergeCell ref="G119:H119"/>
    <mergeCell ref="G112:H112"/>
    <mergeCell ref="G113:H113"/>
    <mergeCell ref="G114:H114"/>
    <mergeCell ref="B115:E115"/>
    <mergeCell ref="B116:E116"/>
    <mergeCell ref="G116:H116"/>
    <mergeCell ref="B106:E106"/>
    <mergeCell ref="G106:H106"/>
    <mergeCell ref="B107:E107"/>
    <mergeCell ref="G107:H107"/>
    <mergeCell ref="A108:A114"/>
    <mergeCell ref="B108:E111"/>
    <mergeCell ref="G108:H108"/>
    <mergeCell ref="G109:H109"/>
    <mergeCell ref="G110:H110"/>
    <mergeCell ref="G111:H111"/>
    <mergeCell ref="A100:J100"/>
    <mergeCell ref="A101:J101"/>
    <mergeCell ref="B103:E103"/>
    <mergeCell ref="B104:E104"/>
    <mergeCell ref="F104:I104"/>
    <mergeCell ref="B105:E105"/>
    <mergeCell ref="F105:I105"/>
    <mergeCell ref="B93:E93"/>
    <mergeCell ref="G93:H93"/>
    <mergeCell ref="A94:A95"/>
    <mergeCell ref="B94:E94"/>
    <mergeCell ref="B95:E95"/>
    <mergeCell ref="B96:E96"/>
    <mergeCell ref="G96:H96"/>
    <mergeCell ref="B90:E90"/>
    <mergeCell ref="F90:G90"/>
    <mergeCell ref="H90:I90"/>
    <mergeCell ref="B91:E91"/>
    <mergeCell ref="G91:H91"/>
    <mergeCell ref="B92:E92"/>
    <mergeCell ref="G92:H92"/>
    <mergeCell ref="G85:H85"/>
    <mergeCell ref="G86:H86"/>
    <mergeCell ref="G87:H87"/>
    <mergeCell ref="B88:E88"/>
    <mergeCell ref="B89:E89"/>
    <mergeCell ref="G89:H89"/>
    <mergeCell ref="B79:E79"/>
    <mergeCell ref="G79:H79"/>
    <mergeCell ref="B80:E80"/>
    <mergeCell ref="G80:H80"/>
    <mergeCell ref="A81:A87"/>
    <mergeCell ref="B81:E84"/>
    <mergeCell ref="G81:H81"/>
    <mergeCell ref="G82:H82"/>
    <mergeCell ref="G83:H83"/>
    <mergeCell ref="G84:H84"/>
    <mergeCell ref="B73:I73"/>
    <mergeCell ref="A74:J74"/>
    <mergeCell ref="A75:J75"/>
    <mergeCell ref="B77:E77"/>
    <mergeCell ref="F77:I77"/>
    <mergeCell ref="B78:E78"/>
    <mergeCell ref="F78:I78"/>
    <mergeCell ref="B66:I66"/>
    <mergeCell ref="B67:I67"/>
    <mergeCell ref="B68:I68"/>
    <mergeCell ref="B69:I69"/>
    <mergeCell ref="B70:I70"/>
    <mergeCell ref="B72:I72"/>
    <mergeCell ref="D55:F55"/>
    <mergeCell ref="B57:F57"/>
    <mergeCell ref="B58:F58"/>
    <mergeCell ref="B61:I61"/>
    <mergeCell ref="B63:I63"/>
    <mergeCell ref="B65:I65"/>
    <mergeCell ref="B51:C51"/>
    <mergeCell ref="D51:F51"/>
    <mergeCell ref="B52:C52"/>
    <mergeCell ref="D52:F52"/>
    <mergeCell ref="D53:F53"/>
    <mergeCell ref="D54:F54"/>
    <mergeCell ref="B48:C48"/>
    <mergeCell ref="D48:F48"/>
    <mergeCell ref="B49:C49"/>
    <mergeCell ref="D49:F49"/>
    <mergeCell ref="B50:C50"/>
    <mergeCell ref="D50:F50"/>
    <mergeCell ref="A44:A46"/>
    <mergeCell ref="B44:C46"/>
    <mergeCell ref="D44:F44"/>
    <mergeCell ref="D45:F45"/>
    <mergeCell ref="D46:F46"/>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22:H22"/>
    <mergeCell ref="A25:H25"/>
    <mergeCell ref="A27:H27"/>
    <mergeCell ref="B28:H28"/>
    <mergeCell ref="B29:H29"/>
    <mergeCell ref="B30:H30"/>
    <mergeCell ref="B12:C12"/>
    <mergeCell ref="A16:I16"/>
    <mergeCell ref="B18:F18"/>
    <mergeCell ref="B19:H19"/>
    <mergeCell ref="B20:H20"/>
    <mergeCell ref="B21:H21"/>
    <mergeCell ref="A3:I3"/>
    <mergeCell ref="A5:I5"/>
    <mergeCell ref="A8:D8"/>
    <mergeCell ref="B9:C9"/>
    <mergeCell ref="B10:C10"/>
    <mergeCell ref="B11:C11"/>
  </mergeCells>
  <conditionalFormatting sqref="A19">
    <cfRule type="expression" dxfId="51" priority="15" stopIfTrue="1">
      <formula>$M$18="Sole Bidder"</formula>
    </cfRule>
    <cfRule type="expression" dxfId="50" priority="16" stopIfTrue="1">
      <formula>$M$18=1</formula>
    </cfRule>
  </conditionalFormatting>
  <conditionalFormatting sqref="A254">
    <cfRule type="expression" dxfId="49" priority="11" stopIfTrue="1">
      <formula>$E$253="No"</formula>
    </cfRule>
  </conditionalFormatting>
  <conditionalFormatting sqref="A425">
    <cfRule type="expression" dxfId="48" priority="1" stopIfTrue="1">
      <formula>$M$18="Sole Bidder"</formula>
    </cfRule>
  </conditionalFormatting>
  <conditionalFormatting sqref="A20:H21">
    <cfRule type="expression" dxfId="47" priority="25" stopIfTrue="1">
      <formula>$M$20=2</formula>
    </cfRule>
  </conditionalFormatting>
  <conditionalFormatting sqref="A22:H22">
    <cfRule type="expression" dxfId="46" priority="24" stopIfTrue="1">
      <formula>AND($M$20=2,$M$21="2 or more")</formula>
    </cfRule>
  </conditionalFormatting>
  <conditionalFormatting sqref="A25:H25 A33:H34 E250:F250 D250:D251 E252 E255:E259 E263:F263 D263:D264 E265:F265 E267:F267 E268:E273 E274:H274 E277 E278:H278 E279 E283 G283 D283:D284 E285:H285 E287:H292 E316:H316 E319 G319 D319:D320 E321:H321 E323:H328 E350:H350 D417">
    <cfRule type="expression" dxfId="45" priority="12" stopIfTrue="1">
      <formula>$M$18="Sole Bidder"</formula>
    </cfRule>
  </conditionalFormatting>
  <conditionalFormatting sqref="A35:H35">
    <cfRule type="expression" dxfId="44" priority="26" stopIfTrue="1">
      <formula>$M$20&lt;2</formula>
    </cfRule>
  </conditionalFormatting>
  <conditionalFormatting sqref="A281:H281 A294:C302 D294:H315 A309:C315">
    <cfRule type="expression" dxfId="43" priority="17" stopIfTrue="1">
      <formula>$M$245&lt;2</formula>
    </cfRule>
  </conditionalFormatting>
  <conditionalFormatting sqref="A317:H317 A330:C335 A342:H349">
    <cfRule type="expression" dxfId="42" priority="18" stopIfTrue="1">
      <formula>$M$245&lt;2</formula>
    </cfRule>
    <cfRule type="expression" dxfId="41" priority="19" stopIfTrue="1">
      <formula>$M$247=1</formula>
    </cfRule>
  </conditionalFormatting>
  <conditionalFormatting sqref="A351:H369 A370:B370 A371:H372 A396:H396 A408:H408 A409">
    <cfRule type="expression" dxfId="40" priority="13" stopIfTrue="1">
      <formula>$M$18="Sole Bidder"</formula>
    </cfRule>
  </conditionalFormatting>
  <conditionalFormatting sqref="A385:H395 E417:H417">
    <cfRule type="expression" dxfId="39" priority="20" stopIfTrue="1">
      <formula>$M$245&lt;2</formula>
    </cfRule>
  </conditionalFormatting>
  <conditionalFormatting sqref="A397:H407 G417:H417">
    <cfRule type="expression" dxfId="38" priority="22" stopIfTrue="1">
      <formula>$M$247=1</formula>
    </cfRule>
  </conditionalFormatting>
  <conditionalFormatting sqref="A397:H407">
    <cfRule type="expression" dxfId="37" priority="21" stopIfTrue="1">
      <formula>$M$245&lt;2</formula>
    </cfRule>
  </conditionalFormatting>
  <conditionalFormatting sqref="B18:F18 B19:H19">
    <cfRule type="expression" dxfId="36" priority="23" stopIfTrue="1">
      <formula>$M$20&lt;2</formula>
    </cfRule>
  </conditionalFormatting>
  <conditionalFormatting sqref="D419:D423">
    <cfRule type="expression" dxfId="35" priority="7" stopIfTrue="1">
      <formula>$M$245&lt;2</formula>
    </cfRule>
  </conditionalFormatting>
  <conditionalFormatting sqref="D267:F267 D323:H323 D254:F254 A267">
    <cfRule type="expression" dxfId="34" priority="14" stopIfTrue="1">
      <formula>$E$253="No"</formula>
    </cfRule>
  </conditionalFormatting>
  <conditionalFormatting sqref="D330:H341">
    <cfRule type="expression" dxfId="33" priority="8" stopIfTrue="1">
      <formula>$M$245&lt;2</formula>
    </cfRule>
    <cfRule type="expression" dxfId="32" priority="9" stopIfTrue="1">
      <formula>$M$247=1</formula>
    </cfRule>
  </conditionalFormatting>
  <conditionalFormatting sqref="E254:F254">
    <cfRule type="expression" dxfId="31" priority="10" stopIfTrue="1">
      <formula>$M$18="Sole Bidder"</formula>
    </cfRule>
  </conditionalFormatting>
  <conditionalFormatting sqref="F253">
    <cfRule type="expression" dxfId="30" priority="5" stopIfTrue="1">
      <formula>$M$18="Sole Bidder"</formula>
    </cfRule>
    <cfRule type="expression" dxfId="29" priority="6" stopIfTrue="1">
      <formula>$E$253="No"</formula>
    </cfRule>
  </conditionalFormatting>
  <conditionalFormatting sqref="F266">
    <cfRule type="expression" dxfId="28" priority="3" stopIfTrue="1">
      <formula>$M$18="Sole Bidder"</formula>
    </cfRule>
    <cfRule type="expression" dxfId="27" priority="4" stopIfTrue="1">
      <formula>$E$253="No"</formula>
    </cfRule>
  </conditionalFormatting>
  <conditionalFormatting sqref="I425 Q425 Y425 AG425 AO425 AW425 BE425 BM425 BU425 CC425 CK425 CS425 DA425 DI425 DQ425 DY425 EG425 EO425 EW425 FE425 FM425 FU425 GC425 GK425 GS425 HA425 HI425 HQ425 HY425 IG425 IO425 IW425 JE425 JM425 JU425 KC425 KK425 KS425 LA425 LI425 LQ425 LY425 MG425 MO425 MW425 NE425 NM425 NU425 OC425 OK425 OS425 PA425 PI425 PQ425 PY425 QG425 QO425 QW425 RE425 RM425 RU425 SC425 SK425 SS425 TA425 TI425 TQ425 TY425 UG425 UO425 UW425 VE425 VM425 VU425 WC425 WK425 WS425 XA425 XI425 XQ425 XY425 YG425 YO425 YW425 ZE425 ZM425 ZU425 AAC425 AAK425 AAS425 ABA425 ABI425 ABQ425 ABY425 ACG425 ACO425 ACW425 ADE425 ADM425 ADU425 AEC425 AEK425 AES425 AFA425 AFI425 AFQ425 AFY425 AGG425 AGO425 AGW425 AHE425 AHM425 AHU425 AIC425 AIK425 AIS425 AJA425 AJI425 AJQ425 AJY425 AKG425 AKO425 AKW425 ALE425 ALM425 ALU425 AMC425 AMK425 AMS425 ANA425 ANI425 ANQ425 ANY425 AOG425 AOO425 AOW425 APE425 APM425 APU425 AQC425 AQK425 AQS425 ARA425 ARI425 ARQ425 ARY425 ASG425 ASO425 ASW425 ATE425 ATM425 ATU425 AUC425 AUK425 AUS425 AVA425 AVI425 AVQ425 AVY425 AWG425 AWO425 AWW425 AXE425 AXM425 AXU425 AYC425 AYK425 AYS425 AZA425 AZI425 AZQ425 AZY425 BAG425 BAO425 BAW425 BBE425 BBM425 BBU425 BCC425 BCK425 BCS425 BDA425 BDI425 BDQ425 BDY425 BEG425 BEO425 BEW425 BFE425 BFM425 BFU425 BGC425 BGK425 BGS425 BHA425 BHI425 BHQ425 BHY425 BIG425 BIO425 BIW425 BJE425 BJM425 BJU425 BKC425 BKK425 BKS425 BLA425 BLI425 BLQ425 BLY425 BMG425 BMO425 BMW425 BNE425 BNM425 BNU425 BOC425 BOK425 BOS425 BPA425 BPI425 BPQ425 BPY425 BQG425 BQO425 BQW425 BRE425 BRM425 BRU425 BSC425 BSK425 BSS425 BTA425 BTI425 BTQ425 BTY425 BUG425 BUO425 BUW425 BVE425 BVM425 BVU425 BWC425 BWK425 BWS425 BXA425 BXI425 BXQ425 BXY425 BYG425 BYO425 BYW425 BZE425 BZM425 BZU425 CAC425 CAK425 CAS425 CBA425 CBI425 CBQ425 CBY425 CCG425 CCO425 CCW425 CDE425 CDM425 CDU425 CEC425 CEK425 CES425 CFA425 CFI425 CFQ425 CFY425 CGG425 CGO425 CGW425 CHE425 CHM425 CHU425 CIC425 CIK425 CIS425 CJA425 CJI425 CJQ425 CJY425 CKG425 CKO425 CKW425 CLE425 CLM425 CLU425 CMC425 CMK425 CMS425 CNA425 CNI425 CNQ425 CNY425 COG425 COO425 COW425 CPE425 CPM425 CPU425 CQC425 CQK425 CQS425 CRA425 CRI425 CRQ425 CRY425 CSG425 CSO425 CSW425 CTE425 CTM425 CTU425 CUC425 CUK425 CUS425 CVA425 CVI425 CVQ425 CVY425 CWG425 CWO425 CWW425 CXE425 CXM425 CXU425 CYC425 CYK425 CYS425 CZA425 CZI425 CZQ425 CZY425 DAG425 DAO425 DAW425 DBE425 DBM425 DBU425 DCC425 DCK425 DCS425 DDA425 DDI425 DDQ425 DDY425 DEG425 DEO425 DEW425 DFE425 DFM425 DFU425 DGC425 DGK425 DGS425 DHA425 DHI425 DHQ425 DHY425 DIG425 DIO425 DIW425 DJE425 DJM425 DJU425 DKC425 DKK425 DKS425 DLA425 DLI425 DLQ425 DLY425 DMG425 DMO425 DMW425 DNE425 DNM425 DNU425 DOC425 DOK425 DOS425 DPA425 DPI425 DPQ425 DPY425 DQG425 DQO425 DQW425 DRE425 DRM425 DRU425 DSC425 DSK425 DSS425 DTA425 DTI425 DTQ425 DTY425 DUG425 DUO425 DUW425 DVE425 DVM425 DVU425 DWC425 DWK425 DWS425 DXA425 DXI425 DXQ425 DXY425 DYG425 DYO425 DYW425 DZE425 DZM425 DZU425 EAC425 EAK425 EAS425 EBA425 EBI425 EBQ425 EBY425 ECG425 ECO425 ECW425 EDE425 EDM425 EDU425 EEC425 EEK425 EES425 EFA425 EFI425 EFQ425 EFY425 EGG425 EGO425 EGW425 EHE425 EHM425 EHU425 EIC425 EIK425 EIS425 EJA425 EJI425 EJQ425 EJY425 EKG425 EKO425 EKW425 ELE425 ELM425 ELU425 EMC425 EMK425 EMS425 ENA425 ENI425 ENQ425 ENY425 EOG425 EOO425 EOW425 EPE425 EPM425 EPU425 EQC425 EQK425 EQS425 ERA425 ERI425 ERQ425 ERY425 ESG425 ESO425 ESW425 ETE425 ETM425 ETU425 EUC425 EUK425 EUS425 EVA425 EVI425 EVQ425 EVY425 EWG425 EWO425 EWW425 EXE425 EXM425 EXU425 EYC425 EYK425 EYS425 EZA425 EZI425 EZQ425 EZY425 FAG425 FAO425 FAW425 FBE425 FBM425 FBU425 FCC425 FCK425 FCS425 FDA425 FDI425 FDQ425 FDY425 FEG425 FEO425 FEW425 FFE425 FFM425 FFU425 FGC425 FGK425 FGS425 FHA425 FHI425 FHQ425 FHY425 FIG425 FIO425 FIW425 FJE425 FJM425 FJU425 FKC425 FKK425 FKS425 FLA425 FLI425 FLQ425 FLY425 FMG425 FMO425 FMW425 FNE425 FNM425 FNU425 FOC425 FOK425 FOS425 FPA425 FPI425 FPQ425 FPY425 FQG425 FQO425 FQW425 FRE425 FRM425 FRU425 FSC425 FSK425 FSS425 FTA425 FTI425 FTQ425 FTY425 FUG425 FUO425 FUW425 FVE425 FVM425 FVU425 FWC425 FWK425 FWS425 FXA425 FXI425 FXQ425 FXY425 FYG425 FYO425 FYW425 FZE425 FZM425 FZU425 GAC425 GAK425 GAS425 GBA425 GBI425 GBQ425 GBY425 GCG425 GCO425 GCW425 GDE425 GDM425 GDU425 GEC425 GEK425 GES425 GFA425 GFI425 GFQ425 GFY425 GGG425 GGO425 GGW425 GHE425 GHM425 GHU425 GIC425 GIK425 GIS425 GJA425 GJI425 GJQ425 GJY425 GKG425 GKO425 GKW425 GLE425 GLM425 GLU425 GMC425 GMK425 GMS425 GNA425 GNI425 GNQ425 GNY425 GOG425 GOO425 GOW425 GPE425 GPM425 GPU425 GQC425 GQK425 GQS425 GRA425 GRI425 GRQ425 GRY425 GSG425 GSO425 GSW425 GTE425 GTM425 GTU425 GUC425 GUK425 GUS425 GVA425 GVI425 GVQ425 GVY425 GWG425 GWO425 GWW425 GXE425 GXM425 GXU425 GYC425 GYK425 GYS425 GZA425 GZI425 GZQ425 GZY425 HAG425 HAO425 HAW425 HBE425 HBM425 HBU425 HCC425 HCK425 HCS425 HDA425 HDI425 HDQ425 HDY425 HEG425 HEO425 HEW425 HFE425 HFM425 HFU425 HGC425 HGK425 HGS425 HHA425 HHI425 HHQ425 HHY425 HIG425 HIO425 HIW425 HJE425 HJM425 HJU425 HKC425 HKK425 HKS425 HLA425 HLI425 HLQ425 HLY425 HMG425 HMO425 HMW425 HNE425 HNM425 HNU425 HOC425 HOK425 HOS425 HPA425 HPI425 HPQ425 HPY425 HQG425 HQO425 HQW425 HRE425 HRM425 HRU425 HSC425 HSK425 HSS425 HTA425 HTI425 HTQ425 HTY425 HUG425 HUO425 HUW425 HVE425 HVM425 HVU425 HWC425 HWK425 HWS425 HXA425 HXI425 HXQ425 HXY425 HYG425 HYO425 HYW425 HZE425 HZM425 HZU425 IAC425 IAK425 IAS425 IBA425 IBI425 IBQ425 IBY425 ICG425 ICO425 ICW425 IDE425 IDM425 IDU425 IEC425 IEK425 IES425 IFA425 IFI425 IFQ425 IFY425 IGG425 IGO425 IGW425 IHE425 IHM425 IHU425 IIC425 IIK425 IIS425 IJA425 IJI425 IJQ425 IJY425 IKG425 IKO425 IKW425 ILE425 ILM425 ILU425 IMC425 IMK425 IMS425 INA425 INI425 INQ425 INY425 IOG425 IOO425 IOW425 IPE425 IPM425 IPU425 IQC425 IQK425 IQS425 IRA425 IRI425 IRQ425 IRY425 ISG425 ISO425 ISW425 ITE425 ITM425 ITU425 IUC425 IUK425 IUS425 IVA425 IVI425 IVQ425 IVY425 IWG425 IWO425 IWW425 IXE425 IXM425 IXU425 IYC425 IYK425 IYS425 IZA425 IZI425 IZQ425 IZY425 JAG425 JAO425 JAW425 JBE425 JBM425 JBU425 JCC425 JCK425 JCS425 JDA425 JDI425 JDQ425 JDY425 JEG425 JEO425 JEW425 JFE425 JFM425 JFU425 JGC425 JGK425 JGS425 JHA425 JHI425 JHQ425 JHY425 JIG425 JIO425 JIW425 JJE425 JJM425 JJU425 JKC425 JKK425 JKS425 JLA425 JLI425 JLQ425 JLY425 JMG425 JMO425 JMW425 JNE425 JNM425 JNU425 JOC425 JOK425 JOS425 JPA425 JPI425 JPQ425 JPY425 JQG425 JQO425 JQW425 JRE425 JRM425 JRU425 JSC425 JSK425 JSS425 JTA425 JTI425 JTQ425 JTY425 JUG425 JUO425 JUW425 JVE425 JVM425 JVU425 JWC425 JWK425 JWS425 JXA425 JXI425 JXQ425 JXY425 JYG425 JYO425 JYW425 JZE425 JZM425 JZU425 KAC425 KAK425 KAS425 KBA425 KBI425 KBQ425 KBY425 KCG425 KCO425 KCW425 KDE425 KDM425 KDU425 KEC425 KEK425 KES425 KFA425 KFI425 KFQ425 KFY425 KGG425 KGO425 KGW425 KHE425 KHM425 KHU425 KIC425 KIK425 KIS425 KJA425 KJI425 KJQ425 KJY425 KKG425 KKO425 KKW425 KLE425 KLM425 KLU425 KMC425 KMK425 KMS425 KNA425 KNI425 KNQ425 KNY425 KOG425 KOO425 KOW425 KPE425 KPM425 KPU425 KQC425 KQK425 KQS425 KRA425 KRI425 KRQ425 KRY425 KSG425 KSO425 KSW425 KTE425 KTM425 KTU425 KUC425 KUK425 KUS425 KVA425 KVI425 KVQ425 KVY425 KWG425 KWO425 KWW425 KXE425 KXM425 KXU425 KYC425 KYK425 KYS425 KZA425 KZI425 KZQ425 KZY425 LAG425 LAO425 LAW425 LBE425 LBM425 LBU425 LCC425 LCK425 LCS425 LDA425 LDI425 LDQ425 LDY425 LEG425 LEO425 LEW425 LFE425 LFM425 LFU425 LGC425 LGK425 LGS425 LHA425 LHI425 LHQ425 LHY425 LIG425 LIO425 LIW425 LJE425 LJM425 LJU425 LKC425 LKK425 LKS425 LLA425 LLI425 LLQ425 LLY425 LMG425 LMO425 LMW425 LNE425 LNM425 LNU425 LOC425 LOK425 LOS425 LPA425 LPI425 LPQ425 LPY425 LQG425 LQO425 LQW425 LRE425 LRM425 LRU425 LSC425 LSK425 LSS425 LTA425 LTI425 LTQ425 LTY425 LUG425 LUO425 LUW425 LVE425 LVM425 LVU425 LWC425 LWK425 LWS425 LXA425 LXI425 LXQ425 LXY425 LYG425 LYO425 LYW425 LZE425 LZM425 LZU425 MAC425 MAK425 MAS425 MBA425 MBI425 MBQ425 MBY425 MCG425 MCO425 MCW425 MDE425 MDM425 MDU425 MEC425 MEK425 MES425 MFA425 MFI425 MFQ425 MFY425 MGG425 MGO425 MGW425 MHE425 MHM425 MHU425 MIC425 MIK425 MIS425 MJA425 MJI425 MJQ425 MJY425 MKG425 MKO425 MKW425 MLE425 MLM425 MLU425 MMC425 MMK425 MMS425 MNA425 MNI425 MNQ425 MNY425 MOG425 MOO425 MOW425 MPE425 MPM425 MPU425 MQC425 MQK425 MQS425 MRA425 MRI425 MRQ425 MRY425 MSG425 MSO425 MSW425 MTE425 MTM425 MTU425 MUC425 MUK425 MUS425 MVA425 MVI425 MVQ425 MVY425 MWG425 MWO425 MWW425 MXE425 MXM425 MXU425 MYC425 MYK425 MYS425 MZA425 MZI425 MZQ425 MZY425 NAG425 NAO425 NAW425 NBE425 NBM425 NBU425 NCC425 NCK425 NCS425 NDA425 NDI425 NDQ425 NDY425 NEG425 NEO425 NEW425 NFE425 NFM425 NFU425 NGC425 NGK425 NGS425 NHA425 NHI425 NHQ425 NHY425 NIG425 NIO425 NIW425 NJE425 NJM425 NJU425 NKC425 NKK425 NKS425 NLA425 NLI425 NLQ425 NLY425 NMG425 NMO425 NMW425 NNE425 NNM425 NNU425 NOC425 NOK425 NOS425 NPA425 NPI425 NPQ425 NPY425 NQG425 NQO425 NQW425 NRE425 NRM425 NRU425 NSC425 NSK425 NSS425 NTA425 NTI425 NTQ425 NTY425 NUG425 NUO425 NUW425 NVE425 NVM425 NVU425 NWC425 NWK425 NWS425 NXA425 NXI425 NXQ425 NXY425 NYG425 NYO425 NYW425 NZE425 NZM425 NZU425 OAC425 OAK425 OAS425 OBA425 OBI425 OBQ425 OBY425 OCG425 OCO425 OCW425 ODE425 ODM425 ODU425 OEC425 OEK425 OES425 OFA425 OFI425 OFQ425 OFY425 OGG425 OGO425 OGW425 OHE425 OHM425 OHU425 OIC425 OIK425 OIS425 OJA425 OJI425 OJQ425 OJY425 OKG425 OKO425 OKW425 OLE425 OLM425 OLU425 OMC425 OMK425 OMS425 ONA425 ONI425 ONQ425 ONY425 OOG425 OOO425 OOW425 OPE425 OPM425 OPU425 OQC425 OQK425 OQS425 ORA425 ORI425 ORQ425 ORY425 OSG425 OSO425 OSW425 OTE425 OTM425 OTU425 OUC425 OUK425 OUS425 OVA425 OVI425 OVQ425 OVY425 OWG425 OWO425 OWW425 OXE425 OXM425 OXU425 OYC425 OYK425 OYS425 OZA425 OZI425 OZQ425 OZY425 PAG425 PAO425 PAW425 PBE425 PBM425 PBU425 PCC425 PCK425 PCS425 PDA425 PDI425 PDQ425 PDY425 PEG425 PEO425 PEW425 PFE425 PFM425 PFU425 PGC425 PGK425 PGS425 PHA425 PHI425 PHQ425 PHY425 PIG425 PIO425 PIW425 PJE425 PJM425 PJU425 PKC425 PKK425 PKS425 PLA425 PLI425 PLQ425 PLY425 PMG425 PMO425 PMW425 PNE425 PNM425 PNU425 POC425 POK425 POS425 PPA425 PPI425 PPQ425 PPY425 PQG425 PQO425 PQW425 PRE425 PRM425 PRU425 PSC425 PSK425 PSS425 PTA425 PTI425 PTQ425 PTY425 PUG425 PUO425 PUW425 PVE425 PVM425 PVU425 PWC425 PWK425 PWS425 PXA425 PXI425 PXQ425 PXY425 PYG425 PYO425 PYW425 PZE425 PZM425 PZU425 QAC425 QAK425 QAS425 QBA425 QBI425 QBQ425 QBY425 QCG425 QCO425 QCW425 QDE425 QDM425 QDU425 QEC425 QEK425 QES425 QFA425 QFI425 QFQ425 QFY425 QGG425 QGO425 QGW425 QHE425 QHM425 QHU425 QIC425 QIK425 QIS425 QJA425 QJI425 QJQ425 QJY425 QKG425 QKO425 QKW425 QLE425 QLM425 QLU425 QMC425 QMK425 QMS425 QNA425 QNI425 QNQ425 QNY425 QOG425 QOO425 QOW425 QPE425 QPM425 QPU425 QQC425 QQK425 QQS425 QRA425 QRI425 QRQ425 QRY425 QSG425 QSO425 QSW425 QTE425 QTM425 QTU425 QUC425 QUK425 QUS425 QVA425 QVI425 QVQ425 QVY425 QWG425 QWO425 QWW425 QXE425 QXM425 QXU425 QYC425 QYK425 QYS425 QZA425 QZI425 QZQ425 QZY425 RAG425 RAO425 RAW425 RBE425 RBM425 RBU425 RCC425 RCK425 RCS425 RDA425 RDI425 RDQ425 RDY425 REG425 REO425 REW425 RFE425 RFM425 RFU425 RGC425 RGK425 RGS425 RHA425 RHI425 RHQ425 RHY425 RIG425 RIO425 RIW425 RJE425 RJM425 RJU425 RKC425 RKK425 RKS425 RLA425 RLI425 RLQ425 RLY425 RMG425 RMO425 RMW425 RNE425 RNM425 RNU425 ROC425 ROK425 ROS425 RPA425 RPI425 RPQ425 RPY425 RQG425 RQO425 RQW425 RRE425 RRM425 RRU425 RSC425 RSK425 RSS425 RTA425 RTI425 RTQ425 RTY425 RUG425 RUO425 RUW425 RVE425 RVM425 RVU425 RWC425 RWK425 RWS425 RXA425 RXI425 RXQ425 RXY425 RYG425 RYO425 RYW425 RZE425 RZM425 RZU425 SAC425 SAK425 SAS425 SBA425 SBI425 SBQ425 SBY425 SCG425 SCO425 SCW425 SDE425 SDM425 SDU425 SEC425 SEK425 SES425 SFA425 SFI425 SFQ425 SFY425 SGG425 SGO425 SGW425 SHE425 SHM425 SHU425 SIC425 SIK425 SIS425 SJA425 SJI425 SJQ425 SJY425 SKG425 SKO425 SKW425 SLE425 SLM425 SLU425 SMC425 SMK425 SMS425 SNA425 SNI425 SNQ425 SNY425 SOG425 SOO425 SOW425 SPE425 SPM425 SPU425 SQC425 SQK425 SQS425 SRA425 SRI425 SRQ425 SRY425 SSG425 SSO425 SSW425 STE425 STM425 STU425 SUC425 SUK425 SUS425 SVA425 SVI425 SVQ425 SVY425 SWG425 SWO425 SWW425 SXE425 SXM425 SXU425 SYC425 SYK425 SYS425 SZA425 SZI425 SZQ425 SZY425 TAG425 TAO425 TAW425 TBE425 TBM425 TBU425 TCC425 TCK425 TCS425 TDA425 TDI425 TDQ425 TDY425 TEG425 TEO425 TEW425 TFE425 TFM425 TFU425 TGC425 TGK425 TGS425 THA425 THI425 THQ425 THY425 TIG425 TIO425 TIW425 TJE425 TJM425 TJU425 TKC425 TKK425 TKS425 TLA425 TLI425 TLQ425 TLY425 TMG425 TMO425 TMW425 TNE425 TNM425 TNU425 TOC425 TOK425 TOS425 TPA425 TPI425 TPQ425 TPY425 TQG425 TQO425 TQW425 TRE425 TRM425 TRU425 TSC425 TSK425 TSS425 TTA425 TTI425 TTQ425 TTY425 TUG425 TUO425 TUW425 TVE425 TVM425 TVU425 TWC425 TWK425 TWS425 TXA425 TXI425 TXQ425 TXY425 TYG425 TYO425 TYW425 TZE425 TZM425 TZU425 UAC425 UAK425 UAS425 UBA425 UBI425 UBQ425 UBY425 UCG425 UCO425 UCW425 UDE425 UDM425 UDU425 UEC425 UEK425 UES425 UFA425 UFI425 UFQ425 UFY425 UGG425 UGO425 UGW425 UHE425 UHM425 UHU425 UIC425 UIK425 UIS425 UJA425 UJI425 UJQ425 UJY425 UKG425 UKO425 UKW425 ULE425 ULM425 ULU425 UMC425 UMK425 UMS425 UNA425 UNI425 UNQ425 UNY425 UOG425 UOO425 UOW425 UPE425 UPM425 UPU425 UQC425 UQK425 UQS425 URA425 URI425 URQ425 URY425 USG425 USO425 USW425 UTE425 UTM425 UTU425 UUC425 UUK425 UUS425 UVA425 UVI425 UVQ425 UVY425 UWG425 UWO425 UWW425 UXE425 UXM425 UXU425 UYC425 UYK425 UYS425 UZA425 UZI425 UZQ425 UZY425 VAG425 VAO425 VAW425 VBE425 VBM425 VBU425 VCC425 VCK425 VCS425 VDA425 VDI425 VDQ425 VDY425 VEG425 VEO425 VEW425 VFE425 VFM425 VFU425 VGC425 VGK425 VGS425 VHA425 VHI425 VHQ425 VHY425 VIG425 VIO425 VIW425 VJE425 VJM425 VJU425 VKC425 VKK425 VKS425 VLA425 VLI425 VLQ425 VLY425 VMG425 VMO425 VMW425 VNE425 VNM425 VNU425 VOC425 VOK425 VOS425 VPA425 VPI425 VPQ425 VPY425 VQG425 VQO425 VQW425 VRE425 VRM425 VRU425 VSC425 VSK425 VSS425 VTA425 VTI425 VTQ425 VTY425 VUG425 VUO425 VUW425 VVE425 VVM425 VVU425 VWC425 VWK425 VWS425 VXA425 VXI425 VXQ425 VXY425 VYG425 VYO425 VYW425 VZE425 VZM425 VZU425 WAC425 WAK425 WAS425 WBA425 WBI425 WBQ425 WBY425 WCG425 WCO425 WCW425 WDE425 WDM425 WDU425 WEC425 WEK425 WES425 WFA425 WFI425 WFQ425 WFY425 WGG425 WGO425 WGW425 WHE425 WHM425 WHU425 WIC425 WIK425 WIS425 WJA425 WJI425 WJQ425 WJY425 WKG425 WKO425 WKW425 WLE425 WLM425 WLU425 WMC425 WMK425 WMS425 WNA425 WNI425 WNQ425 WNY425 WOG425 WOO425 WOW425 WPE425 WPM425 WPU425 WQC425 WQK425 WQS425 WRA425 WRI425 WRQ425 WRY425 WSG425 WSO425 WSW425 WTE425 WTM425 WTU425 WUC425 WUK425 WUS425 WVA425 WVI425 WVQ425 WVY425 WWG425 WWO425 WWW425 WXE425 WXM425 WXU425 WYC425 WYK425 WYS425 WZA425 WZI425 WZQ425 WZY425 XAG425 XAO425 XAW425 XBE425 XBM425 XBU425 XCC425 XCK425 XCS425 XDA425 XDI425 XDQ425 XDY425 XEG425 XEO425 XEW425">
    <cfRule type="expression" dxfId="26" priority="2" stopIfTrue="1">
      <formula>$M$18="Sole Bidder"</formula>
    </cfRule>
  </conditionalFormatting>
  <dataValidations count="2">
    <dataValidation type="list" allowBlank="1" showInputMessage="1" showErrorMessage="1" sqref="I225 I223 I227" xr:uid="{A1508844-B94C-4413-BB4A-0AE45936F533}">
      <formula1>"YES,NO"</formula1>
    </dataValidation>
    <dataValidation type="list" allowBlank="1" showInputMessage="1" showErrorMessage="1" sqref="I65759 WVQ983267 WLU983267 WBY983267 VSC983267 VIG983267 UYK983267 UOO983267 UES983267 TUW983267 TLA983267 TBE983267 SRI983267 SHM983267 RXQ983267 RNU983267 RDY983267 QUC983267 QKG983267 QAK983267 PQO983267 PGS983267 OWW983267 ONA983267 ODE983267 NTI983267 NJM983267 MZQ983267 MPU983267 MFY983267 LWC983267 LMG983267 LCK983267 KSO983267 KIS983267 JYW983267 JPA983267 JFE983267 IVI983267 ILM983267 IBQ983267 HRU983267 HHY983267 GYC983267 GOG983267 GEK983267 FUO983267 FKS983267 FAW983267 ERA983267 EHE983267 DXI983267 DNM983267 DDQ983267 CTU983267 CJY983267 CAC983267 BQG983267 BGK983267 AWO983267 AMS983267 ACW983267 TA983267 JE983267 I983267 WVQ917731 WLU917731 WBY917731 VSC917731 VIG917731 UYK917731 UOO917731 UES917731 TUW917731 TLA917731 TBE917731 SRI917731 SHM917731 RXQ917731 RNU917731 RDY917731 QUC917731 QKG917731 QAK917731 PQO917731 PGS917731 OWW917731 ONA917731 ODE917731 NTI917731 NJM917731 MZQ917731 MPU917731 MFY917731 LWC917731 LMG917731 LCK917731 KSO917731 KIS917731 JYW917731 JPA917731 JFE917731 IVI917731 ILM917731 IBQ917731 HRU917731 HHY917731 GYC917731 GOG917731 GEK917731 FUO917731 FKS917731 FAW917731 ERA917731 EHE917731 DXI917731 DNM917731 DDQ917731 CTU917731 CJY917731 CAC917731 BQG917731 BGK917731 AWO917731 AMS917731 ACW917731 TA917731 JE917731 I917731 WVQ852195 WLU852195 WBY852195 VSC852195 VIG852195 UYK852195 UOO852195 UES852195 TUW852195 TLA852195 TBE852195 SRI852195 SHM852195 RXQ852195 RNU852195 RDY852195 QUC852195 QKG852195 QAK852195 PQO852195 PGS852195 OWW852195 ONA852195 ODE852195 NTI852195 NJM852195 MZQ852195 MPU852195 MFY852195 LWC852195 LMG852195 LCK852195 KSO852195 KIS852195 JYW852195 JPA852195 JFE852195 IVI852195 ILM852195 IBQ852195 HRU852195 HHY852195 GYC852195 GOG852195 GEK852195 FUO852195 FKS852195 FAW852195 ERA852195 EHE852195 DXI852195 DNM852195 DDQ852195 CTU852195 CJY852195 CAC852195 BQG852195 BGK852195 AWO852195 AMS852195 ACW852195 TA852195 JE852195 I852195 WVQ786659 WLU786659 WBY786659 VSC786659 VIG786659 UYK786659 UOO786659 UES786659 TUW786659 TLA786659 TBE786659 SRI786659 SHM786659 RXQ786659 RNU786659 RDY786659 QUC786659 QKG786659 QAK786659 PQO786659 PGS786659 OWW786659 ONA786659 ODE786659 NTI786659 NJM786659 MZQ786659 MPU786659 MFY786659 LWC786659 LMG786659 LCK786659 KSO786659 KIS786659 JYW786659 JPA786659 JFE786659 IVI786659 ILM786659 IBQ786659 HRU786659 HHY786659 GYC786659 GOG786659 GEK786659 FUO786659 FKS786659 FAW786659 ERA786659 EHE786659 DXI786659 DNM786659 DDQ786659 CTU786659 CJY786659 CAC786659 BQG786659 BGK786659 AWO786659 AMS786659 ACW786659 TA786659 JE786659 I786659 WVQ721123 WLU721123 WBY721123 VSC721123 VIG721123 UYK721123 UOO721123 UES721123 TUW721123 TLA721123 TBE721123 SRI721123 SHM721123 RXQ721123 RNU721123 RDY721123 QUC721123 QKG721123 QAK721123 PQO721123 PGS721123 OWW721123 ONA721123 ODE721123 NTI721123 NJM721123 MZQ721123 MPU721123 MFY721123 LWC721123 LMG721123 LCK721123 KSO721123 KIS721123 JYW721123 JPA721123 JFE721123 IVI721123 ILM721123 IBQ721123 HRU721123 HHY721123 GYC721123 GOG721123 GEK721123 FUO721123 FKS721123 FAW721123 ERA721123 EHE721123 DXI721123 DNM721123 DDQ721123 CTU721123 CJY721123 CAC721123 BQG721123 BGK721123 AWO721123 AMS721123 ACW721123 TA721123 JE721123 I721123 WVQ655587 WLU655587 WBY655587 VSC655587 VIG655587 UYK655587 UOO655587 UES655587 TUW655587 TLA655587 TBE655587 SRI655587 SHM655587 RXQ655587 RNU655587 RDY655587 QUC655587 QKG655587 QAK655587 PQO655587 PGS655587 OWW655587 ONA655587 ODE655587 NTI655587 NJM655587 MZQ655587 MPU655587 MFY655587 LWC655587 LMG655587 LCK655587 KSO655587 KIS655587 JYW655587 JPA655587 JFE655587 IVI655587 ILM655587 IBQ655587 HRU655587 HHY655587 GYC655587 GOG655587 GEK655587 FUO655587 FKS655587 FAW655587 ERA655587 EHE655587 DXI655587 DNM655587 DDQ655587 CTU655587 CJY655587 CAC655587 BQG655587 BGK655587 AWO655587 AMS655587 ACW655587 TA655587 JE655587 I655587 WVQ590051 WLU590051 WBY590051 VSC590051 VIG590051 UYK590051 UOO590051 UES590051 TUW590051 TLA590051 TBE590051 SRI590051 SHM590051 RXQ590051 RNU590051 RDY590051 QUC590051 QKG590051 QAK590051 PQO590051 PGS590051 OWW590051 ONA590051 ODE590051 NTI590051 NJM590051 MZQ590051 MPU590051 MFY590051 LWC590051 LMG590051 LCK590051 KSO590051 KIS590051 JYW590051 JPA590051 JFE590051 IVI590051 ILM590051 IBQ590051 HRU590051 HHY590051 GYC590051 GOG590051 GEK590051 FUO590051 FKS590051 FAW590051 ERA590051 EHE590051 DXI590051 DNM590051 DDQ590051 CTU590051 CJY590051 CAC590051 BQG590051 BGK590051 AWO590051 AMS590051 ACW590051 TA590051 JE590051 I590051 WVQ524515 WLU524515 WBY524515 VSC524515 VIG524515 UYK524515 UOO524515 UES524515 TUW524515 TLA524515 TBE524515 SRI524515 SHM524515 RXQ524515 RNU524515 RDY524515 QUC524515 QKG524515 QAK524515 PQO524515 PGS524515 OWW524515 ONA524515 ODE524515 NTI524515 NJM524515 MZQ524515 MPU524515 MFY524515 LWC524515 LMG524515 LCK524515 KSO524515 KIS524515 JYW524515 JPA524515 JFE524515 IVI524515 ILM524515 IBQ524515 HRU524515 HHY524515 GYC524515 GOG524515 GEK524515 FUO524515 FKS524515 FAW524515 ERA524515 EHE524515 DXI524515 DNM524515 DDQ524515 CTU524515 CJY524515 CAC524515 BQG524515 BGK524515 AWO524515 AMS524515 ACW524515 TA524515 JE524515 I524515 WVQ458979 WLU458979 WBY458979 VSC458979 VIG458979 UYK458979 UOO458979 UES458979 TUW458979 TLA458979 TBE458979 SRI458979 SHM458979 RXQ458979 RNU458979 RDY458979 QUC458979 QKG458979 QAK458979 PQO458979 PGS458979 OWW458979 ONA458979 ODE458979 NTI458979 NJM458979 MZQ458979 MPU458979 MFY458979 LWC458979 LMG458979 LCK458979 KSO458979 KIS458979 JYW458979 JPA458979 JFE458979 IVI458979 ILM458979 IBQ458979 HRU458979 HHY458979 GYC458979 GOG458979 GEK458979 FUO458979 FKS458979 FAW458979 ERA458979 EHE458979 DXI458979 DNM458979 DDQ458979 CTU458979 CJY458979 CAC458979 BQG458979 BGK458979 AWO458979 AMS458979 ACW458979 TA458979 JE458979 I458979 WVQ393443 WLU393443 WBY393443 VSC393443 VIG393443 UYK393443 UOO393443 UES393443 TUW393443 TLA393443 TBE393443 SRI393443 SHM393443 RXQ393443 RNU393443 RDY393443 QUC393443 QKG393443 QAK393443 PQO393443 PGS393443 OWW393443 ONA393443 ODE393443 NTI393443 NJM393443 MZQ393443 MPU393443 MFY393443 LWC393443 LMG393443 LCK393443 KSO393443 KIS393443 JYW393443 JPA393443 JFE393443 IVI393443 ILM393443 IBQ393443 HRU393443 HHY393443 GYC393443 GOG393443 GEK393443 FUO393443 FKS393443 FAW393443 ERA393443 EHE393443 DXI393443 DNM393443 DDQ393443 CTU393443 CJY393443 CAC393443 BQG393443 BGK393443 AWO393443 AMS393443 ACW393443 TA393443 JE393443 I393443 WVQ327907 WLU327907 WBY327907 VSC327907 VIG327907 UYK327907 UOO327907 UES327907 TUW327907 TLA327907 TBE327907 SRI327907 SHM327907 RXQ327907 RNU327907 RDY327907 QUC327907 QKG327907 QAK327907 PQO327907 PGS327907 OWW327907 ONA327907 ODE327907 NTI327907 NJM327907 MZQ327907 MPU327907 MFY327907 LWC327907 LMG327907 LCK327907 KSO327907 KIS327907 JYW327907 JPA327907 JFE327907 IVI327907 ILM327907 IBQ327907 HRU327907 HHY327907 GYC327907 GOG327907 GEK327907 FUO327907 FKS327907 FAW327907 ERA327907 EHE327907 DXI327907 DNM327907 DDQ327907 CTU327907 CJY327907 CAC327907 BQG327907 BGK327907 AWO327907 AMS327907 ACW327907 TA327907 JE327907 I327907 WVQ262371 WLU262371 WBY262371 VSC262371 VIG262371 UYK262371 UOO262371 UES262371 TUW262371 TLA262371 TBE262371 SRI262371 SHM262371 RXQ262371 RNU262371 RDY262371 QUC262371 QKG262371 QAK262371 PQO262371 PGS262371 OWW262371 ONA262371 ODE262371 NTI262371 NJM262371 MZQ262371 MPU262371 MFY262371 LWC262371 LMG262371 LCK262371 KSO262371 KIS262371 JYW262371 JPA262371 JFE262371 IVI262371 ILM262371 IBQ262371 HRU262371 HHY262371 GYC262371 GOG262371 GEK262371 FUO262371 FKS262371 FAW262371 ERA262371 EHE262371 DXI262371 DNM262371 DDQ262371 CTU262371 CJY262371 CAC262371 BQG262371 BGK262371 AWO262371 AMS262371 ACW262371 TA262371 JE262371 I262371 WVQ196835 WLU196835 WBY196835 VSC196835 VIG196835 UYK196835 UOO196835 UES196835 TUW196835 TLA196835 TBE196835 SRI196835 SHM196835 RXQ196835 RNU196835 RDY196835 QUC196835 QKG196835 QAK196835 PQO196835 PGS196835 OWW196835 ONA196835 ODE196835 NTI196835 NJM196835 MZQ196835 MPU196835 MFY196835 LWC196835 LMG196835 LCK196835 KSO196835 KIS196835 JYW196835 JPA196835 JFE196835 IVI196835 ILM196835 IBQ196835 HRU196835 HHY196835 GYC196835 GOG196835 GEK196835 FUO196835 FKS196835 FAW196835 ERA196835 EHE196835 DXI196835 DNM196835 DDQ196835 CTU196835 CJY196835 CAC196835 BQG196835 BGK196835 AWO196835 AMS196835 ACW196835 TA196835 JE196835 I196835 WVQ131299 WLU131299 WBY131299 VSC131299 VIG131299 UYK131299 UOO131299 UES131299 TUW131299 TLA131299 TBE131299 SRI131299 SHM131299 RXQ131299 RNU131299 RDY131299 QUC131299 QKG131299 QAK131299 PQO131299 PGS131299 OWW131299 ONA131299 ODE131299 NTI131299 NJM131299 MZQ131299 MPU131299 MFY131299 LWC131299 LMG131299 LCK131299 KSO131299 KIS131299 JYW131299 JPA131299 JFE131299 IVI131299 ILM131299 IBQ131299 HRU131299 HHY131299 GYC131299 GOG131299 GEK131299 FUO131299 FKS131299 FAW131299 ERA131299 EHE131299 DXI131299 DNM131299 DDQ131299 CTU131299 CJY131299 CAC131299 BQG131299 BGK131299 AWO131299 AMS131299 ACW131299 TA131299 JE131299 I131299 WVQ65763 WLU65763 WBY65763 VSC65763 VIG65763 UYK65763 UOO65763 UES65763 TUW65763 TLA65763 TBE65763 SRI65763 SHM65763 RXQ65763 RNU65763 RDY65763 QUC65763 QKG65763 QAK65763 PQO65763 PGS65763 OWW65763 ONA65763 ODE65763 NTI65763 NJM65763 MZQ65763 MPU65763 MFY65763 LWC65763 LMG65763 LCK65763 KSO65763 KIS65763 JYW65763 JPA65763 JFE65763 IVI65763 ILM65763 IBQ65763 HRU65763 HHY65763 GYC65763 GOG65763 GEK65763 FUO65763 FKS65763 FAW65763 ERA65763 EHE65763 DXI65763 DNM65763 DDQ65763 CTU65763 CJY65763 CAC65763 BQG65763 BGK65763 AWO65763 AMS65763 ACW65763 TA65763 JE65763 I65763 WVQ983265 WLU983265 WBY983265 VSC983265 VIG983265 UYK983265 UOO983265 UES983265 TUW983265 TLA983265 TBE983265 SRI983265 SHM983265 RXQ983265 RNU983265 RDY983265 QUC983265 QKG983265 QAK983265 PQO983265 PGS983265 OWW983265 ONA983265 ODE983265 NTI983265 NJM983265 MZQ983265 MPU983265 MFY983265 LWC983265 LMG983265 LCK983265 KSO983265 KIS983265 JYW983265 JPA983265 JFE983265 IVI983265 ILM983265 IBQ983265 HRU983265 HHY983265 GYC983265 GOG983265 GEK983265 FUO983265 FKS983265 FAW983265 ERA983265 EHE983265 DXI983265 DNM983265 DDQ983265 CTU983265 CJY983265 CAC983265 BQG983265 BGK983265 AWO983265 AMS983265 ACW983265 TA983265 JE983265 I983265 WVQ917729 WLU917729 WBY917729 VSC917729 VIG917729 UYK917729 UOO917729 UES917729 TUW917729 TLA917729 TBE917729 SRI917729 SHM917729 RXQ917729 RNU917729 RDY917729 QUC917729 QKG917729 QAK917729 PQO917729 PGS917729 OWW917729 ONA917729 ODE917729 NTI917729 NJM917729 MZQ917729 MPU917729 MFY917729 LWC917729 LMG917729 LCK917729 KSO917729 KIS917729 JYW917729 JPA917729 JFE917729 IVI917729 ILM917729 IBQ917729 HRU917729 HHY917729 GYC917729 GOG917729 GEK917729 FUO917729 FKS917729 FAW917729 ERA917729 EHE917729 DXI917729 DNM917729 DDQ917729 CTU917729 CJY917729 CAC917729 BQG917729 BGK917729 AWO917729 AMS917729 ACW917729 TA917729 JE917729 I917729 WVQ852193 WLU852193 WBY852193 VSC852193 VIG852193 UYK852193 UOO852193 UES852193 TUW852193 TLA852193 TBE852193 SRI852193 SHM852193 RXQ852193 RNU852193 RDY852193 QUC852193 QKG852193 QAK852193 PQO852193 PGS852193 OWW852193 ONA852193 ODE852193 NTI852193 NJM852193 MZQ852193 MPU852193 MFY852193 LWC852193 LMG852193 LCK852193 KSO852193 KIS852193 JYW852193 JPA852193 JFE852193 IVI852193 ILM852193 IBQ852193 HRU852193 HHY852193 GYC852193 GOG852193 GEK852193 FUO852193 FKS852193 FAW852193 ERA852193 EHE852193 DXI852193 DNM852193 DDQ852193 CTU852193 CJY852193 CAC852193 BQG852193 BGK852193 AWO852193 AMS852193 ACW852193 TA852193 JE852193 I852193 WVQ786657 WLU786657 WBY786657 VSC786657 VIG786657 UYK786657 UOO786657 UES786657 TUW786657 TLA786657 TBE786657 SRI786657 SHM786657 RXQ786657 RNU786657 RDY786657 QUC786657 QKG786657 QAK786657 PQO786657 PGS786657 OWW786657 ONA786657 ODE786657 NTI786657 NJM786657 MZQ786657 MPU786657 MFY786657 LWC786657 LMG786657 LCK786657 KSO786657 KIS786657 JYW786657 JPA786657 JFE786657 IVI786657 ILM786657 IBQ786657 HRU786657 HHY786657 GYC786657 GOG786657 GEK786657 FUO786657 FKS786657 FAW786657 ERA786657 EHE786657 DXI786657 DNM786657 DDQ786657 CTU786657 CJY786657 CAC786657 BQG786657 BGK786657 AWO786657 AMS786657 ACW786657 TA786657 JE786657 I786657 WVQ721121 WLU721121 WBY721121 VSC721121 VIG721121 UYK721121 UOO721121 UES721121 TUW721121 TLA721121 TBE721121 SRI721121 SHM721121 RXQ721121 RNU721121 RDY721121 QUC721121 QKG721121 QAK721121 PQO721121 PGS721121 OWW721121 ONA721121 ODE721121 NTI721121 NJM721121 MZQ721121 MPU721121 MFY721121 LWC721121 LMG721121 LCK721121 KSO721121 KIS721121 JYW721121 JPA721121 JFE721121 IVI721121 ILM721121 IBQ721121 HRU721121 HHY721121 GYC721121 GOG721121 GEK721121 FUO721121 FKS721121 FAW721121 ERA721121 EHE721121 DXI721121 DNM721121 DDQ721121 CTU721121 CJY721121 CAC721121 BQG721121 BGK721121 AWO721121 AMS721121 ACW721121 TA721121 JE721121 I721121 WVQ655585 WLU655585 WBY655585 VSC655585 VIG655585 UYK655585 UOO655585 UES655585 TUW655585 TLA655585 TBE655585 SRI655585 SHM655585 RXQ655585 RNU655585 RDY655585 QUC655585 QKG655585 QAK655585 PQO655585 PGS655585 OWW655585 ONA655585 ODE655585 NTI655585 NJM655585 MZQ655585 MPU655585 MFY655585 LWC655585 LMG655585 LCK655585 KSO655585 KIS655585 JYW655585 JPA655585 JFE655585 IVI655585 ILM655585 IBQ655585 HRU655585 HHY655585 GYC655585 GOG655585 GEK655585 FUO655585 FKS655585 FAW655585 ERA655585 EHE655585 DXI655585 DNM655585 DDQ655585 CTU655585 CJY655585 CAC655585 BQG655585 BGK655585 AWO655585 AMS655585 ACW655585 TA655585 JE655585 I655585 WVQ590049 WLU590049 WBY590049 VSC590049 VIG590049 UYK590049 UOO590049 UES590049 TUW590049 TLA590049 TBE590049 SRI590049 SHM590049 RXQ590049 RNU590049 RDY590049 QUC590049 QKG590049 QAK590049 PQO590049 PGS590049 OWW590049 ONA590049 ODE590049 NTI590049 NJM590049 MZQ590049 MPU590049 MFY590049 LWC590049 LMG590049 LCK590049 KSO590049 KIS590049 JYW590049 JPA590049 JFE590049 IVI590049 ILM590049 IBQ590049 HRU590049 HHY590049 GYC590049 GOG590049 GEK590049 FUO590049 FKS590049 FAW590049 ERA590049 EHE590049 DXI590049 DNM590049 DDQ590049 CTU590049 CJY590049 CAC590049 BQG590049 BGK590049 AWO590049 AMS590049 ACW590049 TA590049 JE590049 I590049 WVQ524513 WLU524513 WBY524513 VSC524513 VIG524513 UYK524513 UOO524513 UES524513 TUW524513 TLA524513 TBE524513 SRI524513 SHM524513 RXQ524513 RNU524513 RDY524513 QUC524513 QKG524513 QAK524513 PQO524513 PGS524513 OWW524513 ONA524513 ODE524513 NTI524513 NJM524513 MZQ524513 MPU524513 MFY524513 LWC524513 LMG524513 LCK524513 KSO524513 KIS524513 JYW524513 JPA524513 JFE524513 IVI524513 ILM524513 IBQ524513 HRU524513 HHY524513 GYC524513 GOG524513 GEK524513 FUO524513 FKS524513 FAW524513 ERA524513 EHE524513 DXI524513 DNM524513 DDQ524513 CTU524513 CJY524513 CAC524513 BQG524513 BGK524513 AWO524513 AMS524513 ACW524513 TA524513 JE524513 I524513 WVQ458977 WLU458977 WBY458977 VSC458977 VIG458977 UYK458977 UOO458977 UES458977 TUW458977 TLA458977 TBE458977 SRI458977 SHM458977 RXQ458977 RNU458977 RDY458977 QUC458977 QKG458977 QAK458977 PQO458977 PGS458977 OWW458977 ONA458977 ODE458977 NTI458977 NJM458977 MZQ458977 MPU458977 MFY458977 LWC458977 LMG458977 LCK458977 KSO458977 KIS458977 JYW458977 JPA458977 JFE458977 IVI458977 ILM458977 IBQ458977 HRU458977 HHY458977 GYC458977 GOG458977 GEK458977 FUO458977 FKS458977 FAW458977 ERA458977 EHE458977 DXI458977 DNM458977 DDQ458977 CTU458977 CJY458977 CAC458977 BQG458977 BGK458977 AWO458977 AMS458977 ACW458977 TA458977 JE458977 I458977 WVQ393441 WLU393441 WBY393441 VSC393441 VIG393441 UYK393441 UOO393441 UES393441 TUW393441 TLA393441 TBE393441 SRI393441 SHM393441 RXQ393441 RNU393441 RDY393441 QUC393441 QKG393441 QAK393441 PQO393441 PGS393441 OWW393441 ONA393441 ODE393441 NTI393441 NJM393441 MZQ393441 MPU393441 MFY393441 LWC393441 LMG393441 LCK393441 KSO393441 KIS393441 JYW393441 JPA393441 JFE393441 IVI393441 ILM393441 IBQ393441 HRU393441 HHY393441 GYC393441 GOG393441 GEK393441 FUO393441 FKS393441 FAW393441 ERA393441 EHE393441 DXI393441 DNM393441 DDQ393441 CTU393441 CJY393441 CAC393441 BQG393441 BGK393441 AWO393441 AMS393441 ACW393441 TA393441 JE393441 I393441 WVQ327905 WLU327905 WBY327905 VSC327905 VIG327905 UYK327905 UOO327905 UES327905 TUW327905 TLA327905 TBE327905 SRI327905 SHM327905 RXQ327905 RNU327905 RDY327905 QUC327905 QKG327905 QAK327905 PQO327905 PGS327905 OWW327905 ONA327905 ODE327905 NTI327905 NJM327905 MZQ327905 MPU327905 MFY327905 LWC327905 LMG327905 LCK327905 KSO327905 KIS327905 JYW327905 JPA327905 JFE327905 IVI327905 ILM327905 IBQ327905 HRU327905 HHY327905 GYC327905 GOG327905 GEK327905 FUO327905 FKS327905 FAW327905 ERA327905 EHE327905 DXI327905 DNM327905 DDQ327905 CTU327905 CJY327905 CAC327905 BQG327905 BGK327905 AWO327905 AMS327905 ACW327905 TA327905 JE327905 I327905 WVQ262369 WLU262369 WBY262369 VSC262369 VIG262369 UYK262369 UOO262369 UES262369 TUW262369 TLA262369 TBE262369 SRI262369 SHM262369 RXQ262369 RNU262369 RDY262369 QUC262369 QKG262369 QAK262369 PQO262369 PGS262369 OWW262369 ONA262369 ODE262369 NTI262369 NJM262369 MZQ262369 MPU262369 MFY262369 LWC262369 LMG262369 LCK262369 KSO262369 KIS262369 JYW262369 JPA262369 JFE262369 IVI262369 ILM262369 IBQ262369 HRU262369 HHY262369 GYC262369 GOG262369 GEK262369 FUO262369 FKS262369 FAW262369 ERA262369 EHE262369 DXI262369 DNM262369 DDQ262369 CTU262369 CJY262369 CAC262369 BQG262369 BGK262369 AWO262369 AMS262369 ACW262369 TA262369 JE262369 I262369 WVQ196833 WLU196833 WBY196833 VSC196833 VIG196833 UYK196833 UOO196833 UES196833 TUW196833 TLA196833 TBE196833 SRI196833 SHM196833 RXQ196833 RNU196833 RDY196833 QUC196833 QKG196833 QAK196833 PQO196833 PGS196833 OWW196833 ONA196833 ODE196833 NTI196833 NJM196833 MZQ196833 MPU196833 MFY196833 LWC196833 LMG196833 LCK196833 KSO196833 KIS196833 JYW196833 JPA196833 JFE196833 IVI196833 ILM196833 IBQ196833 HRU196833 HHY196833 GYC196833 GOG196833 GEK196833 FUO196833 FKS196833 FAW196833 ERA196833 EHE196833 DXI196833 DNM196833 DDQ196833 CTU196833 CJY196833 CAC196833 BQG196833 BGK196833 AWO196833 AMS196833 ACW196833 TA196833 JE196833 I196833 WVQ131297 WLU131297 WBY131297 VSC131297 VIG131297 UYK131297 UOO131297 UES131297 TUW131297 TLA131297 TBE131297 SRI131297 SHM131297 RXQ131297 RNU131297 RDY131297 QUC131297 QKG131297 QAK131297 PQO131297 PGS131297 OWW131297 ONA131297 ODE131297 NTI131297 NJM131297 MZQ131297 MPU131297 MFY131297 LWC131297 LMG131297 LCK131297 KSO131297 KIS131297 JYW131297 JPA131297 JFE131297 IVI131297 ILM131297 IBQ131297 HRU131297 HHY131297 GYC131297 GOG131297 GEK131297 FUO131297 FKS131297 FAW131297 ERA131297 EHE131297 DXI131297 DNM131297 DDQ131297 CTU131297 CJY131297 CAC131297 BQG131297 BGK131297 AWO131297 AMS131297 ACW131297 TA131297 JE131297 I131297 WVQ65761 WLU65761 WBY65761 VSC65761 VIG65761 UYK65761 UOO65761 UES65761 TUW65761 TLA65761 TBE65761 SRI65761 SHM65761 RXQ65761 RNU65761 RDY65761 QUC65761 QKG65761 QAK65761 PQO65761 PGS65761 OWW65761 ONA65761 ODE65761 NTI65761 NJM65761 MZQ65761 MPU65761 MFY65761 LWC65761 LMG65761 LCK65761 KSO65761 KIS65761 JYW65761 JPA65761 JFE65761 IVI65761 ILM65761 IBQ65761 HRU65761 HHY65761 GYC65761 GOG65761 GEK65761 FUO65761 FKS65761 FAW65761 ERA65761 EHE65761 DXI65761 DNM65761 DDQ65761 CTU65761 CJY65761 CAC65761 BQG65761 BGK65761 AWO65761 AMS65761 ACW65761 TA65761 JE65761 I65761 WVQ983263 WLU983263 WBY983263 VSC983263 VIG983263 UYK983263 UOO983263 UES983263 TUW983263 TLA983263 TBE983263 SRI983263 SHM983263 RXQ983263 RNU983263 RDY983263 QUC983263 QKG983263 QAK983263 PQO983263 PGS983263 OWW983263 ONA983263 ODE983263 NTI983263 NJM983263 MZQ983263 MPU983263 MFY983263 LWC983263 LMG983263 LCK983263 KSO983263 KIS983263 JYW983263 JPA983263 JFE983263 IVI983263 ILM983263 IBQ983263 HRU983263 HHY983263 GYC983263 GOG983263 GEK983263 FUO983263 FKS983263 FAW983263 ERA983263 EHE983263 DXI983263 DNM983263 DDQ983263 CTU983263 CJY983263 CAC983263 BQG983263 BGK983263 AWO983263 AMS983263 ACW983263 TA983263 JE983263 I983263 WVQ917727 WLU917727 WBY917727 VSC917727 VIG917727 UYK917727 UOO917727 UES917727 TUW917727 TLA917727 TBE917727 SRI917727 SHM917727 RXQ917727 RNU917727 RDY917727 QUC917727 QKG917727 QAK917727 PQO917727 PGS917727 OWW917727 ONA917727 ODE917727 NTI917727 NJM917727 MZQ917727 MPU917727 MFY917727 LWC917727 LMG917727 LCK917727 KSO917727 KIS917727 JYW917727 JPA917727 JFE917727 IVI917727 ILM917727 IBQ917727 HRU917727 HHY917727 GYC917727 GOG917727 GEK917727 FUO917727 FKS917727 FAW917727 ERA917727 EHE917727 DXI917727 DNM917727 DDQ917727 CTU917727 CJY917727 CAC917727 BQG917727 BGK917727 AWO917727 AMS917727 ACW917727 TA917727 JE917727 I917727 WVQ852191 WLU852191 WBY852191 VSC852191 VIG852191 UYK852191 UOO852191 UES852191 TUW852191 TLA852191 TBE852191 SRI852191 SHM852191 RXQ852191 RNU852191 RDY852191 QUC852191 QKG852191 QAK852191 PQO852191 PGS852191 OWW852191 ONA852191 ODE852191 NTI852191 NJM852191 MZQ852191 MPU852191 MFY852191 LWC852191 LMG852191 LCK852191 KSO852191 KIS852191 JYW852191 JPA852191 JFE852191 IVI852191 ILM852191 IBQ852191 HRU852191 HHY852191 GYC852191 GOG852191 GEK852191 FUO852191 FKS852191 FAW852191 ERA852191 EHE852191 DXI852191 DNM852191 DDQ852191 CTU852191 CJY852191 CAC852191 BQG852191 BGK852191 AWO852191 AMS852191 ACW852191 TA852191 JE852191 I852191 WVQ786655 WLU786655 WBY786655 VSC786655 VIG786655 UYK786655 UOO786655 UES786655 TUW786655 TLA786655 TBE786655 SRI786655 SHM786655 RXQ786655 RNU786655 RDY786655 QUC786655 QKG786655 QAK786655 PQO786655 PGS786655 OWW786655 ONA786655 ODE786655 NTI786655 NJM786655 MZQ786655 MPU786655 MFY786655 LWC786655 LMG786655 LCK786655 KSO786655 KIS786655 JYW786655 JPA786655 JFE786655 IVI786655 ILM786655 IBQ786655 HRU786655 HHY786655 GYC786655 GOG786655 GEK786655 FUO786655 FKS786655 FAW786655 ERA786655 EHE786655 DXI786655 DNM786655 DDQ786655 CTU786655 CJY786655 CAC786655 BQG786655 BGK786655 AWO786655 AMS786655 ACW786655 TA786655 JE786655 I786655 WVQ721119 WLU721119 WBY721119 VSC721119 VIG721119 UYK721119 UOO721119 UES721119 TUW721119 TLA721119 TBE721119 SRI721119 SHM721119 RXQ721119 RNU721119 RDY721119 QUC721119 QKG721119 QAK721119 PQO721119 PGS721119 OWW721119 ONA721119 ODE721119 NTI721119 NJM721119 MZQ721119 MPU721119 MFY721119 LWC721119 LMG721119 LCK721119 KSO721119 KIS721119 JYW721119 JPA721119 JFE721119 IVI721119 ILM721119 IBQ721119 HRU721119 HHY721119 GYC721119 GOG721119 GEK721119 FUO721119 FKS721119 FAW721119 ERA721119 EHE721119 DXI721119 DNM721119 DDQ721119 CTU721119 CJY721119 CAC721119 BQG721119 BGK721119 AWO721119 AMS721119 ACW721119 TA721119 JE721119 I721119 WVQ655583 WLU655583 WBY655583 VSC655583 VIG655583 UYK655583 UOO655583 UES655583 TUW655583 TLA655583 TBE655583 SRI655583 SHM655583 RXQ655583 RNU655583 RDY655583 QUC655583 QKG655583 QAK655583 PQO655583 PGS655583 OWW655583 ONA655583 ODE655583 NTI655583 NJM655583 MZQ655583 MPU655583 MFY655583 LWC655583 LMG655583 LCK655583 KSO655583 KIS655583 JYW655583 JPA655583 JFE655583 IVI655583 ILM655583 IBQ655583 HRU655583 HHY655583 GYC655583 GOG655583 GEK655583 FUO655583 FKS655583 FAW655583 ERA655583 EHE655583 DXI655583 DNM655583 DDQ655583 CTU655583 CJY655583 CAC655583 BQG655583 BGK655583 AWO655583 AMS655583 ACW655583 TA655583 JE655583 I655583 WVQ590047 WLU590047 WBY590047 VSC590047 VIG590047 UYK590047 UOO590047 UES590047 TUW590047 TLA590047 TBE590047 SRI590047 SHM590047 RXQ590047 RNU590047 RDY590047 QUC590047 QKG590047 QAK590047 PQO590047 PGS590047 OWW590047 ONA590047 ODE590047 NTI590047 NJM590047 MZQ590047 MPU590047 MFY590047 LWC590047 LMG590047 LCK590047 KSO590047 KIS590047 JYW590047 JPA590047 JFE590047 IVI590047 ILM590047 IBQ590047 HRU590047 HHY590047 GYC590047 GOG590047 GEK590047 FUO590047 FKS590047 FAW590047 ERA590047 EHE590047 DXI590047 DNM590047 DDQ590047 CTU590047 CJY590047 CAC590047 BQG590047 BGK590047 AWO590047 AMS590047 ACW590047 TA590047 JE590047 I590047 WVQ524511 WLU524511 WBY524511 VSC524511 VIG524511 UYK524511 UOO524511 UES524511 TUW524511 TLA524511 TBE524511 SRI524511 SHM524511 RXQ524511 RNU524511 RDY524511 QUC524511 QKG524511 QAK524511 PQO524511 PGS524511 OWW524511 ONA524511 ODE524511 NTI524511 NJM524511 MZQ524511 MPU524511 MFY524511 LWC524511 LMG524511 LCK524511 KSO524511 KIS524511 JYW524511 JPA524511 JFE524511 IVI524511 ILM524511 IBQ524511 HRU524511 HHY524511 GYC524511 GOG524511 GEK524511 FUO524511 FKS524511 FAW524511 ERA524511 EHE524511 DXI524511 DNM524511 DDQ524511 CTU524511 CJY524511 CAC524511 BQG524511 BGK524511 AWO524511 AMS524511 ACW524511 TA524511 JE524511 I524511 WVQ458975 WLU458975 WBY458975 VSC458975 VIG458975 UYK458975 UOO458975 UES458975 TUW458975 TLA458975 TBE458975 SRI458975 SHM458975 RXQ458975 RNU458975 RDY458975 QUC458975 QKG458975 QAK458975 PQO458975 PGS458975 OWW458975 ONA458975 ODE458975 NTI458975 NJM458975 MZQ458975 MPU458975 MFY458975 LWC458975 LMG458975 LCK458975 KSO458975 KIS458975 JYW458975 JPA458975 JFE458975 IVI458975 ILM458975 IBQ458975 HRU458975 HHY458975 GYC458975 GOG458975 GEK458975 FUO458975 FKS458975 FAW458975 ERA458975 EHE458975 DXI458975 DNM458975 DDQ458975 CTU458975 CJY458975 CAC458975 BQG458975 BGK458975 AWO458975 AMS458975 ACW458975 TA458975 JE458975 I458975 WVQ393439 WLU393439 WBY393439 VSC393439 VIG393439 UYK393439 UOO393439 UES393439 TUW393439 TLA393439 TBE393439 SRI393439 SHM393439 RXQ393439 RNU393439 RDY393439 QUC393439 QKG393439 QAK393439 PQO393439 PGS393439 OWW393439 ONA393439 ODE393439 NTI393439 NJM393439 MZQ393439 MPU393439 MFY393439 LWC393439 LMG393439 LCK393439 KSO393439 KIS393439 JYW393439 JPA393439 JFE393439 IVI393439 ILM393439 IBQ393439 HRU393439 HHY393439 GYC393439 GOG393439 GEK393439 FUO393439 FKS393439 FAW393439 ERA393439 EHE393439 DXI393439 DNM393439 DDQ393439 CTU393439 CJY393439 CAC393439 BQG393439 BGK393439 AWO393439 AMS393439 ACW393439 TA393439 JE393439 I393439 WVQ327903 WLU327903 WBY327903 VSC327903 VIG327903 UYK327903 UOO327903 UES327903 TUW327903 TLA327903 TBE327903 SRI327903 SHM327903 RXQ327903 RNU327903 RDY327903 QUC327903 QKG327903 QAK327903 PQO327903 PGS327903 OWW327903 ONA327903 ODE327903 NTI327903 NJM327903 MZQ327903 MPU327903 MFY327903 LWC327903 LMG327903 LCK327903 KSO327903 KIS327903 JYW327903 JPA327903 JFE327903 IVI327903 ILM327903 IBQ327903 HRU327903 HHY327903 GYC327903 GOG327903 GEK327903 FUO327903 FKS327903 FAW327903 ERA327903 EHE327903 DXI327903 DNM327903 DDQ327903 CTU327903 CJY327903 CAC327903 BQG327903 BGK327903 AWO327903 AMS327903 ACW327903 TA327903 JE327903 I327903 WVQ262367 WLU262367 WBY262367 VSC262367 VIG262367 UYK262367 UOO262367 UES262367 TUW262367 TLA262367 TBE262367 SRI262367 SHM262367 RXQ262367 RNU262367 RDY262367 QUC262367 QKG262367 QAK262367 PQO262367 PGS262367 OWW262367 ONA262367 ODE262367 NTI262367 NJM262367 MZQ262367 MPU262367 MFY262367 LWC262367 LMG262367 LCK262367 KSO262367 KIS262367 JYW262367 JPA262367 JFE262367 IVI262367 ILM262367 IBQ262367 HRU262367 HHY262367 GYC262367 GOG262367 GEK262367 FUO262367 FKS262367 FAW262367 ERA262367 EHE262367 DXI262367 DNM262367 DDQ262367 CTU262367 CJY262367 CAC262367 BQG262367 BGK262367 AWO262367 AMS262367 ACW262367 TA262367 JE262367 I262367 WVQ196831 WLU196831 WBY196831 VSC196831 VIG196831 UYK196831 UOO196831 UES196831 TUW196831 TLA196831 TBE196831 SRI196831 SHM196831 RXQ196831 RNU196831 RDY196831 QUC196831 QKG196831 QAK196831 PQO196831 PGS196831 OWW196831 ONA196831 ODE196831 NTI196831 NJM196831 MZQ196831 MPU196831 MFY196831 LWC196831 LMG196831 LCK196831 KSO196831 KIS196831 JYW196831 JPA196831 JFE196831 IVI196831 ILM196831 IBQ196831 HRU196831 HHY196831 GYC196831 GOG196831 GEK196831 FUO196831 FKS196831 FAW196831 ERA196831 EHE196831 DXI196831 DNM196831 DDQ196831 CTU196831 CJY196831 CAC196831 BQG196831 BGK196831 AWO196831 AMS196831 ACW196831 TA196831 JE196831 I196831 WVQ131295 WLU131295 WBY131295 VSC131295 VIG131295 UYK131295 UOO131295 UES131295 TUW131295 TLA131295 TBE131295 SRI131295 SHM131295 RXQ131295 RNU131295 RDY131295 QUC131295 QKG131295 QAK131295 PQO131295 PGS131295 OWW131295 ONA131295 ODE131295 NTI131295 NJM131295 MZQ131295 MPU131295 MFY131295 LWC131295 LMG131295 LCK131295 KSO131295 KIS131295 JYW131295 JPA131295 JFE131295 IVI131295 ILM131295 IBQ131295 HRU131295 HHY131295 GYC131295 GOG131295 GEK131295 FUO131295 FKS131295 FAW131295 ERA131295 EHE131295 DXI131295 DNM131295 DDQ131295 CTU131295 CJY131295 CAC131295 BQG131295 BGK131295 AWO131295 AMS131295 ACW131295 TA131295 JE131295 I131295 WVQ65759 WLU65759 WBY65759 VSC65759 VIG65759 UYK65759 UOO65759 UES65759 TUW65759 TLA65759 TBE65759 SRI65759 SHM65759 RXQ65759 RNU65759 RDY65759 QUC65759 QKG65759 QAK65759 PQO65759 PGS65759 OWW65759 ONA65759 ODE65759 NTI65759 NJM65759 MZQ65759 MPU65759 MFY65759 LWC65759 LMG65759 LCK65759 KSO65759 KIS65759 JYW65759 JPA65759 JFE65759 IVI65759 ILM65759 IBQ65759 HRU65759 HHY65759 GYC65759 GOG65759 GEK65759 FUO65759 FKS65759 FAW65759 ERA65759 EHE65759 DXI65759 DNM65759 DDQ65759 CTU65759 CJY65759 CAC65759 BQG65759 BGK65759 AWO65759 AMS65759 ACW65759 TA65759 JE65759" xr:uid="{B436E14D-87F8-4825-A5AF-8A69A496BBA3}">
      <formula1>#REF!</formula1>
    </dataValidation>
  </dataValidations>
  <printOptions horizontalCentered="1"/>
  <pageMargins left="0.42" right="0.28999999999999998" top="0.4" bottom="0.31" header="0.32" footer="0.24"/>
  <pageSetup paperSize="9" scale="65" fitToHeight="0" orientation="portrait" r:id="rId3"/>
  <headerFooter alignWithMargins="0"/>
  <rowBreaks count="1" manualBreakCount="1">
    <brk id="249" max="8" man="1"/>
  </rowBreaks>
  <drawing r:id="rId4"/>
  <legacyDrawing r:id="rId5"/>
  <mc:AlternateContent xmlns:mc="http://schemas.openxmlformats.org/markup-compatibility/2006">
    <mc:Choice Requires="x14">
      <controls>
        <mc:AlternateContent xmlns:mc="http://schemas.openxmlformats.org/markup-compatibility/2006">
          <mc:Choice Requires="x14">
            <control shapeId="166913" r:id="rId6" name="Check Box 1">
              <controlPr defaultSize="0" autoFill="0" autoLine="0" autoPict="0">
                <anchor moveWithCells="1" sizeWithCells="1">
                  <from>
                    <xdr:col>6</xdr:col>
                    <xdr:colOff>885825</xdr:colOff>
                    <xdr:row>166</xdr:row>
                    <xdr:rowOff>447675</xdr:rowOff>
                  </from>
                  <to>
                    <xdr:col>6</xdr:col>
                    <xdr:colOff>885825</xdr:colOff>
                    <xdr:row>166</xdr:row>
                    <xdr:rowOff>447675</xdr:rowOff>
                  </to>
                </anchor>
              </controlPr>
            </control>
          </mc:Choice>
        </mc:AlternateContent>
        <mc:AlternateContent xmlns:mc="http://schemas.openxmlformats.org/markup-compatibility/2006">
          <mc:Choice Requires="x14">
            <control shapeId="166914" r:id="rId7" name="Check Box 2">
              <controlPr defaultSize="0" autoFill="0" autoLine="0" autoPict="0">
                <anchor moveWithCells="1" sizeWithCells="1">
                  <from>
                    <xdr:col>6</xdr:col>
                    <xdr:colOff>885825</xdr:colOff>
                    <xdr:row>166</xdr:row>
                    <xdr:rowOff>447675</xdr:rowOff>
                  </from>
                  <to>
                    <xdr:col>6</xdr:col>
                    <xdr:colOff>885825</xdr:colOff>
                    <xdr:row>166</xdr:row>
                    <xdr:rowOff>447675</xdr:rowOff>
                  </to>
                </anchor>
              </controlPr>
            </control>
          </mc:Choice>
        </mc:AlternateContent>
        <mc:AlternateContent xmlns:mc="http://schemas.openxmlformats.org/markup-compatibility/2006">
          <mc:Choice Requires="x14">
            <control shapeId="166915" r:id="rId8" name="Check Box 3">
              <controlPr defaultSize="0" autoFill="0" autoLine="0" autoPict="0">
                <anchor moveWithCells="1" sizeWithCells="1">
                  <from>
                    <xdr:col>6</xdr:col>
                    <xdr:colOff>885825</xdr:colOff>
                    <xdr:row>166</xdr:row>
                    <xdr:rowOff>447675</xdr:rowOff>
                  </from>
                  <to>
                    <xdr:col>6</xdr:col>
                    <xdr:colOff>885825</xdr:colOff>
                    <xdr:row>166</xdr:row>
                    <xdr:rowOff>447675</xdr:rowOff>
                  </to>
                </anchor>
              </controlPr>
            </control>
          </mc:Choice>
        </mc:AlternateContent>
        <mc:AlternateContent xmlns:mc="http://schemas.openxmlformats.org/markup-compatibility/2006">
          <mc:Choice Requires="x14">
            <control shapeId="166916" r:id="rId9" name="Check Box 4">
              <controlPr defaultSize="0" autoFill="0" autoLine="0" autoPict="0">
                <anchor moveWithCells="1" sizeWithCells="1">
                  <from>
                    <xdr:col>6</xdr:col>
                    <xdr:colOff>885825</xdr:colOff>
                    <xdr:row>166</xdr:row>
                    <xdr:rowOff>447675</xdr:rowOff>
                  </from>
                  <to>
                    <xdr:col>6</xdr:col>
                    <xdr:colOff>885825</xdr:colOff>
                    <xdr:row>166</xdr:row>
                    <xdr:rowOff>447675</xdr:rowOff>
                  </to>
                </anchor>
              </controlPr>
            </control>
          </mc:Choice>
        </mc:AlternateContent>
        <mc:AlternateContent xmlns:mc="http://schemas.openxmlformats.org/markup-compatibility/2006">
          <mc:Choice Requires="x14">
            <control shapeId="166917" r:id="rId10" name="Check Box 5">
              <controlPr defaultSize="0" autoFill="0" autoLine="0" autoPict="0">
                <anchor moveWithCells="1" sizeWithCells="1">
                  <from>
                    <xdr:col>6</xdr:col>
                    <xdr:colOff>885825</xdr:colOff>
                    <xdr:row>166</xdr:row>
                    <xdr:rowOff>447675</xdr:rowOff>
                  </from>
                  <to>
                    <xdr:col>6</xdr:col>
                    <xdr:colOff>885825</xdr:colOff>
                    <xdr:row>166</xdr:row>
                    <xdr:rowOff>447675</xdr:rowOff>
                  </to>
                </anchor>
              </controlPr>
            </control>
          </mc:Choice>
        </mc:AlternateContent>
        <mc:AlternateContent xmlns:mc="http://schemas.openxmlformats.org/markup-compatibility/2006">
          <mc:Choice Requires="x14">
            <control shapeId="166918" r:id="rId11" name="Check Box 6">
              <controlPr defaultSize="0" autoFill="0" autoLine="0" autoPict="0">
                <anchor moveWithCells="1" sizeWithCells="1">
                  <from>
                    <xdr:col>5</xdr:col>
                    <xdr:colOff>47625</xdr:colOff>
                    <xdr:row>87</xdr:row>
                    <xdr:rowOff>28575</xdr:rowOff>
                  </from>
                  <to>
                    <xdr:col>5</xdr:col>
                    <xdr:colOff>47625</xdr:colOff>
                    <xdr:row>87</xdr:row>
                    <xdr:rowOff>28575</xdr:rowOff>
                  </to>
                </anchor>
              </controlPr>
            </control>
          </mc:Choice>
        </mc:AlternateContent>
        <mc:AlternateContent xmlns:mc="http://schemas.openxmlformats.org/markup-compatibility/2006">
          <mc:Choice Requires="x14">
            <control shapeId="166919" r:id="rId12" name="Check Box 7">
              <controlPr defaultSize="0" autoFill="0" autoLine="0" autoPict="0">
                <anchor moveWithCells="1" sizeWithCells="1">
                  <from>
                    <xdr:col>8</xdr:col>
                    <xdr:colOff>1543050</xdr:colOff>
                    <xdr:row>166</xdr:row>
                    <xdr:rowOff>447675</xdr:rowOff>
                  </from>
                  <to>
                    <xdr:col>8</xdr:col>
                    <xdr:colOff>1543050</xdr:colOff>
                    <xdr:row>166</xdr:row>
                    <xdr:rowOff>447675</xdr:rowOff>
                  </to>
                </anchor>
              </controlPr>
            </control>
          </mc:Choice>
        </mc:AlternateContent>
        <mc:AlternateContent xmlns:mc="http://schemas.openxmlformats.org/markup-compatibility/2006">
          <mc:Choice Requires="x14">
            <control shapeId="166920" r:id="rId13" name="Check Box 8">
              <controlPr defaultSize="0" autoFill="0" autoLine="0" autoPict="0">
                <anchor moveWithCells="1" sizeWithCells="1">
                  <from>
                    <xdr:col>8</xdr:col>
                    <xdr:colOff>1543050</xdr:colOff>
                    <xdr:row>166</xdr:row>
                    <xdr:rowOff>447675</xdr:rowOff>
                  </from>
                  <to>
                    <xdr:col>8</xdr:col>
                    <xdr:colOff>1543050</xdr:colOff>
                    <xdr:row>166</xdr:row>
                    <xdr:rowOff>447675</xdr:rowOff>
                  </to>
                </anchor>
              </controlPr>
            </control>
          </mc:Choice>
        </mc:AlternateContent>
        <mc:AlternateContent xmlns:mc="http://schemas.openxmlformats.org/markup-compatibility/2006">
          <mc:Choice Requires="x14">
            <control shapeId="166921" r:id="rId14" name="Check Box 9">
              <controlPr defaultSize="0" autoFill="0" autoLine="0" autoPict="0">
                <anchor moveWithCells="1" sizeWithCells="1">
                  <from>
                    <xdr:col>8</xdr:col>
                    <xdr:colOff>1543050</xdr:colOff>
                    <xdr:row>166</xdr:row>
                    <xdr:rowOff>447675</xdr:rowOff>
                  </from>
                  <to>
                    <xdr:col>8</xdr:col>
                    <xdr:colOff>1543050</xdr:colOff>
                    <xdr:row>166</xdr:row>
                    <xdr:rowOff>447675</xdr:rowOff>
                  </to>
                </anchor>
              </controlPr>
            </control>
          </mc:Choice>
        </mc:AlternateContent>
        <mc:AlternateContent xmlns:mc="http://schemas.openxmlformats.org/markup-compatibility/2006">
          <mc:Choice Requires="x14">
            <control shapeId="166922" r:id="rId15" name="Check Box 10">
              <controlPr defaultSize="0" autoFill="0" autoLine="0" autoPict="0">
                <anchor moveWithCells="1" sizeWithCells="1">
                  <from>
                    <xdr:col>8</xdr:col>
                    <xdr:colOff>1543050</xdr:colOff>
                    <xdr:row>166</xdr:row>
                    <xdr:rowOff>447675</xdr:rowOff>
                  </from>
                  <to>
                    <xdr:col>8</xdr:col>
                    <xdr:colOff>1543050</xdr:colOff>
                    <xdr:row>166</xdr:row>
                    <xdr:rowOff>447675</xdr:rowOff>
                  </to>
                </anchor>
              </controlPr>
            </control>
          </mc:Choice>
        </mc:AlternateContent>
        <mc:AlternateContent xmlns:mc="http://schemas.openxmlformats.org/markup-compatibility/2006">
          <mc:Choice Requires="x14">
            <control shapeId="166923" r:id="rId16" name="Check Box 11">
              <controlPr defaultSize="0" autoFill="0" autoLine="0" autoPict="0">
                <anchor moveWithCells="1" sizeWithCells="1">
                  <from>
                    <xdr:col>8</xdr:col>
                    <xdr:colOff>1543050</xdr:colOff>
                    <xdr:row>166</xdr:row>
                    <xdr:rowOff>447675</xdr:rowOff>
                  </from>
                  <to>
                    <xdr:col>9</xdr:col>
                    <xdr:colOff>0</xdr:colOff>
                    <xdr:row>166</xdr:row>
                    <xdr:rowOff>447675</xdr:rowOff>
                  </to>
                </anchor>
              </controlPr>
            </control>
          </mc:Choice>
        </mc:AlternateContent>
        <mc:AlternateContent xmlns:mc="http://schemas.openxmlformats.org/markup-compatibility/2006">
          <mc:Choice Requires="x14">
            <control shapeId="166924" r:id="rId17" name="Check Box 12">
              <controlPr defaultSize="0" autoFill="0" autoLine="0" autoPict="0">
                <anchor moveWithCells="1" sizeWithCells="1">
                  <from>
                    <xdr:col>7</xdr:col>
                    <xdr:colOff>47625</xdr:colOff>
                    <xdr:row>87</xdr:row>
                    <xdr:rowOff>28575</xdr:rowOff>
                  </from>
                  <to>
                    <xdr:col>7</xdr:col>
                    <xdr:colOff>47625</xdr:colOff>
                    <xdr:row>87</xdr:row>
                    <xdr:rowOff>28575</xdr:rowOff>
                  </to>
                </anchor>
              </controlPr>
            </control>
          </mc:Choice>
        </mc:AlternateContent>
        <mc:AlternateContent xmlns:mc="http://schemas.openxmlformats.org/markup-compatibility/2006">
          <mc:Choice Requires="x14">
            <control shapeId="166925" r:id="rId18" name="Check Box 13">
              <controlPr defaultSize="0" autoFill="0" autoLine="0" autoPict="0">
                <anchor moveWithCells="1" sizeWithCells="1">
                  <from>
                    <xdr:col>5</xdr:col>
                    <xdr:colOff>66675</xdr:colOff>
                    <xdr:row>93</xdr:row>
                    <xdr:rowOff>57150</xdr:rowOff>
                  </from>
                  <to>
                    <xdr:col>5</xdr:col>
                    <xdr:colOff>447675</xdr:colOff>
                    <xdr:row>93</xdr:row>
                    <xdr:rowOff>285750</xdr:rowOff>
                  </to>
                </anchor>
              </controlPr>
            </control>
          </mc:Choice>
        </mc:AlternateContent>
        <mc:AlternateContent xmlns:mc="http://schemas.openxmlformats.org/markup-compatibility/2006">
          <mc:Choice Requires="x14">
            <control shapeId="166926" r:id="rId19" name="Check Box 14">
              <controlPr defaultSize="0" autoFill="0" autoLine="0" autoPict="0">
                <anchor moveWithCells="1" sizeWithCells="1">
                  <from>
                    <xdr:col>5</xdr:col>
                    <xdr:colOff>581025</xdr:colOff>
                    <xdr:row>93</xdr:row>
                    <xdr:rowOff>57150</xdr:rowOff>
                  </from>
                  <to>
                    <xdr:col>5</xdr:col>
                    <xdr:colOff>1104900</xdr:colOff>
                    <xdr:row>93</xdr:row>
                    <xdr:rowOff>285750</xdr:rowOff>
                  </to>
                </anchor>
              </controlPr>
            </control>
          </mc:Choice>
        </mc:AlternateContent>
        <mc:AlternateContent xmlns:mc="http://schemas.openxmlformats.org/markup-compatibility/2006">
          <mc:Choice Requires="x14">
            <control shapeId="166927" r:id="rId20" name="Check Box 15">
              <controlPr defaultSize="0" autoFill="0" autoLine="0" autoPict="0">
                <anchor moveWithCells="1" sizeWithCells="1">
                  <from>
                    <xdr:col>5</xdr:col>
                    <xdr:colOff>57150</xdr:colOff>
                    <xdr:row>93</xdr:row>
                    <xdr:rowOff>304800</xdr:rowOff>
                  </from>
                  <to>
                    <xdr:col>5</xdr:col>
                    <xdr:colOff>533400</xdr:colOff>
                    <xdr:row>94</xdr:row>
                    <xdr:rowOff>209550</xdr:rowOff>
                  </to>
                </anchor>
              </controlPr>
            </control>
          </mc:Choice>
        </mc:AlternateContent>
        <mc:AlternateContent xmlns:mc="http://schemas.openxmlformats.org/markup-compatibility/2006">
          <mc:Choice Requires="x14">
            <control shapeId="166928" r:id="rId21" name="Check Box 16">
              <controlPr defaultSize="0" autoFill="0" autoLine="0" autoPict="0">
                <anchor moveWithCells="1" sizeWithCells="1">
                  <from>
                    <xdr:col>5</xdr:col>
                    <xdr:colOff>590550</xdr:colOff>
                    <xdr:row>93</xdr:row>
                    <xdr:rowOff>304800</xdr:rowOff>
                  </from>
                  <to>
                    <xdr:col>6</xdr:col>
                    <xdr:colOff>0</xdr:colOff>
                    <xdr:row>94</xdr:row>
                    <xdr:rowOff>219075</xdr:rowOff>
                  </to>
                </anchor>
              </controlPr>
            </control>
          </mc:Choice>
        </mc:AlternateContent>
        <mc:AlternateContent xmlns:mc="http://schemas.openxmlformats.org/markup-compatibility/2006">
          <mc:Choice Requires="x14">
            <control shapeId="166929" r:id="rId22" name="Check Box 17">
              <controlPr defaultSize="0" autoFill="0" autoLine="0" autoPict="0">
                <anchor moveWithCells="1" sizeWithCells="1">
                  <from>
                    <xdr:col>6</xdr:col>
                    <xdr:colOff>133350</xdr:colOff>
                    <xdr:row>93</xdr:row>
                    <xdr:rowOff>123825</xdr:rowOff>
                  </from>
                  <to>
                    <xdr:col>6</xdr:col>
                    <xdr:colOff>609600</xdr:colOff>
                    <xdr:row>94</xdr:row>
                    <xdr:rowOff>247650</xdr:rowOff>
                  </to>
                </anchor>
              </controlPr>
            </control>
          </mc:Choice>
        </mc:AlternateContent>
        <mc:AlternateContent xmlns:mc="http://schemas.openxmlformats.org/markup-compatibility/2006">
          <mc:Choice Requires="x14">
            <control shapeId="166930" r:id="rId23" name="Check Box 18">
              <controlPr defaultSize="0" autoFill="0" autoLine="0" autoPict="0">
                <anchor moveWithCells="1" sizeWithCells="1">
                  <from>
                    <xdr:col>6</xdr:col>
                    <xdr:colOff>790575</xdr:colOff>
                    <xdr:row>93</xdr:row>
                    <xdr:rowOff>123825</xdr:rowOff>
                  </from>
                  <to>
                    <xdr:col>7</xdr:col>
                    <xdr:colOff>152400</xdr:colOff>
                    <xdr:row>94</xdr:row>
                    <xdr:rowOff>247650</xdr:rowOff>
                  </to>
                </anchor>
              </controlPr>
            </control>
          </mc:Choice>
        </mc:AlternateContent>
        <mc:AlternateContent xmlns:mc="http://schemas.openxmlformats.org/markup-compatibility/2006">
          <mc:Choice Requires="x14">
            <control shapeId="166931" r:id="rId24" name="Check Box 19">
              <controlPr defaultSize="0" autoFill="0" autoLine="0" autoPict="0">
                <anchor moveWithCells="1" sizeWithCells="1">
                  <from>
                    <xdr:col>6</xdr:col>
                    <xdr:colOff>123825</xdr:colOff>
                    <xdr:row>94</xdr:row>
                    <xdr:rowOff>266700</xdr:rowOff>
                  </from>
                  <to>
                    <xdr:col>6</xdr:col>
                    <xdr:colOff>733425</xdr:colOff>
                    <xdr:row>94</xdr:row>
                    <xdr:rowOff>714375</xdr:rowOff>
                  </to>
                </anchor>
              </controlPr>
            </control>
          </mc:Choice>
        </mc:AlternateContent>
        <mc:AlternateContent xmlns:mc="http://schemas.openxmlformats.org/markup-compatibility/2006">
          <mc:Choice Requires="x14">
            <control shapeId="166932" r:id="rId25" name="Check Box 20">
              <controlPr defaultSize="0" autoFill="0" autoLine="0" autoPict="0">
                <anchor moveWithCells="1" sizeWithCells="1">
                  <from>
                    <xdr:col>6</xdr:col>
                    <xdr:colOff>800100</xdr:colOff>
                    <xdr:row>94</xdr:row>
                    <xdr:rowOff>276225</xdr:rowOff>
                  </from>
                  <to>
                    <xdr:col>7</xdr:col>
                    <xdr:colOff>542925</xdr:colOff>
                    <xdr:row>94</xdr:row>
                    <xdr:rowOff>733425</xdr:rowOff>
                  </to>
                </anchor>
              </controlPr>
            </control>
          </mc:Choice>
        </mc:AlternateContent>
        <mc:AlternateContent xmlns:mc="http://schemas.openxmlformats.org/markup-compatibility/2006">
          <mc:Choice Requires="x14">
            <control shapeId="166933" r:id="rId26" name="Check Box 21">
              <controlPr defaultSize="0" autoFill="0" autoLine="0" autoPict="0">
                <anchor moveWithCells="1" sizeWithCells="1">
                  <from>
                    <xdr:col>5</xdr:col>
                    <xdr:colOff>9525</xdr:colOff>
                    <xdr:row>168</xdr:row>
                    <xdr:rowOff>85725</xdr:rowOff>
                  </from>
                  <to>
                    <xdr:col>5</xdr:col>
                    <xdr:colOff>542925</xdr:colOff>
                    <xdr:row>168</xdr:row>
                    <xdr:rowOff>533400</xdr:rowOff>
                  </to>
                </anchor>
              </controlPr>
            </control>
          </mc:Choice>
        </mc:AlternateContent>
        <mc:AlternateContent xmlns:mc="http://schemas.openxmlformats.org/markup-compatibility/2006">
          <mc:Choice Requires="x14">
            <control shapeId="166934" r:id="rId27" name="Check Box 22">
              <controlPr defaultSize="0" autoFill="0" autoLine="0" autoPict="0">
                <anchor moveWithCells="1" sizeWithCells="1">
                  <from>
                    <xdr:col>5</xdr:col>
                    <xdr:colOff>9525</xdr:colOff>
                    <xdr:row>168</xdr:row>
                    <xdr:rowOff>409575</xdr:rowOff>
                  </from>
                  <to>
                    <xdr:col>5</xdr:col>
                    <xdr:colOff>781050</xdr:colOff>
                    <xdr:row>168</xdr:row>
                    <xdr:rowOff>857250</xdr:rowOff>
                  </to>
                </anchor>
              </controlPr>
            </control>
          </mc:Choice>
        </mc:AlternateContent>
        <mc:AlternateContent xmlns:mc="http://schemas.openxmlformats.org/markup-compatibility/2006">
          <mc:Choice Requires="x14">
            <control shapeId="166935" r:id="rId28" name="Check Box 23">
              <controlPr defaultSize="0" autoFill="0" autoLine="0" autoPict="0">
                <anchor moveWithCells="1" sizeWithCells="1">
                  <from>
                    <xdr:col>5</xdr:col>
                    <xdr:colOff>828675</xdr:colOff>
                    <xdr:row>168</xdr:row>
                    <xdr:rowOff>419100</xdr:rowOff>
                  </from>
                  <to>
                    <xdr:col>6</xdr:col>
                    <xdr:colOff>0</xdr:colOff>
                    <xdr:row>169</xdr:row>
                    <xdr:rowOff>9525</xdr:rowOff>
                  </to>
                </anchor>
              </controlPr>
            </control>
          </mc:Choice>
        </mc:AlternateContent>
        <mc:AlternateContent xmlns:mc="http://schemas.openxmlformats.org/markup-compatibility/2006">
          <mc:Choice Requires="x14">
            <control shapeId="166936" r:id="rId29" name="Check Box 24">
              <controlPr defaultSize="0" autoFill="0" autoLine="0" autoPict="0">
                <anchor moveWithCells="1" sizeWithCells="1">
                  <from>
                    <xdr:col>6</xdr:col>
                    <xdr:colOff>85725</xdr:colOff>
                    <xdr:row>168</xdr:row>
                    <xdr:rowOff>171450</xdr:rowOff>
                  </from>
                  <to>
                    <xdr:col>6</xdr:col>
                    <xdr:colOff>771525</xdr:colOff>
                    <xdr:row>168</xdr:row>
                    <xdr:rowOff>571500</xdr:rowOff>
                  </to>
                </anchor>
              </controlPr>
            </control>
          </mc:Choice>
        </mc:AlternateContent>
        <mc:AlternateContent xmlns:mc="http://schemas.openxmlformats.org/markup-compatibility/2006">
          <mc:Choice Requires="x14">
            <control shapeId="166937" r:id="rId30" name="Check Box 25">
              <controlPr defaultSize="0" autoFill="0" autoLine="0" autoPict="0">
                <anchor moveWithCells="1" sizeWithCells="1">
                  <from>
                    <xdr:col>6</xdr:col>
                    <xdr:colOff>76200</xdr:colOff>
                    <xdr:row>168</xdr:row>
                    <xdr:rowOff>466725</xdr:rowOff>
                  </from>
                  <to>
                    <xdr:col>6</xdr:col>
                    <xdr:colOff>1076325</xdr:colOff>
                    <xdr:row>168</xdr:row>
                    <xdr:rowOff>857250</xdr:rowOff>
                  </to>
                </anchor>
              </controlPr>
            </control>
          </mc:Choice>
        </mc:AlternateContent>
        <mc:AlternateContent xmlns:mc="http://schemas.openxmlformats.org/markup-compatibility/2006">
          <mc:Choice Requires="x14">
            <control shapeId="166938" r:id="rId31" name="Check Box 26">
              <controlPr defaultSize="0" autoFill="0" autoLine="0" autoPict="0">
                <anchor moveWithCells="1" sizeWithCells="1">
                  <from>
                    <xdr:col>6</xdr:col>
                    <xdr:colOff>1143000</xdr:colOff>
                    <xdr:row>168</xdr:row>
                    <xdr:rowOff>466725</xdr:rowOff>
                  </from>
                  <to>
                    <xdr:col>7</xdr:col>
                    <xdr:colOff>590550</xdr:colOff>
                    <xdr:row>169</xdr:row>
                    <xdr:rowOff>9525</xdr:rowOff>
                  </to>
                </anchor>
              </controlPr>
            </control>
          </mc:Choice>
        </mc:AlternateContent>
        <mc:AlternateContent xmlns:mc="http://schemas.openxmlformats.org/markup-compatibility/2006">
          <mc:Choice Requires="x14">
            <control shapeId="166939" r:id="rId32" name="Check Box 27">
              <controlPr defaultSize="0" autoFill="0" autoLine="0" autoPict="0">
                <anchor moveWithCells="1" sizeWithCells="1">
                  <from>
                    <xdr:col>8</xdr:col>
                    <xdr:colOff>95250</xdr:colOff>
                    <xdr:row>168</xdr:row>
                    <xdr:rowOff>152400</xdr:rowOff>
                  </from>
                  <to>
                    <xdr:col>8</xdr:col>
                    <xdr:colOff>647700</xdr:colOff>
                    <xdr:row>168</xdr:row>
                    <xdr:rowOff>180975</xdr:rowOff>
                  </to>
                </anchor>
              </controlPr>
            </control>
          </mc:Choice>
        </mc:AlternateContent>
        <mc:AlternateContent xmlns:mc="http://schemas.openxmlformats.org/markup-compatibility/2006">
          <mc:Choice Requires="x14">
            <control shapeId="166940" r:id="rId33" name="Check Box 28">
              <controlPr defaultSize="0" autoFill="0" autoLine="0" autoPict="0">
                <anchor moveWithCells="1" sizeWithCells="1">
                  <from>
                    <xdr:col>8</xdr:col>
                    <xdr:colOff>95250</xdr:colOff>
                    <xdr:row>168</xdr:row>
                    <xdr:rowOff>171450</xdr:rowOff>
                  </from>
                  <to>
                    <xdr:col>8</xdr:col>
                    <xdr:colOff>885825</xdr:colOff>
                    <xdr:row>168</xdr:row>
                    <xdr:rowOff>200025</xdr:rowOff>
                  </to>
                </anchor>
              </controlPr>
            </control>
          </mc:Choice>
        </mc:AlternateContent>
        <mc:AlternateContent xmlns:mc="http://schemas.openxmlformats.org/markup-compatibility/2006">
          <mc:Choice Requires="x14">
            <control shapeId="166941" r:id="rId34" name="Check Box 29">
              <controlPr defaultSize="0" autoFill="0" autoLine="0" autoPict="0">
                <anchor moveWithCells="1" sizeWithCells="1">
                  <from>
                    <xdr:col>8</xdr:col>
                    <xdr:colOff>942975</xdr:colOff>
                    <xdr:row>168</xdr:row>
                    <xdr:rowOff>171450</xdr:rowOff>
                  </from>
                  <to>
                    <xdr:col>8</xdr:col>
                    <xdr:colOff>1543050</xdr:colOff>
                    <xdr:row>168</xdr:row>
                    <xdr:rowOff>200025</xdr:rowOff>
                  </to>
                </anchor>
              </controlPr>
            </control>
          </mc:Choice>
        </mc:AlternateContent>
        <mc:AlternateContent xmlns:mc="http://schemas.openxmlformats.org/markup-compatibility/2006">
          <mc:Choice Requires="x14">
            <control shapeId="166942" r:id="rId35" name="Check Box 30">
              <controlPr defaultSize="0" autoFill="0" autoLine="0" autoPict="0">
                <anchor moveWithCells="1" sizeWithCells="1">
                  <from>
                    <xdr:col>4</xdr:col>
                    <xdr:colOff>933450</xdr:colOff>
                    <xdr:row>178</xdr:row>
                    <xdr:rowOff>76200</xdr:rowOff>
                  </from>
                  <to>
                    <xdr:col>5</xdr:col>
                    <xdr:colOff>866775</xdr:colOff>
                    <xdr:row>178</xdr:row>
                    <xdr:rowOff>590550</xdr:rowOff>
                  </to>
                </anchor>
              </controlPr>
            </control>
          </mc:Choice>
        </mc:AlternateContent>
        <mc:AlternateContent xmlns:mc="http://schemas.openxmlformats.org/markup-compatibility/2006">
          <mc:Choice Requires="x14">
            <control shapeId="166943" r:id="rId36" name="Check Box 31">
              <controlPr defaultSize="0" autoFill="0" autoLine="0" autoPict="0">
                <anchor moveWithCells="1" sizeWithCells="1">
                  <from>
                    <xdr:col>4</xdr:col>
                    <xdr:colOff>933450</xdr:colOff>
                    <xdr:row>178</xdr:row>
                    <xdr:rowOff>457200</xdr:rowOff>
                  </from>
                  <to>
                    <xdr:col>5</xdr:col>
                    <xdr:colOff>762000</xdr:colOff>
                    <xdr:row>179</xdr:row>
                    <xdr:rowOff>295275</xdr:rowOff>
                  </to>
                </anchor>
              </controlPr>
            </control>
          </mc:Choice>
        </mc:AlternateContent>
        <mc:AlternateContent xmlns:mc="http://schemas.openxmlformats.org/markup-compatibility/2006">
          <mc:Choice Requires="x14">
            <control shapeId="166944" r:id="rId37" name="Check Box 32">
              <controlPr defaultSize="0" autoFill="0" autoLine="0" autoPict="0">
                <anchor moveWithCells="1" sizeWithCells="1">
                  <from>
                    <xdr:col>5</xdr:col>
                    <xdr:colOff>809625</xdr:colOff>
                    <xdr:row>178</xdr:row>
                    <xdr:rowOff>466725</xdr:rowOff>
                  </from>
                  <to>
                    <xdr:col>6</xdr:col>
                    <xdr:colOff>0</xdr:colOff>
                    <xdr:row>179</xdr:row>
                    <xdr:rowOff>304800</xdr:rowOff>
                  </to>
                </anchor>
              </controlPr>
            </control>
          </mc:Choice>
        </mc:AlternateContent>
        <mc:AlternateContent xmlns:mc="http://schemas.openxmlformats.org/markup-compatibility/2006">
          <mc:Choice Requires="x14">
            <control shapeId="166945" r:id="rId38" name="Check Box 33">
              <controlPr defaultSize="0" autoFill="0" autoLine="0" autoPict="0">
                <anchor moveWithCells="1" sizeWithCells="1">
                  <from>
                    <xdr:col>6</xdr:col>
                    <xdr:colOff>133350</xdr:colOff>
                    <xdr:row>178</xdr:row>
                    <xdr:rowOff>38100</xdr:rowOff>
                  </from>
                  <to>
                    <xdr:col>6</xdr:col>
                    <xdr:colOff>828675</xdr:colOff>
                    <xdr:row>178</xdr:row>
                    <xdr:rowOff>400050</xdr:rowOff>
                  </to>
                </anchor>
              </controlPr>
            </control>
          </mc:Choice>
        </mc:AlternateContent>
        <mc:AlternateContent xmlns:mc="http://schemas.openxmlformats.org/markup-compatibility/2006">
          <mc:Choice Requires="x14">
            <control shapeId="166946" r:id="rId39" name="Check Box 34">
              <controlPr defaultSize="0" autoFill="0" autoLine="0" autoPict="0">
                <anchor moveWithCells="1" sizeWithCells="1">
                  <from>
                    <xdr:col>6</xdr:col>
                    <xdr:colOff>123825</xdr:colOff>
                    <xdr:row>178</xdr:row>
                    <xdr:rowOff>304800</xdr:rowOff>
                  </from>
                  <to>
                    <xdr:col>6</xdr:col>
                    <xdr:colOff>1133475</xdr:colOff>
                    <xdr:row>178</xdr:row>
                    <xdr:rowOff>676275</xdr:rowOff>
                  </to>
                </anchor>
              </controlPr>
            </control>
          </mc:Choice>
        </mc:AlternateContent>
        <mc:AlternateContent xmlns:mc="http://schemas.openxmlformats.org/markup-compatibility/2006">
          <mc:Choice Requires="x14">
            <control shapeId="166947" r:id="rId40" name="Check Box 35">
              <controlPr defaultSize="0" autoFill="0" autoLine="0" autoPict="0">
                <anchor moveWithCells="1" sizeWithCells="1">
                  <from>
                    <xdr:col>6</xdr:col>
                    <xdr:colOff>1200150</xdr:colOff>
                    <xdr:row>178</xdr:row>
                    <xdr:rowOff>314325</xdr:rowOff>
                  </from>
                  <to>
                    <xdr:col>7</xdr:col>
                    <xdr:colOff>657225</xdr:colOff>
                    <xdr:row>179</xdr:row>
                    <xdr:rowOff>9525</xdr:rowOff>
                  </to>
                </anchor>
              </controlPr>
            </control>
          </mc:Choice>
        </mc:AlternateContent>
        <mc:AlternateContent xmlns:mc="http://schemas.openxmlformats.org/markup-compatibility/2006">
          <mc:Choice Requires="x14">
            <control shapeId="166948" r:id="rId41" name="Check Box 36">
              <controlPr defaultSize="0" autoFill="0" autoLine="0" autoPict="0">
                <anchor moveWithCells="1" sizeWithCells="1">
                  <from>
                    <xdr:col>8</xdr:col>
                    <xdr:colOff>114300</xdr:colOff>
                    <xdr:row>178</xdr:row>
                    <xdr:rowOff>38100</xdr:rowOff>
                  </from>
                  <to>
                    <xdr:col>8</xdr:col>
                    <xdr:colOff>1047750</xdr:colOff>
                    <xdr:row>178</xdr:row>
                    <xdr:rowOff>400050</xdr:rowOff>
                  </to>
                </anchor>
              </controlPr>
            </control>
          </mc:Choice>
        </mc:AlternateContent>
        <mc:AlternateContent xmlns:mc="http://schemas.openxmlformats.org/markup-compatibility/2006">
          <mc:Choice Requires="x14">
            <control shapeId="166949" r:id="rId42" name="Check Box 37">
              <controlPr defaultSize="0" autoFill="0" autoLine="0" autoPict="0">
                <anchor moveWithCells="1" sizeWithCells="1">
                  <from>
                    <xdr:col>8</xdr:col>
                    <xdr:colOff>114300</xdr:colOff>
                    <xdr:row>178</xdr:row>
                    <xdr:rowOff>304800</xdr:rowOff>
                  </from>
                  <to>
                    <xdr:col>8</xdr:col>
                    <xdr:colOff>742950</xdr:colOff>
                    <xdr:row>178</xdr:row>
                    <xdr:rowOff>676275</xdr:rowOff>
                  </to>
                </anchor>
              </controlPr>
            </control>
          </mc:Choice>
        </mc:AlternateContent>
        <mc:AlternateContent xmlns:mc="http://schemas.openxmlformats.org/markup-compatibility/2006">
          <mc:Choice Requires="x14">
            <control shapeId="166950" r:id="rId43" name="Check Box 38">
              <controlPr defaultSize="0" autoFill="0" autoLine="0" autoPict="0">
                <anchor moveWithCells="1" sizeWithCells="1">
                  <from>
                    <xdr:col>8</xdr:col>
                    <xdr:colOff>781050</xdr:colOff>
                    <xdr:row>178</xdr:row>
                    <xdr:rowOff>314325</xdr:rowOff>
                  </from>
                  <to>
                    <xdr:col>8</xdr:col>
                    <xdr:colOff>1257300</xdr:colOff>
                    <xdr:row>179</xdr:row>
                    <xdr:rowOff>9525</xdr:rowOff>
                  </to>
                </anchor>
              </controlPr>
            </control>
          </mc:Choice>
        </mc:AlternateContent>
        <mc:AlternateContent xmlns:mc="http://schemas.openxmlformats.org/markup-compatibility/2006">
          <mc:Choice Requires="x14">
            <control shapeId="166951" r:id="rId44" name="Check Box 39">
              <controlPr defaultSize="0" autoFill="0" autoLine="0" autoPict="0">
                <anchor moveWithCells="1" sizeWithCells="1">
                  <from>
                    <xdr:col>5</xdr:col>
                    <xdr:colOff>0</xdr:colOff>
                    <xdr:row>210</xdr:row>
                    <xdr:rowOff>171450</xdr:rowOff>
                  </from>
                  <to>
                    <xdr:col>5</xdr:col>
                    <xdr:colOff>533400</xdr:colOff>
                    <xdr:row>210</xdr:row>
                    <xdr:rowOff>514350</xdr:rowOff>
                  </to>
                </anchor>
              </controlPr>
            </control>
          </mc:Choice>
        </mc:AlternateContent>
        <mc:AlternateContent xmlns:mc="http://schemas.openxmlformats.org/markup-compatibility/2006">
          <mc:Choice Requires="x14">
            <control shapeId="166952" r:id="rId45" name="Check Box 40">
              <controlPr defaultSize="0" autoFill="0" autoLine="0" autoPict="0">
                <anchor moveWithCells="1" sizeWithCells="1">
                  <from>
                    <xdr:col>4</xdr:col>
                    <xdr:colOff>962025</xdr:colOff>
                    <xdr:row>210</xdr:row>
                    <xdr:rowOff>428625</xdr:rowOff>
                  </from>
                  <to>
                    <xdr:col>5</xdr:col>
                    <xdr:colOff>771525</xdr:colOff>
                    <xdr:row>211</xdr:row>
                    <xdr:rowOff>133350</xdr:rowOff>
                  </to>
                </anchor>
              </controlPr>
            </control>
          </mc:Choice>
        </mc:AlternateContent>
        <mc:AlternateContent xmlns:mc="http://schemas.openxmlformats.org/markup-compatibility/2006">
          <mc:Choice Requires="x14">
            <control shapeId="166953" r:id="rId46" name="Check Box 41">
              <controlPr defaultSize="0" autoFill="0" autoLine="0" autoPict="0">
                <anchor moveWithCells="1" sizeWithCells="1">
                  <from>
                    <xdr:col>5</xdr:col>
                    <xdr:colOff>828675</xdr:colOff>
                    <xdr:row>210</xdr:row>
                    <xdr:rowOff>428625</xdr:rowOff>
                  </from>
                  <to>
                    <xdr:col>6</xdr:col>
                    <xdr:colOff>0</xdr:colOff>
                    <xdr:row>211</xdr:row>
                    <xdr:rowOff>152400</xdr:rowOff>
                  </to>
                </anchor>
              </controlPr>
            </control>
          </mc:Choice>
        </mc:AlternateContent>
        <mc:AlternateContent xmlns:mc="http://schemas.openxmlformats.org/markup-compatibility/2006">
          <mc:Choice Requires="x14">
            <control shapeId="166954" r:id="rId47" name="Check Box 42">
              <controlPr defaultSize="0" autoFill="0" autoLine="0" autoPict="0">
                <anchor moveWithCells="1" sizeWithCells="1">
                  <from>
                    <xdr:col>6</xdr:col>
                    <xdr:colOff>104775</xdr:colOff>
                    <xdr:row>210</xdr:row>
                    <xdr:rowOff>123825</xdr:rowOff>
                  </from>
                  <to>
                    <xdr:col>6</xdr:col>
                    <xdr:colOff>800100</xdr:colOff>
                    <xdr:row>210</xdr:row>
                    <xdr:rowOff>466725</xdr:rowOff>
                  </to>
                </anchor>
              </controlPr>
            </control>
          </mc:Choice>
        </mc:AlternateContent>
        <mc:AlternateContent xmlns:mc="http://schemas.openxmlformats.org/markup-compatibility/2006">
          <mc:Choice Requires="x14">
            <control shapeId="166955" r:id="rId48" name="Check Box 43">
              <controlPr defaultSize="0" autoFill="0" autoLine="0" autoPict="0">
                <anchor moveWithCells="1" sizeWithCells="1">
                  <from>
                    <xdr:col>6</xdr:col>
                    <xdr:colOff>95250</xdr:colOff>
                    <xdr:row>210</xdr:row>
                    <xdr:rowOff>381000</xdr:rowOff>
                  </from>
                  <to>
                    <xdr:col>6</xdr:col>
                    <xdr:colOff>1104900</xdr:colOff>
                    <xdr:row>211</xdr:row>
                    <xdr:rowOff>85725</xdr:rowOff>
                  </to>
                </anchor>
              </controlPr>
            </control>
          </mc:Choice>
        </mc:AlternateContent>
        <mc:AlternateContent xmlns:mc="http://schemas.openxmlformats.org/markup-compatibility/2006">
          <mc:Choice Requires="x14">
            <control shapeId="166956" r:id="rId49" name="Check Box 44">
              <controlPr defaultSize="0" autoFill="0" autoLine="0" autoPict="0">
                <anchor moveWithCells="1" sizeWithCells="1">
                  <from>
                    <xdr:col>6</xdr:col>
                    <xdr:colOff>1171575</xdr:colOff>
                    <xdr:row>210</xdr:row>
                    <xdr:rowOff>381000</xdr:rowOff>
                  </from>
                  <to>
                    <xdr:col>7</xdr:col>
                    <xdr:colOff>628650</xdr:colOff>
                    <xdr:row>211</xdr:row>
                    <xdr:rowOff>104775</xdr:rowOff>
                  </to>
                </anchor>
              </controlPr>
            </control>
          </mc:Choice>
        </mc:AlternateContent>
        <mc:AlternateContent xmlns:mc="http://schemas.openxmlformats.org/markup-compatibility/2006">
          <mc:Choice Requires="x14">
            <control shapeId="166957" r:id="rId50" name="Check Box 45">
              <controlPr defaultSize="0" autoFill="0" autoLine="0" autoPict="0">
                <anchor moveWithCells="1" sizeWithCells="1">
                  <from>
                    <xdr:col>8</xdr:col>
                    <xdr:colOff>114300</xdr:colOff>
                    <xdr:row>210</xdr:row>
                    <xdr:rowOff>171450</xdr:rowOff>
                  </from>
                  <to>
                    <xdr:col>8</xdr:col>
                    <xdr:colOff>657225</xdr:colOff>
                    <xdr:row>210</xdr:row>
                    <xdr:rowOff>514350</xdr:rowOff>
                  </to>
                </anchor>
              </controlPr>
            </control>
          </mc:Choice>
        </mc:AlternateContent>
        <mc:AlternateContent xmlns:mc="http://schemas.openxmlformats.org/markup-compatibility/2006">
          <mc:Choice Requires="x14">
            <control shapeId="166958" r:id="rId51" name="Check Box 46">
              <controlPr defaultSize="0" autoFill="0" autoLine="0" autoPict="0">
                <anchor moveWithCells="1" sizeWithCells="1">
                  <from>
                    <xdr:col>8</xdr:col>
                    <xdr:colOff>114300</xdr:colOff>
                    <xdr:row>210</xdr:row>
                    <xdr:rowOff>428625</xdr:rowOff>
                  </from>
                  <to>
                    <xdr:col>8</xdr:col>
                    <xdr:colOff>895350</xdr:colOff>
                    <xdr:row>211</xdr:row>
                    <xdr:rowOff>133350</xdr:rowOff>
                  </to>
                </anchor>
              </controlPr>
            </control>
          </mc:Choice>
        </mc:AlternateContent>
        <mc:AlternateContent xmlns:mc="http://schemas.openxmlformats.org/markup-compatibility/2006">
          <mc:Choice Requires="x14">
            <control shapeId="166959" r:id="rId52" name="Check Box 47">
              <controlPr defaultSize="0" autoFill="0" autoLine="0" autoPict="0">
                <anchor moveWithCells="1" sizeWithCells="1">
                  <from>
                    <xdr:col>8</xdr:col>
                    <xdr:colOff>952500</xdr:colOff>
                    <xdr:row>210</xdr:row>
                    <xdr:rowOff>428625</xdr:rowOff>
                  </from>
                  <to>
                    <xdr:col>8</xdr:col>
                    <xdr:colOff>1543050</xdr:colOff>
                    <xdr:row>211</xdr:row>
                    <xdr:rowOff>152400</xdr:rowOff>
                  </to>
                </anchor>
              </controlPr>
            </control>
          </mc:Choice>
        </mc:AlternateContent>
        <mc:AlternateContent xmlns:mc="http://schemas.openxmlformats.org/markup-compatibility/2006">
          <mc:Choice Requires="x14">
            <control shapeId="166960" r:id="rId53" name="Check Box 48">
              <controlPr defaultSize="0" autoFill="0" autoLine="0" autoPict="0">
                <anchor moveWithCells="1" sizeWithCells="1">
                  <from>
                    <xdr:col>4</xdr:col>
                    <xdr:colOff>942975</xdr:colOff>
                    <xdr:row>219</xdr:row>
                    <xdr:rowOff>180975</xdr:rowOff>
                  </from>
                  <to>
                    <xdr:col>5</xdr:col>
                    <xdr:colOff>762000</xdr:colOff>
                    <xdr:row>219</xdr:row>
                    <xdr:rowOff>523875</xdr:rowOff>
                  </to>
                </anchor>
              </controlPr>
            </control>
          </mc:Choice>
        </mc:AlternateContent>
        <mc:AlternateContent xmlns:mc="http://schemas.openxmlformats.org/markup-compatibility/2006">
          <mc:Choice Requires="x14">
            <control shapeId="166961" r:id="rId54" name="Check Box 49">
              <controlPr defaultSize="0" autoFill="0" autoLine="0" autoPict="0">
                <anchor moveWithCells="1" sizeWithCells="1">
                  <from>
                    <xdr:col>4</xdr:col>
                    <xdr:colOff>942975</xdr:colOff>
                    <xdr:row>219</xdr:row>
                    <xdr:rowOff>428625</xdr:rowOff>
                  </from>
                  <to>
                    <xdr:col>5</xdr:col>
                    <xdr:colOff>762000</xdr:colOff>
                    <xdr:row>220</xdr:row>
                    <xdr:rowOff>161925</xdr:rowOff>
                  </to>
                </anchor>
              </controlPr>
            </control>
          </mc:Choice>
        </mc:AlternateContent>
        <mc:AlternateContent xmlns:mc="http://schemas.openxmlformats.org/markup-compatibility/2006">
          <mc:Choice Requires="x14">
            <control shapeId="166962" r:id="rId55" name="Check Box 50">
              <controlPr defaultSize="0" autoFill="0" autoLine="0" autoPict="0">
                <anchor moveWithCells="1" sizeWithCells="1">
                  <from>
                    <xdr:col>5</xdr:col>
                    <xdr:colOff>819150</xdr:colOff>
                    <xdr:row>219</xdr:row>
                    <xdr:rowOff>438150</xdr:rowOff>
                  </from>
                  <to>
                    <xdr:col>6</xdr:col>
                    <xdr:colOff>0</xdr:colOff>
                    <xdr:row>220</xdr:row>
                    <xdr:rowOff>171450</xdr:rowOff>
                  </to>
                </anchor>
              </controlPr>
            </control>
          </mc:Choice>
        </mc:AlternateContent>
        <mc:AlternateContent xmlns:mc="http://schemas.openxmlformats.org/markup-compatibility/2006">
          <mc:Choice Requires="x14">
            <control shapeId="166963" r:id="rId56" name="Check Box 51">
              <controlPr defaultSize="0" autoFill="0" autoLine="0" autoPict="0">
                <anchor moveWithCells="1" sizeWithCells="1">
                  <from>
                    <xdr:col>6</xdr:col>
                    <xdr:colOff>180975</xdr:colOff>
                    <xdr:row>219</xdr:row>
                    <xdr:rowOff>209550</xdr:rowOff>
                  </from>
                  <to>
                    <xdr:col>6</xdr:col>
                    <xdr:colOff>876300</xdr:colOff>
                    <xdr:row>219</xdr:row>
                    <xdr:rowOff>552450</xdr:rowOff>
                  </to>
                </anchor>
              </controlPr>
            </control>
          </mc:Choice>
        </mc:AlternateContent>
        <mc:AlternateContent xmlns:mc="http://schemas.openxmlformats.org/markup-compatibility/2006">
          <mc:Choice Requires="x14">
            <control shapeId="166964" r:id="rId57" name="Check Box 52">
              <controlPr defaultSize="0" autoFill="0" autoLine="0" autoPict="0">
                <anchor moveWithCells="1" sizeWithCells="1">
                  <from>
                    <xdr:col>6</xdr:col>
                    <xdr:colOff>171450</xdr:colOff>
                    <xdr:row>219</xdr:row>
                    <xdr:rowOff>457200</xdr:rowOff>
                  </from>
                  <to>
                    <xdr:col>6</xdr:col>
                    <xdr:colOff>1181100</xdr:colOff>
                    <xdr:row>220</xdr:row>
                    <xdr:rowOff>190500</xdr:rowOff>
                  </to>
                </anchor>
              </controlPr>
            </control>
          </mc:Choice>
        </mc:AlternateContent>
        <mc:AlternateContent xmlns:mc="http://schemas.openxmlformats.org/markup-compatibility/2006">
          <mc:Choice Requires="x14">
            <control shapeId="166965" r:id="rId58" name="Check Box 53">
              <controlPr defaultSize="0" autoFill="0" autoLine="0" autoPict="0">
                <anchor moveWithCells="1" sizeWithCells="1">
                  <from>
                    <xdr:col>6</xdr:col>
                    <xdr:colOff>1247775</xdr:colOff>
                    <xdr:row>219</xdr:row>
                    <xdr:rowOff>466725</xdr:rowOff>
                  </from>
                  <to>
                    <xdr:col>7</xdr:col>
                    <xdr:colOff>704850</xdr:colOff>
                    <xdr:row>220</xdr:row>
                    <xdr:rowOff>200025</xdr:rowOff>
                  </to>
                </anchor>
              </controlPr>
            </control>
          </mc:Choice>
        </mc:AlternateContent>
        <mc:AlternateContent xmlns:mc="http://schemas.openxmlformats.org/markup-compatibility/2006">
          <mc:Choice Requires="x14">
            <control shapeId="166966" r:id="rId59" name="Check Box 54">
              <controlPr defaultSize="0" autoFill="0" autoLine="0" autoPict="0">
                <anchor moveWithCells="1" sizeWithCells="1">
                  <from>
                    <xdr:col>8</xdr:col>
                    <xdr:colOff>152400</xdr:colOff>
                    <xdr:row>219</xdr:row>
                    <xdr:rowOff>190500</xdr:rowOff>
                  </from>
                  <to>
                    <xdr:col>8</xdr:col>
                    <xdr:colOff>990600</xdr:colOff>
                    <xdr:row>219</xdr:row>
                    <xdr:rowOff>533400</xdr:rowOff>
                  </to>
                </anchor>
              </controlPr>
            </control>
          </mc:Choice>
        </mc:AlternateContent>
        <mc:AlternateContent xmlns:mc="http://schemas.openxmlformats.org/markup-compatibility/2006">
          <mc:Choice Requires="x14">
            <control shapeId="166967" r:id="rId60" name="Check Box 55">
              <controlPr defaultSize="0" autoFill="0" autoLine="0" autoPict="0">
                <anchor moveWithCells="1" sizeWithCells="1">
                  <from>
                    <xdr:col>8</xdr:col>
                    <xdr:colOff>152400</xdr:colOff>
                    <xdr:row>219</xdr:row>
                    <xdr:rowOff>438150</xdr:rowOff>
                  </from>
                  <to>
                    <xdr:col>8</xdr:col>
                    <xdr:colOff>914400</xdr:colOff>
                    <xdr:row>220</xdr:row>
                    <xdr:rowOff>171450</xdr:rowOff>
                  </to>
                </anchor>
              </controlPr>
            </control>
          </mc:Choice>
        </mc:AlternateContent>
        <mc:AlternateContent xmlns:mc="http://schemas.openxmlformats.org/markup-compatibility/2006">
          <mc:Choice Requires="x14">
            <control shapeId="166968" r:id="rId61" name="Check Box 56">
              <controlPr defaultSize="0" autoFill="0" autoLine="0" autoPict="0">
                <anchor moveWithCells="1" sizeWithCells="1">
                  <from>
                    <xdr:col>8</xdr:col>
                    <xdr:colOff>962025</xdr:colOff>
                    <xdr:row>219</xdr:row>
                    <xdr:rowOff>447675</xdr:rowOff>
                  </from>
                  <to>
                    <xdr:col>8</xdr:col>
                    <xdr:colOff>1543050</xdr:colOff>
                    <xdr:row>220</xdr:row>
                    <xdr:rowOff>180975</xdr:rowOff>
                  </to>
                </anchor>
              </controlPr>
            </control>
          </mc:Choice>
        </mc:AlternateContent>
        <mc:AlternateContent xmlns:mc="http://schemas.openxmlformats.org/markup-compatibility/2006">
          <mc:Choice Requires="x14">
            <control shapeId="166969" r:id="rId62" name="Check Box 57">
              <controlPr defaultSize="0" autoFill="0" autoLine="0" autoPict="0">
                <anchor moveWithCells="1" sizeWithCells="1">
                  <from>
                    <xdr:col>8</xdr:col>
                    <xdr:colOff>66675</xdr:colOff>
                    <xdr:row>93</xdr:row>
                    <xdr:rowOff>28575</xdr:rowOff>
                  </from>
                  <to>
                    <xdr:col>8</xdr:col>
                    <xdr:colOff>552450</xdr:colOff>
                    <xdr:row>94</xdr:row>
                    <xdr:rowOff>161925</xdr:rowOff>
                  </to>
                </anchor>
              </controlPr>
            </control>
          </mc:Choice>
        </mc:AlternateContent>
        <mc:AlternateContent xmlns:mc="http://schemas.openxmlformats.org/markup-compatibility/2006">
          <mc:Choice Requires="x14">
            <control shapeId="166970" r:id="rId63" name="Check Box 58">
              <controlPr defaultSize="0" autoFill="0" autoLine="0" autoPict="0">
                <anchor moveWithCells="1" sizeWithCells="1">
                  <from>
                    <xdr:col>8</xdr:col>
                    <xdr:colOff>733425</xdr:colOff>
                    <xdr:row>93</xdr:row>
                    <xdr:rowOff>28575</xdr:rowOff>
                  </from>
                  <to>
                    <xdr:col>8</xdr:col>
                    <xdr:colOff>1409700</xdr:colOff>
                    <xdr:row>94</xdr:row>
                    <xdr:rowOff>161925</xdr:rowOff>
                  </to>
                </anchor>
              </controlPr>
            </control>
          </mc:Choice>
        </mc:AlternateContent>
        <mc:AlternateContent xmlns:mc="http://schemas.openxmlformats.org/markup-compatibility/2006">
          <mc:Choice Requires="x14">
            <control shapeId="166971" r:id="rId64" name="Check Box 59">
              <controlPr defaultSize="0" autoFill="0" autoLine="0" autoPict="0">
                <anchor moveWithCells="1" sizeWithCells="1">
                  <from>
                    <xdr:col>8</xdr:col>
                    <xdr:colOff>57150</xdr:colOff>
                    <xdr:row>94</xdr:row>
                    <xdr:rowOff>180975</xdr:rowOff>
                  </from>
                  <to>
                    <xdr:col>8</xdr:col>
                    <xdr:colOff>666750</xdr:colOff>
                    <xdr:row>94</xdr:row>
                    <xdr:rowOff>628650</xdr:rowOff>
                  </to>
                </anchor>
              </controlPr>
            </control>
          </mc:Choice>
        </mc:AlternateContent>
        <mc:AlternateContent xmlns:mc="http://schemas.openxmlformats.org/markup-compatibility/2006">
          <mc:Choice Requires="x14">
            <control shapeId="166972" r:id="rId65" name="Check Box 60">
              <controlPr defaultSize="0" autoFill="0" autoLine="0" autoPict="0">
                <anchor moveWithCells="1" sizeWithCells="1">
                  <from>
                    <xdr:col>8</xdr:col>
                    <xdr:colOff>733425</xdr:colOff>
                    <xdr:row>94</xdr:row>
                    <xdr:rowOff>190500</xdr:rowOff>
                  </from>
                  <to>
                    <xdr:col>24</xdr:col>
                    <xdr:colOff>247650</xdr:colOff>
                    <xdr:row>94</xdr:row>
                    <xdr:rowOff>638175</xdr:rowOff>
                  </to>
                </anchor>
              </controlPr>
            </control>
          </mc:Choice>
        </mc:AlternateContent>
        <mc:AlternateContent xmlns:mc="http://schemas.openxmlformats.org/markup-compatibility/2006">
          <mc:Choice Requires="x14">
            <control shapeId="166973" r:id="rId66" name="Check Box 61">
              <controlPr defaultSize="0" autoFill="0" autoLine="0" autoPict="0">
                <anchor moveWithCells="1" sizeWithCells="1">
                  <from>
                    <xdr:col>5</xdr:col>
                    <xdr:colOff>66675</xdr:colOff>
                    <xdr:row>120</xdr:row>
                    <xdr:rowOff>57150</xdr:rowOff>
                  </from>
                  <to>
                    <xdr:col>5</xdr:col>
                    <xdr:colOff>447675</xdr:colOff>
                    <xdr:row>120</xdr:row>
                    <xdr:rowOff>285750</xdr:rowOff>
                  </to>
                </anchor>
              </controlPr>
            </control>
          </mc:Choice>
        </mc:AlternateContent>
        <mc:AlternateContent xmlns:mc="http://schemas.openxmlformats.org/markup-compatibility/2006">
          <mc:Choice Requires="x14">
            <control shapeId="166974" r:id="rId67" name="Check Box 62">
              <controlPr defaultSize="0" autoFill="0" autoLine="0" autoPict="0">
                <anchor moveWithCells="1" sizeWithCells="1">
                  <from>
                    <xdr:col>5</xdr:col>
                    <xdr:colOff>581025</xdr:colOff>
                    <xdr:row>120</xdr:row>
                    <xdr:rowOff>57150</xdr:rowOff>
                  </from>
                  <to>
                    <xdr:col>5</xdr:col>
                    <xdr:colOff>1104900</xdr:colOff>
                    <xdr:row>120</xdr:row>
                    <xdr:rowOff>285750</xdr:rowOff>
                  </to>
                </anchor>
              </controlPr>
            </control>
          </mc:Choice>
        </mc:AlternateContent>
        <mc:AlternateContent xmlns:mc="http://schemas.openxmlformats.org/markup-compatibility/2006">
          <mc:Choice Requires="x14">
            <control shapeId="166975" r:id="rId68" name="Check Box 63">
              <controlPr defaultSize="0" autoFill="0" autoLine="0" autoPict="0">
                <anchor moveWithCells="1" sizeWithCells="1">
                  <from>
                    <xdr:col>5</xdr:col>
                    <xdr:colOff>57150</xdr:colOff>
                    <xdr:row>120</xdr:row>
                    <xdr:rowOff>295275</xdr:rowOff>
                  </from>
                  <to>
                    <xdr:col>5</xdr:col>
                    <xdr:colOff>533400</xdr:colOff>
                    <xdr:row>121</xdr:row>
                    <xdr:rowOff>209550</xdr:rowOff>
                  </to>
                </anchor>
              </controlPr>
            </control>
          </mc:Choice>
        </mc:AlternateContent>
        <mc:AlternateContent xmlns:mc="http://schemas.openxmlformats.org/markup-compatibility/2006">
          <mc:Choice Requires="x14">
            <control shapeId="166976" r:id="rId69" name="Check Box 64">
              <controlPr defaultSize="0" autoFill="0" autoLine="0" autoPict="0">
                <anchor moveWithCells="1" sizeWithCells="1">
                  <from>
                    <xdr:col>5</xdr:col>
                    <xdr:colOff>590550</xdr:colOff>
                    <xdr:row>120</xdr:row>
                    <xdr:rowOff>295275</xdr:rowOff>
                  </from>
                  <to>
                    <xdr:col>6</xdr:col>
                    <xdr:colOff>0</xdr:colOff>
                    <xdr:row>121</xdr:row>
                    <xdr:rowOff>209550</xdr:rowOff>
                  </to>
                </anchor>
              </controlPr>
            </control>
          </mc:Choice>
        </mc:AlternateContent>
        <mc:AlternateContent xmlns:mc="http://schemas.openxmlformats.org/markup-compatibility/2006">
          <mc:Choice Requires="x14">
            <control shapeId="166977" r:id="rId70" name="Check Box 65">
              <controlPr defaultSize="0" autoFill="0" autoLine="0" autoPict="0">
                <anchor moveWithCells="1" sizeWithCells="1">
                  <from>
                    <xdr:col>6</xdr:col>
                    <xdr:colOff>133350</xdr:colOff>
                    <xdr:row>120</xdr:row>
                    <xdr:rowOff>114300</xdr:rowOff>
                  </from>
                  <to>
                    <xdr:col>6</xdr:col>
                    <xdr:colOff>609600</xdr:colOff>
                    <xdr:row>121</xdr:row>
                    <xdr:rowOff>409575</xdr:rowOff>
                  </to>
                </anchor>
              </controlPr>
            </control>
          </mc:Choice>
        </mc:AlternateContent>
        <mc:AlternateContent xmlns:mc="http://schemas.openxmlformats.org/markup-compatibility/2006">
          <mc:Choice Requires="x14">
            <control shapeId="166978" r:id="rId71" name="Check Box 66">
              <controlPr defaultSize="0" autoFill="0" autoLine="0" autoPict="0">
                <anchor moveWithCells="1" sizeWithCells="1">
                  <from>
                    <xdr:col>6</xdr:col>
                    <xdr:colOff>790575</xdr:colOff>
                    <xdr:row>120</xdr:row>
                    <xdr:rowOff>114300</xdr:rowOff>
                  </from>
                  <to>
                    <xdr:col>7</xdr:col>
                    <xdr:colOff>152400</xdr:colOff>
                    <xdr:row>121</xdr:row>
                    <xdr:rowOff>409575</xdr:rowOff>
                  </to>
                </anchor>
              </controlPr>
            </control>
          </mc:Choice>
        </mc:AlternateContent>
        <mc:AlternateContent xmlns:mc="http://schemas.openxmlformats.org/markup-compatibility/2006">
          <mc:Choice Requires="x14">
            <control shapeId="166979" r:id="rId72" name="Check Box 67">
              <controlPr defaultSize="0" autoFill="0" autoLine="0" autoPict="0">
                <anchor moveWithCells="1" sizeWithCells="1">
                  <from>
                    <xdr:col>6</xdr:col>
                    <xdr:colOff>123825</xdr:colOff>
                    <xdr:row>121</xdr:row>
                    <xdr:rowOff>438150</xdr:rowOff>
                  </from>
                  <to>
                    <xdr:col>6</xdr:col>
                    <xdr:colOff>733425</xdr:colOff>
                    <xdr:row>121</xdr:row>
                    <xdr:rowOff>1057275</xdr:rowOff>
                  </to>
                </anchor>
              </controlPr>
            </control>
          </mc:Choice>
        </mc:AlternateContent>
        <mc:AlternateContent xmlns:mc="http://schemas.openxmlformats.org/markup-compatibility/2006">
          <mc:Choice Requires="x14">
            <control shapeId="166980" r:id="rId73" name="Check Box 68">
              <controlPr defaultSize="0" autoFill="0" autoLine="0" autoPict="0">
                <anchor moveWithCells="1" sizeWithCells="1">
                  <from>
                    <xdr:col>6</xdr:col>
                    <xdr:colOff>800100</xdr:colOff>
                    <xdr:row>121</xdr:row>
                    <xdr:rowOff>447675</xdr:rowOff>
                  </from>
                  <to>
                    <xdr:col>7</xdr:col>
                    <xdr:colOff>542925</xdr:colOff>
                    <xdr:row>122</xdr:row>
                    <xdr:rowOff>19050</xdr:rowOff>
                  </to>
                </anchor>
              </controlPr>
            </control>
          </mc:Choice>
        </mc:AlternateContent>
        <mc:AlternateContent xmlns:mc="http://schemas.openxmlformats.org/markup-compatibility/2006">
          <mc:Choice Requires="x14">
            <control shapeId="166981" r:id="rId74" name="Check Box 69">
              <controlPr defaultSize="0" autoFill="0" autoLine="0" autoPict="0">
                <anchor moveWithCells="1" sizeWithCells="1">
                  <from>
                    <xdr:col>8</xdr:col>
                    <xdr:colOff>66675</xdr:colOff>
                    <xdr:row>120</xdr:row>
                    <xdr:rowOff>28575</xdr:rowOff>
                  </from>
                  <to>
                    <xdr:col>8</xdr:col>
                    <xdr:colOff>552450</xdr:colOff>
                    <xdr:row>120</xdr:row>
                    <xdr:rowOff>295275</xdr:rowOff>
                  </to>
                </anchor>
              </controlPr>
            </control>
          </mc:Choice>
        </mc:AlternateContent>
        <mc:AlternateContent xmlns:mc="http://schemas.openxmlformats.org/markup-compatibility/2006">
          <mc:Choice Requires="x14">
            <control shapeId="166982" r:id="rId75" name="Check Box 70">
              <controlPr defaultSize="0" autoFill="0" autoLine="0" autoPict="0">
                <anchor moveWithCells="1" sizeWithCells="1">
                  <from>
                    <xdr:col>8</xdr:col>
                    <xdr:colOff>733425</xdr:colOff>
                    <xdr:row>120</xdr:row>
                    <xdr:rowOff>28575</xdr:rowOff>
                  </from>
                  <to>
                    <xdr:col>8</xdr:col>
                    <xdr:colOff>1409700</xdr:colOff>
                    <xdr:row>120</xdr:row>
                    <xdr:rowOff>295275</xdr:rowOff>
                  </to>
                </anchor>
              </controlPr>
            </control>
          </mc:Choice>
        </mc:AlternateContent>
        <mc:AlternateContent xmlns:mc="http://schemas.openxmlformats.org/markup-compatibility/2006">
          <mc:Choice Requires="x14">
            <control shapeId="166983" r:id="rId76" name="Check Box 71">
              <controlPr defaultSize="0" autoFill="0" autoLine="0" autoPict="0">
                <anchor moveWithCells="1" sizeWithCells="1">
                  <from>
                    <xdr:col>8</xdr:col>
                    <xdr:colOff>57150</xdr:colOff>
                    <xdr:row>120</xdr:row>
                    <xdr:rowOff>304800</xdr:rowOff>
                  </from>
                  <to>
                    <xdr:col>8</xdr:col>
                    <xdr:colOff>666750</xdr:colOff>
                    <xdr:row>121</xdr:row>
                    <xdr:rowOff>247650</xdr:rowOff>
                  </to>
                </anchor>
              </controlPr>
            </control>
          </mc:Choice>
        </mc:AlternateContent>
        <mc:AlternateContent xmlns:mc="http://schemas.openxmlformats.org/markup-compatibility/2006">
          <mc:Choice Requires="x14">
            <control shapeId="166984" r:id="rId77" name="Check Box 72">
              <controlPr defaultSize="0" autoFill="0" autoLine="0" autoPict="0">
                <anchor moveWithCells="1" sizeWithCells="1">
                  <from>
                    <xdr:col>8</xdr:col>
                    <xdr:colOff>733425</xdr:colOff>
                    <xdr:row>120</xdr:row>
                    <xdr:rowOff>304800</xdr:rowOff>
                  </from>
                  <to>
                    <xdr:col>24</xdr:col>
                    <xdr:colOff>247650</xdr:colOff>
                    <xdr:row>121</xdr:row>
                    <xdr:rowOff>257175</xdr:rowOff>
                  </to>
                </anchor>
              </controlPr>
            </control>
          </mc:Choice>
        </mc:AlternateContent>
        <mc:AlternateContent xmlns:mc="http://schemas.openxmlformats.org/markup-compatibility/2006">
          <mc:Choice Requires="x14">
            <control shapeId="166985" r:id="rId78" name="Check Box 73">
              <controlPr defaultSize="0" autoFill="0" autoLine="0" autoPict="0">
                <anchor moveWithCells="1" sizeWithCells="1">
                  <from>
                    <xdr:col>5</xdr:col>
                    <xdr:colOff>66675</xdr:colOff>
                    <xdr:row>142</xdr:row>
                    <xdr:rowOff>47625</xdr:rowOff>
                  </from>
                  <to>
                    <xdr:col>5</xdr:col>
                    <xdr:colOff>447675</xdr:colOff>
                    <xdr:row>142</xdr:row>
                    <xdr:rowOff>276225</xdr:rowOff>
                  </to>
                </anchor>
              </controlPr>
            </control>
          </mc:Choice>
        </mc:AlternateContent>
        <mc:AlternateContent xmlns:mc="http://schemas.openxmlformats.org/markup-compatibility/2006">
          <mc:Choice Requires="x14">
            <control shapeId="166986" r:id="rId79" name="Check Box 74">
              <controlPr defaultSize="0" autoFill="0" autoLine="0" autoPict="0">
                <anchor moveWithCells="1" sizeWithCells="1">
                  <from>
                    <xdr:col>5</xdr:col>
                    <xdr:colOff>581025</xdr:colOff>
                    <xdr:row>142</xdr:row>
                    <xdr:rowOff>47625</xdr:rowOff>
                  </from>
                  <to>
                    <xdr:col>5</xdr:col>
                    <xdr:colOff>1104900</xdr:colOff>
                    <xdr:row>142</xdr:row>
                    <xdr:rowOff>276225</xdr:rowOff>
                  </to>
                </anchor>
              </controlPr>
            </control>
          </mc:Choice>
        </mc:AlternateContent>
        <mc:AlternateContent xmlns:mc="http://schemas.openxmlformats.org/markup-compatibility/2006">
          <mc:Choice Requires="x14">
            <control shapeId="166987" r:id="rId80" name="Check Box 75">
              <controlPr defaultSize="0" autoFill="0" autoLine="0" autoPict="0">
                <anchor moveWithCells="1" sizeWithCells="1">
                  <from>
                    <xdr:col>5</xdr:col>
                    <xdr:colOff>57150</xdr:colOff>
                    <xdr:row>142</xdr:row>
                    <xdr:rowOff>295275</xdr:rowOff>
                  </from>
                  <to>
                    <xdr:col>5</xdr:col>
                    <xdr:colOff>533400</xdr:colOff>
                    <xdr:row>143</xdr:row>
                    <xdr:rowOff>200025</xdr:rowOff>
                  </to>
                </anchor>
              </controlPr>
            </control>
          </mc:Choice>
        </mc:AlternateContent>
        <mc:AlternateContent xmlns:mc="http://schemas.openxmlformats.org/markup-compatibility/2006">
          <mc:Choice Requires="x14">
            <control shapeId="166988" r:id="rId81" name="Check Box 76">
              <controlPr defaultSize="0" autoFill="0" autoLine="0" autoPict="0">
                <anchor moveWithCells="1" sizeWithCells="1">
                  <from>
                    <xdr:col>5</xdr:col>
                    <xdr:colOff>590550</xdr:colOff>
                    <xdr:row>142</xdr:row>
                    <xdr:rowOff>295275</xdr:rowOff>
                  </from>
                  <to>
                    <xdr:col>6</xdr:col>
                    <xdr:colOff>0</xdr:colOff>
                    <xdr:row>143</xdr:row>
                    <xdr:rowOff>209550</xdr:rowOff>
                  </to>
                </anchor>
              </controlPr>
            </control>
          </mc:Choice>
        </mc:AlternateContent>
        <mc:AlternateContent xmlns:mc="http://schemas.openxmlformats.org/markup-compatibility/2006">
          <mc:Choice Requires="x14">
            <control shapeId="166989" r:id="rId82" name="Check Box 77">
              <controlPr defaultSize="0" autoFill="0" autoLine="0" autoPict="0">
                <anchor moveWithCells="1" sizeWithCells="1">
                  <from>
                    <xdr:col>6</xdr:col>
                    <xdr:colOff>133350</xdr:colOff>
                    <xdr:row>142</xdr:row>
                    <xdr:rowOff>114300</xdr:rowOff>
                  </from>
                  <to>
                    <xdr:col>6</xdr:col>
                    <xdr:colOff>609600</xdr:colOff>
                    <xdr:row>143</xdr:row>
                    <xdr:rowOff>409575</xdr:rowOff>
                  </to>
                </anchor>
              </controlPr>
            </control>
          </mc:Choice>
        </mc:AlternateContent>
        <mc:AlternateContent xmlns:mc="http://schemas.openxmlformats.org/markup-compatibility/2006">
          <mc:Choice Requires="x14">
            <control shapeId="166990" r:id="rId83" name="Check Box 78">
              <controlPr defaultSize="0" autoFill="0" autoLine="0" autoPict="0">
                <anchor moveWithCells="1" sizeWithCells="1">
                  <from>
                    <xdr:col>6</xdr:col>
                    <xdr:colOff>790575</xdr:colOff>
                    <xdr:row>142</xdr:row>
                    <xdr:rowOff>114300</xdr:rowOff>
                  </from>
                  <to>
                    <xdr:col>7</xdr:col>
                    <xdr:colOff>152400</xdr:colOff>
                    <xdr:row>143</xdr:row>
                    <xdr:rowOff>409575</xdr:rowOff>
                  </to>
                </anchor>
              </controlPr>
            </control>
          </mc:Choice>
        </mc:AlternateContent>
        <mc:AlternateContent xmlns:mc="http://schemas.openxmlformats.org/markup-compatibility/2006">
          <mc:Choice Requires="x14">
            <control shapeId="166991" r:id="rId84" name="Check Box 79">
              <controlPr defaultSize="0" autoFill="0" autoLine="0" autoPict="0">
                <anchor moveWithCells="1" sizeWithCells="1">
                  <from>
                    <xdr:col>6</xdr:col>
                    <xdr:colOff>123825</xdr:colOff>
                    <xdr:row>143</xdr:row>
                    <xdr:rowOff>438150</xdr:rowOff>
                  </from>
                  <to>
                    <xdr:col>6</xdr:col>
                    <xdr:colOff>733425</xdr:colOff>
                    <xdr:row>143</xdr:row>
                    <xdr:rowOff>1057275</xdr:rowOff>
                  </to>
                </anchor>
              </controlPr>
            </control>
          </mc:Choice>
        </mc:AlternateContent>
        <mc:AlternateContent xmlns:mc="http://schemas.openxmlformats.org/markup-compatibility/2006">
          <mc:Choice Requires="x14">
            <control shapeId="166992" r:id="rId85" name="Check Box 80">
              <controlPr defaultSize="0" autoFill="0" autoLine="0" autoPict="0">
                <anchor moveWithCells="1" sizeWithCells="1">
                  <from>
                    <xdr:col>6</xdr:col>
                    <xdr:colOff>800100</xdr:colOff>
                    <xdr:row>143</xdr:row>
                    <xdr:rowOff>447675</xdr:rowOff>
                  </from>
                  <to>
                    <xdr:col>7</xdr:col>
                    <xdr:colOff>542925</xdr:colOff>
                    <xdr:row>144</xdr:row>
                    <xdr:rowOff>9525</xdr:rowOff>
                  </to>
                </anchor>
              </controlPr>
            </control>
          </mc:Choice>
        </mc:AlternateContent>
        <mc:AlternateContent xmlns:mc="http://schemas.openxmlformats.org/markup-compatibility/2006">
          <mc:Choice Requires="x14">
            <control shapeId="166993" r:id="rId86" name="Check Box 81">
              <controlPr defaultSize="0" autoFill="0" autoLine="0" autoPict="0">
                <anchor moveWithCells="1" sizeWithCells="1">
                  <from>
                    <xdr:col>8</xdr:col>
                    <xdr:colOff>66675</xdr:colOff>
                    <xdr:row>142</xdr:row>
                    <xdr:rowOff>19050</xdr:rowOff>
                  </from>
                  <to>
                    <xdr:col>8</xdr:col>
                    <xdr:colOff>552450</xdr:colOff>
                    <xdr:row>142</xdr:row>
                    <xdr:rowOff>285750</xdr:rowOff>
                  </to>
                </anchor>
              </controlPr>
            </control>
          </mc:Choice>
        </mc:AlternateContent>
        <mc:AlternateContent xmlns:mc="http://schemas.openxmlformats.org/markup-compatibility/2006">
          <mc:Choice Requires="x14">
            <control shapeId="166994" r:id="rId87" name="Check Box 82">
              <controlPr defaultSize="0" autoFill="0" autoLine="0" autoPict="0">
                <anchor moveWithCells="1" sizeWithCells="1">
                  <from>
                    <xdr:col>8</xdr:col>
                    <xdr:colOff>733425</xdr:colOff>
                    <xdr:row>142</xdr:row>
                    <xdr:rowOff>19050</xdr:rowOff>
                  </from>
                  <to>
                    <xdr:col>8</xdr:col>
                    <xdr:colOff>1409700</xdr:colOff>
                    <xdr:row>142</xdr:row>
                    <xdr:rowOff>285750</xdr:rowOff>
                  </to>
                </anchor>
              </controlPr>
            </control>
          </mc:Choice>
        </mc:AlternateContent>
        <mc:AlternateContent xmlns:mc="http://schemas.openxmlformats.org/markup-compatibility/2006">
          <mc:Choice Requires="x14">
            <control shapeId="166995" r:id="rId88" name="Check Box 83">
              <controlPr defaultSize="0" autoFill="0" autoLine="0" autoPict="0">
                <anchor moveWithCells="1" sizeWithCells="1">
                  <from>
                    <xdr:col>8</xdr:col>
                    <xdr:colOff>57150</xdr:colOff>
                    <xdr:row>142</xdr:row>
                    <xdr:rowOff>304800</xdr:rowOff>
                  </from>
                  <to>
                    <xdr:col>8</xdr:col>
                    <xdr:colOff>666750</xdr:colOff>
                    <xdr:row>143</xdr:row>
                    <xdr:rowOff>247650</xdr:rowOff>
                  </to>
                </anchor>
              </controlPr>
            </control>
          </mc:Choice>
        </mc:AlternateContent>
        <mc:AlternateContent xmlns:mc="http://schemas.openxmlformats.org/markup-compatibility/2006">
          <mc:Choice Requires="x14">
            <control shapeId="166996" r:id="rId89" name="Check Box 84">
              <controlPr defaultSize="0" autoFill="0" autoLine="0" autoPict="0">
                <anchor moveWithCells="1" sizeWithCells="1">
                  <from>
                    <xdr:col>8</xdr:col>
                    <xdr:colOff>733425</xdr:colOff>
                    <xdr:row>142</xdr:row>
                    <xdr:rowOff>304800</xdr:rowOff>
                  </from>
                  <to>
                    <xdr:col>24</xdr:col>
                    <xdr:colOff>247650</xdr:colOff>
                    <xdr:row>143</xdr:row>
                    <xdr:rowOff>247650</xdr:rowOff>
                  </to>
                </anchor>
              </controlPr>
            </control>
          </mc:Choice>
        </mc:AlternateContent>
        <mc:AlternateContent xmlns:mc="http://schemas.openxmlformats.org/markup-compatibility/2006">
          <mc:Choice Requires="x14">
            <control shapeId="166997" r:id="rId90" name="Check Box 85">
              <controlPr defaultSize="0" autoFill="0" autoLine="0" autoPict="0">
                <anchor moveWithCells="1" sizeWithCells="1">
                  <from>
                    <xdr:col>5</xdr:col>
                    <xdr:colOff>9525</xdr:colOff>
                    <xdr:row>168</xdr:row>
                    <xdr:rowOff>85725</xdr:rowOff>
                  </from>
                  <to>
                    <xdr:col>5</xdr:col>
                    <xdr:colOff>1162050</xdr:colOff>
                    <xdr:row>168</xdr:row>
                    <xdr:rowOff>533400</xdr:rowOff>
                  </to>
                </anchor>
              </controlPr>
            </control>
          </mc:Choice>
        </mc:AlternateContent>
        <mc:AlternateContent xmlns:mc="http://schemas.openxmlformats.org/markup-compatibility/2006">
          <mc:Choice Requires="x14">
            <control shapeId="166998" r:id="rId91" name="Check Box 86">
              <controlPr defaultSize="0" autoFill="0" autoLine="0" autoPict="0">
                <anchor moveWithCells="1" sizeWithCells="1">
                  <from>
                    <xdr:col>5</xdr:col>
                    <xdr:colOff>9525</xdr:colOff>
                    <xdr:row>168</xdr:row>
                    <xdr:rowOff>409575</xdr:rowOff>
                  </from>
                  <to>
                    <xdr:col>5</xdr:col>
                    <xdr:colOff>781050</xdr:colOff>
                    <xdr:row>168</xdr:row>
                    <xdr:rowOff>857250</xdr:rowOff>
                  </to>
                </anchor>
              </controlPr>
            </control>
          </mc:Choice>
        </mc:AlternateContent>
        <mc:AlternateContent xmlns:mc="http://schemas.openxmlformats.org/markup-compatibility/2006">
          <mc:Choice Requires="x14">
            <control shapeId="166999" r:id="rId92" name="Check Box 87">
              <controlPr defaultSize="0" autoFill="0" autoLine="0" autoPict="0">
                <anchor moveWithCells="1" sizeWithCells="1">
                  <from>
                    <xdr:col>5</xdr:col>
                    <xdr:colOff>828675</xdr:colOff>
                    <xdr:row>168</xdr:row>
                    <xdr:rowOff>419100</xdr:rowOff>
                  </from>
                  <to>
                    <xdr:col>6</xdr:col>
                    <xdr:colOff>0</xdr:colOff>
                    <xdr:row>169</xdr:row>
                    <xdr:rowOff>9525</xdr:rowOff>
                  </to>
                </anchor>
              </controlPr>
            </control>
          </mc:Choice>
        </mc:AlternateContent>
        <mc:AlternateContent xmlns:mc="http://schemas.openxmlformats.org/markup-compatibility/2006">
          <mc:Choice Requires="x14">
            <control shapeId="167000" r:id="rId93" name="Check Box 88">
              <controlPr defaultSize="0" autoFill="0" autoLine="0" autoPict="0">
                <anchor moveWithCells="1" sizeWithCells="1">
                  <from>
                    <xdr:col>6</xdr:col>
                    <xdr:colOff>85725</xdr:colOff>
                    <xdr:row>168</xdr:row>
                    <xdr:rowOff>171450</xdr:rowOff>
                  </from>
                  <to>
                    <xdr:col>6</xdr:col>
                    <xdr:colOff>771525</xdr:colOff>
                    <xdr:row>168</xdr:row>
                    <xdr:rowOff>571500</xdr:rowOff>
                  </to>
                </anchor>
              </controlPr>
            </control>
          </mc:Choice>
        </mc:AlternateContent>
        <mc:AlternateContent xmlns:mc="http://schemas.openxmlformats.org/markup-compatibility/2006">
          <mc:Choice Requires="x14">
            <control shapeId="167001" r:id="rId94" name="Check Box 89">
              <controlPr defaultSize="0" autoFill="0" autoLine="0" autoPict="0">
                <anchor moveWithCells="1" sizeWithCells="1">
                  <from>
                    <xdr:col>6</xdr:col>
                    <xdr:colOff>76200</xdr:colOff>
                    <xdr:row>168</xdr:row>
                    <xdr:rowOff>466725</xdr:rowOff>
                  </from>
                  <to>
                    <xdr:col>6</xdr:col>
                    <xdr:colOff>1076325</xdr:colOff>
                    <xdr:row>168</xdr:row>
                    <xdr:rowOff>857250</xdr:rowOff>
                  </to>
                </anchor>
              </controlPr>
            </control>
          </mc:Choice>
        </mc:AlternateContent>
        <mc:AlternateContent xmlns:mc="http://schemas.openxmlformats.org/markup-compatibility/2006">
          <mc:Choice Requires="x14">
            <control shapeId="167002" r:id="rId95" name="Check Box 90">
              <controlPr defaultSize="0" autoFill="0" autoLine="0" autoPict="0">
                <anchor moveWithCells="1" sizeWithCells="1">
                  <from>
                    <xdr:col>6</xdr:col>
                    <xdr:colOff>1143000</xdr:colOff>
                    <xdr:row>168</xdr:row>
                    <xdr:rowOff>466725</xdr:rowOff>
                  </from>
                  <to>
                    <xdr:col>7</xdr:col>
                    <xdr:colOff>590550</xdr:colOff>
                    <xdr:row>169</xdr:row>
                    <xdr:rowOff>9525</xdr:rowOff>
                  </to>
                </anchor>
              </controlPr>
            </control>
          </mc:Choice>
        </mc:AlternateContent>
        <mc:AlternateContent xmlns:mc="http://schemas.openxmlformats.org/markup-compatibility/2006">
          <mc:Choice Requires="x14">
            <control shapeId="167003" r:id="rId96" name="Check Box 91">
              <controlPr defaultSize="0" autoFill="0" autoLine="0" autoPict="0">
                <anchor moveWithCells="1" sizeWithCells="1">
                  <from>
                    <xdr:col>8</xdr:col>
                    <xdr:colOff>95250</xdr:colOff>
                    <xdr:row>168</xdr:row>
                    <xdr:rowOff>152400</xdr:rowOff>
                  </from>
                  <to>
                    <xdr:col>8</xdr:col>
                    <xdr:colOff>1304925</xdr:colOff>
                    <xdr:row>168</xdr:row>
                    <xdr:rowOff>514350</xdr:rowOff>
                  </to>
                </anchor>
              </controlPr>
            </control>
          </mc:Choice>
        </mc:AlternateContent>
        <mc:AlternateContent xmlns:mc="http://schemas.openxmlformats.org/markup-compatibility/2006">
          <mc:Choice Requires="x14">
            <control shapeId="167004" r:id="rId97" name="Check Box 92">
              <controlPr defaultSize="0" autoFill="0" autoLine="0" autoPict="0">
                <anchor moveWithCells="1" sizeWithCells="1">
                  <from>
                    <xdr:col>8</xdr:col>
                    <xdr:colOff>95250</xdr:colOff>
                    <xdr:row>168</xdr:row>
                    <xdr:rowOff>419100</xdr:rowOff>
                  </from>
                  <to>
                    <xdr:col>8</xdr:col>
                    <xdr:colOff>885825</xdr:colOff>
                    <xdr:row>168</xdr:row>
                    <xdr:rowOff>771525</xdr:rowOff>
                  </to>
                </anchor>
              </controlPr>
            </control>
          </mc:Choice>
        </mc:AlternateContent>
        <mc:AlternateContent xmlns:mc="http://schemas.openxmlformats.org/markup-compatibility/2006">
          <mc:Choice Requires="x14">
            <control shapeId="167005" r:id="rId98" name="Check Box 93">
              <controlPr defaultSize="0" autoFill="0" autoLine="0" autoPict="0">
                <anchor moveWithCells="1" sizeWithCells="1">
                  <from>
                    <xdr:col>8</xdr:col>
                    <xdr:colOff>942975</xdr:colOff>
                    <xdr:row>168</xdr:row>
                    <xdr:rowOff>419100</xdr:rowOff>
                  </from>
                  <to>
                    <xdr:col>8</xdr:col>
                    <xdr:colOff>1543050</xdr:colOff>
                    <xdr:row>168</xdr:row>
                    <xdr:rowOff>781050</xdr:rowOff>
                  </to>
                </anchor>
              </controlPr>
            </control>
          </mc:Choice>
        </mc:AlternateContent>
        <mc:AlternateContent xmlns:mc="http://schemas.openxmlformats.org/markup-compatibility/2006">
          <mc:Choice Requires="x14">
            <control shapeId="167006" r:id="rId99" name="Check Box 94">
              <controlPr defaultSize="0" autoFill="0" autoLine="0" autoPict="0">
                <anchor moveWithCells="1" sizeWithCells="1">
                  <from>
                    <xdr:col>4</xdr:col>
                    <xdr:colOff>933450</xdr:colOff>
                    <xdr:row>178</xdr:row>
                    <xdr:rowOff>76200</xdr:rowOff>
                  </from>
                  <to>
                    <xdr:col>5</xdr:col>
                    <xdr:colOff>866775</xdr:colOff>
                    <xdr:row>178</xdr:row>
                    <xdr:rowOff>590550</xdr:rowOff>
                  </to>
                </anchor>
              </controlPr>
            </control>
          </mc:Choice>
        </mc:AlternateContent>
        <mc:AlternateContent xmlns:mc="http://schemas.openxmlformats.org/markup-compatibility/2006">
          <mc:Choice Requires="x14">
            <control shapeId="167007" r:id="rId100" name="Check Box 95">
              <controlPr defaultSize="0" autoFill="0" autoLine="0" autoPict="0">
                <anchor moveWithCells="1" sizeWithCells="1">
                  <from>
                    <xdr:col>4</xdr:col>
                    <xdr:colOff>933450</xdr:colOff>
                    <xdr:row>178</xdr:row>
                    <xdr:rowOff>457200</xdr:rowOff>
                  </from>
                  <to>
                    <xdr:col>5</xdr:col>
                    <xdr:colOff>752475</xdr:colOff>
                    <xdr:row>179</xdr:row>
                    <xdr:rowOff>295275</xdr:rowOff>
                  </to>
                </anchor>
              </controlPr>
            </control>
          </mc:Choice>
        </mc:AlternateContent>
        <mc:AlternateContent xmlns:mc="http://schemas.openxmlformats.org/markup-compatibility/2006">
          <mc:Choice Requires="x14">
            <control shapeId="167008" r:id="rId101" name="Check Box 96">
              <controlPr defaultSize="0" autoFill="0" autoLine="0" autoPict="0">
                <anchor moveWithCells="1" sizeWithCells="1">
                  <from>
                    <xdr:col>5</xdr:col>
                    <xdr:colOff>809625</xdr:colOff>
                    <xdr:row>178</xdr:row>
                    <xdr:rowOff>466725</xdr:rowOff>
                  </from>
                  <to>
                    <xdr:col>5</xdr:col>
                    <xdr:colOff>1400175</xdr:colOff>
                    <xdr:row>179</xdr:row>
                    <xdr:rowOff>304800</xdr:rowOff>
                  </to>
                </anchor>
              </controlPr>
            </control>
          </mc:Choice>
        </mc:AlternateContent>
        <mc:AlternateContent xmlns:mc="http://schemas.openxmlformats.org/markup-compatibility/2006">
          <mc:Choice Requires="x14">
            <control shapeId="167009" r:id="rId102" name="Check Box 97">
              <controlPr defaultSize="0" autoFill="0" autoLine="0" autoPict="0">
                <anchor moveWithCells="1" sizeWithCells="1">
                  <from>
                    <xdr:col>8</xdr:col>
                    <xdr:colOff>114300</xdr:colOff>
                    <xdr:row>178</xdr:row>
                    <xdr:rowOff>38100</xdr:rowOff>
                  </from>
                  <to>
                    <xdr:col>8</xdr:col>
                    <xdr:colOff>1047750</xdr:colOff>
                    <xdr:row>178</xdr:row>
                    <xdr:rowOff>400050</xdr:rowOff>
                  </to>
                </anchor>
              </controlPr>
            </control>
          </mc:Choice>
        </mc:AlternateContent>
        <mc:AlternateContent xmlns:mc="http://schemas.openxmlformats.org/markup-compatibility/2006">
          <mc:Choice Requires="x14">
            <control shapeId="167010" r:id="rId103" name="Check Box 98">
              <controlPr defaultSize="0" autoFill="0" autoLine="0" autoPict="0">
                <anchor moveWithCells="1" sizeWithCells="1">
                  <from>
                    <xdr:col>8</xdr:col>
                    <xdr:colOff>114300</xdr:colOff>
                    <xdr:row>178</xdr:row>
                    <xdr:rowOff>304800</xdr:rowOff>
                  </from>
                  <to>
                    <xdr:col>8</xdr:col>
                    <xdr:colOff>742950</xdr:colOff>
                    <xdr:row>178</xdr:row>
                    <xdr:rowOff>676275</xdr:rowOff>
                  </to>
                </anchor>
              </controlPr>
            </control>
          </mc:Choice>
        </mc:AlternateContent>
        <mc:AlternateContent xmlns:mc="http://schemas.openxmlformats.org/markup-compatibility/2006">
          <mc:Choice Requires="x14">
            <control shapeId="167011" r:id="rId104" name="Check Box 99">
              <controlPr defaultSize="0" autoFill="0" autoLine="0" autoPict="0">
                <anchor moveWithCells="1" sizeWithCells="1">
                  <from>
                    <xdr:col>8</xdr:col>
                    <xdr:colOff>781050</xdr:colOff>
                    <xdr:row>178</xdr:row>
                    <xdr:rowOff>314325</xdr:rowOff>
                  </from>
                  <to>
                    <xdr:col>8</xdr:col>
                    <xdr:colOff>1257300</xdr:colOff>
                    <xdr:row>179</xdr:row>
                    <xdr:rowOff>9525</xdr:rowOff>
                  </to>
                </anchor>
              </controlPr>
            </control>
          </mc:Choice>
        </mc:AlternateContent>
        <mc:AlternateContent xmlns:mc="http://schemas.openxmlformats.org/markup-compatibility/2006">
          <mc:Choice Requires="x14">
            <control shapeId="167012" r:id="rId105" name="Check Box 100">
              <controlPr defaultSize="0" autoFill="0" autoLine="0" autoPict="0">
                <anchor moveWithCells="1" sizeWithCells="1">
                  <from>
                    <xdr:col>5</xdr:col>
                    <xdr:colOff>0</xdr:colOff>
                    <xdr:row>210</xdr:row>
                    <xdr:rowOff>171450</xdr:rowOff>
                  </from>
                  <to>
                    <xdr:col>5</xdr:col>
                    <xdr:colOff>1200150</xdr:colOff>
                    <xdr:row>210</xdr:row>
                    <xdr:rowOff>514350</xdr:rowOff>
                  </to>
                </anchor>
              </controlPr>
            </control>
          </mc:Choice>
        </mc:AlternateContent>
        <mc:AlternateContent xmlns:mc="http://schemas.openxmlformats.org/markup-compatibility/2006">
          <mc:Choice Requires="x14">
            <control shapeId="167013" r:id="rId106" name="Check Box 101">
              <controlPr defaultSize="0" autoFill="0" autoLine="0" autoPict="0">
                <anchor moveWithCells="1" sizeWithCells="1">
                  <from>
                    <xdr:col>4</xdr:col>
                    <xdr:colOff>962025</xdr:colOff>
                    <xdr:row>210</xdr:row>
                    <xdr:rowOff>428625</xdr:rowOff>
                  </from>
                  <to>
                    <xdr:col>5</xdr:col>
                    <xdr:colOff>771525</xdr:colOff>
                    <xdr:row>211</xdr:row>
                    <xdr:rowOff>133350</xdr:rowOff>
                  </to>
                </anchor>
              </controlPr>
            </control>
          </mc:Choice>
        </mc:AlternateContent>
        <mc:AlternateContent xmlns:mc="http://schemas.openxmlformats.org/markup-compatibility/2006">
          <mc:Choice Requires="x14">
            <control shapeId="167014" r:id="rId107" name="Check Box 102">
              <controlPr defaultSize="0" autoFill="0" autoLine="0" autoPict="0">
                <anchor moveWithCells="1" sizeWithCells="1">
                  <from>
                    <xdr:col>5</xdr:col>
                    <xdr:colOff>819150</xdr:colOff>
                    <xdr:row>210</xdr:row>
                    <xdr:rowOff>428625</xdr:rowOff>
                  </from>
                  <to>
                    <xdr:col>5</xdr:col>
                    <xdr:colOff>1400175</xdr:colOff>
                    <xdr:row>211</xdr:row>
                    <xdr:rowOff>152400</xdr:rowOff>
                  </to>
                </anchor>
              </controlPr>
            </control>
          </mc:Choice>
        </mc:AlternateContent>
        <mc:AlternateContent xmlns:mc="http://schemas.openxmlformats.org/markup-compatibility/2006">
          <mc:Choice Requires="x14">
            <control shapeId="167015" r:id="rId108" name="Check Box 103">
              <controlPr defaultSize="0" autoFill="0" autoLine="0" autoPict="0">
                <anchor moveWithCells="1" sizeWithCells="1">
                  <from>
                    <xdr:col>6</xdr:col>
                    <xdr:colOff>104775</xdr:colOff>
                    <xdr:row>210</xdr:row>
                    <xdr:rowOff>123825</xdr:rowOff>
                  </from>
                  <to>
                    <xdr:col>6</xdr:col>
                    <xdr:colOff>800100</xdr:colOff>
                    <xdr:row>210</xdr:row>
                    <xdr:rowOff>466725</xdr:rowOff>
                  </to>
                </anchor>
              </controlPr>
            </control>
          </mc:Choice>
        </mc:AlternateContent>
        <mc:AlternateContent xmlns:mc="http://schemas.openxmlformats.org/markup-compatibility/2006">
          <mc:Choice Requires="x14">
            <control shapeId="167016" r:id="rId109" name="Check Box 104">
              <controlPr defaultSize="0" autoFill="0" autoLine="0" autoPict="0">
                <anchor moveWithCells="1" sizeWithCells="1">
                  <from>
                    <xdr:col>6</xdr:col>
                    <xdr:colOff>95250</xdr:colOff>
                    <xdr:row>210</xdr:row>
                    <xdr:rowOff>381000</xdr:rowOff>
                  </from>
                  <to>
                    <xdr:col>6</xdr:col>
                    <xdr:colOff>1104900</xdr:colOff>
                    <xdr:row>211</xdr:row>
                    <xdr:rowOff>85725</xdr:rowOff>
                  </to>
                </anchor>
              </controlPr>
            </control>
          </mc:Choice>
        </mc:AlternateContent>
        <mc:AlternateContent xmlns:mc="http://schemas.openxmlformats.org/markup-compatibility/2006">
          <mc:Choice Requires="x14">
            <control shapeId="167017" r:id="rId110" name="Check Box 105">
              <controlPr defaultSize="0" autoFill="0" autoLine="0" autoPict="0">
                <anchor moveWithCells="1" sizeWithCells="1">
                  <from>
                    <xdr:col>6</xdr:col>
                    <xdr:colOff>1171575</xdr:colOff>
                    <xdr:row>210</xdr:row>
                    <xdr:rowOff>381000</xdr:rowOff>
                  </from>
                  <to>
                    <xdr:col>7</xdr:col>
                    <xdr:colOff>628650</xdr:colOff>
                    <xdr:row>211</xdr:row>
                    <xdr:rowOff>104775</xdr:rowOff>
                  </to>
                </anchor>
              </controlPr>
            </control>
          </mc:Choice>
        </mc:AlternateContent>
        <mc:AlternateContent xmlns:mc="http://schemas.openxmlformats.org/markup-compatibility/2006">
          <mc:Choice Requires="x14">
            <control shapeId="167018" r:id="rId111" name="Check Box 106">
              <controlPr defaultSize="0" autoFill="0" autoLine="0" autoPict="0">
                <anchor moveWithCells="1" sizeWithCells="1">
                  <from>
                    <xdr:col>8</xdr:col>
                    <xdr:colOff>114300</xdr:colOff>
                    <xdr:row>210</xdr:row>
                    <xdr:rowOff>171450</xdr:rowOff>
                  </from>
                  <to>
                    <xdr:col>8</xdr:col>
                    <xdr:colOff>657225</xdr:colOff>
                    <xdr:row>210</xdr:row>
                    <xdr:rowOff>514350</xdr:rowOff>
                  </to>
                </anchor>
              </controlPr>
            </control>
          </mc:Choice>
        </mc:AlternateContent>
        <mc:AlternateContent xmlns:mc="http://schemas.openxmlformats.org/markup-compatibility/2006">
          <mc:Choice Requires="x14">
            <control shapeId="167019" r:id="rId112" name="Check Box 107">
              <controlPr defaultSize="0" autoFill="0" autoLine="0" autoPict="0">
                <anchor moveWithCells="1" sizeWithCells="1">
                  <from>
                    <xdr:col>8</xdr:col>
                    <xdr:colOff>114300</xdr:colOff>
                    <xdr:row>210</xdr:row>
                    <xdr:rowOff>428625</xdr:rowOff>
                  </from>
                  <to>
                    <xdr:col>8</xdr:col>
                    <xdr:colOff>895350</xdr:colOff>
                    <xdr:row>211</xdr:row>
                    <xdr:rowOff>133350</xdr:rowOff>
                  </to>
                </anchor>
              </controlPr>
            </control>
          </mc:Choice>
        </mc:AlternateContent>
        <mc:AlternateContent xmlns:mc="http://schemas.openxmlformats.org/markup-compatibility/2006">
          <mc:Choice Requires="x14">
            <control shapeId="167020" r:id="rId113" name="Check Box 108">
              <controlPr defaultSize="0" autoFill="0" autoLine="0" autoPict="0">
                <anchor moveWithCells="1" sizeWithCells="1">
                  <from>
                    <xdr:col>8</xdr:col>
                    <xdr:colOff>952500</xdr:colOff>
                    <xdr:row>210</xdr:row>
                    <xdr:rowOff>428625</xdr:rowOff>
                  </from>
                  <to>
                    <xdr:col>8</xdr:col>
                    <xdr:colOff>1543050</xdr:colOff>
                    <xdr:row>211</xdr:row>
                    <xdr:rowOff>152400</xdr:rowOff>
                  </to>
                </anchor>
              </controlPr>
            </control>
          </mc:Choice>
        </mc:AlternateContent>
        <mc:AlternateContent xmlns:mc="http://schemas.openxmlformats.org/markup-compatibility/2006">
          <mc:Choice Requires="x14">
            <control shapeId="167021" r:id="rId114" name="Check Box 109">
              <controlPr defaultSize="0" autoFill="0" autoLine="0" autoPict="0">
                <anchor moveWithCells="1" sizeWithCells="1">
                  <from>
                    <xdr:col>4</xdr:col>
                    <xdr:colOff>942975</xdr:colOff>
                    <xdr:row>219</xdr:row>
                    <xdr:rowOff>180975</xdr:rowOff>
                  </from>
                  <to>
                    <xdr:col>5</xdr:col>
                    <xdr:colOff>762000</xdr:colOff>
                    <xdr:row>219</xdr:row>
                    <xdr:rowOff>523875</xdr:rowOff>
                  </to>
                </anchor>
              </controlPr>
            </control>
          </mc:Choice>
        </mc:AlternateContent>
        <mc:AlternateContent xmlns:mc="http://schemas.openxmlformats.org/markup-compatibility/2006">
          <mc:Choice Requires="x14">
            <control shapeId="167022" r:id="rId115" name="Check Box 110">
              <controlPr defaultSize="0" autoFill="0" autoLine="0" autoPict="0">
                <anchor moveWithCells="1" sizeWithCells="1">
                  <from>
                    <xdr:col>4</xdr:col>
                    <xdr:colOff>942975</xdr:colOff>
                    <xdr:row>219</xdr:row>
                    <xdr:rowOff>428625</xdr:rowOff>
                  </from>
                  <to>
                    <xdr:col>5</xdr:col>
                    <xdr:colOff>762000</xdr:colOff>
                    <xdr:row>220</xdr:row>
                    <xdr:rowOff>161925</xdr:rowOff>
                  </to>
                </anchor>
              </controlPr>
            </control>
          </mc:Choice>
        </mc:AlternateContent>
        <mc:AlternateContent xmlns:mc="http://schemas.openxmlformats.org/markup-compatibility/2006">
          <mc:Choice Requires="x14">
            <control shapeId="167023" r:id="rId116" name="Check Box 111">
              <controlPr defaultSize="0" autoFill="0" autoLine="0" autoPict="0">
                <anchor moveWithCells="1" sizeWithCells="1">
                  <from>
                    <xdr:col>5</xdr:col>
                    <xdr:colOff>819150</xdr:colOff>
                    <xdr:row>219</xdr:row>
                    <xdr:rowOff>438150</xdr:rowOff>
                  </from>
                  <to>
                    <xdr:col>6</xdr:col>
                    <xdr:colOff>0</xdr:colOff>
                    <xdr:row>220</xdr:row>
                    <xdr:rowOff>171450</xdr:rowOff>
                  </to>
                </anchor>
              </controlPr>
            </control>
          </mc:Choice>
        </mc:AlternateContent>
        <mc:AlternateContent xmlns:mc="http://schemas.openxmlformats.org/markup-compatibility/2006">
          <mc:Choice Requires="x14">
            <control shapeId="167024" r:id="rId117" name="Check Box 112">
              <controlPr defaultSize="0" autoFill="0" autoLine="0" autoPict="0">
                <anchor moveWithCells="1" sizeWithCells="1">
                  <from>
                    <xdr:col>6</xdr:col>
                    <xdr:colOff>180975</xdr:colOff>
                    <xdr:row>219</xdr:row>
                    <xdr:rowOff>209550</xdr:rowOff>
                  </from>
                  <to>
                    <xdr:col>6</xdr:col>
                    <xdr:colOff>876300</xdr:colOff>
                    <xdr:row>219</xdr:row>
                    <xdr:rowOff>552450</xdr:rowOff>
                  </to>
                </anchor>
              </controlPr>
            </control>
          </mc:Choice>
        </mc:AlternateContent>
        <mc:AlternateContent xmlns:mc="http://schemas.openxmlformats.org/markup-compatibility/2006">
          <mc:Choice Requires="x14">
            <control shapeId="167025" r:id="rId118" name="Check Box 113">
              <controlPr defaultSize="0" autoFill="0" autoLine="0" autoPict="0">
                <anchor moveWithCells="1" sizeWithCells="1">
                  <from>
                    <xdr:col>6</xdr:col>
                    <xdr:colOff>171450</xdr:colOff>
                    <xdr:row>219</xdr:row>
                    <xdr:rowOff>457200</xdr:rowOff>
                  </from>
                  <to>
                    <xdr:col>6</xdr:col>
                    <xdr:colOff>1181100</xdr:colOff>
                    <xdr:row>220</xdr:row>
                    <xdr:rowOff>190500</xdr:rowOff>
                  </to>
                </anchor>
              </controlPr>
            </control>
          </mc:Choice>
        </mc:AlternateContent>
        <mc:AlternateContent xmlns:mc="http://schemas.openxmlformats.org/markup-compatibility/2006">
          <mc:Choice Requires="x14">
            <control shapeId="167026" r:id="rId119" name="Check Box 114">
              <controlPr defaultSize="0" autoFill="0" autoLine="0" autoPict="0">
                <anchor moveWithCells="1" sizeWithCells="1">
                  <from>
                    <xdr:col>6</xdr:col>
                    <xdr:colOff>1247775</xdr:colOff>
                    <xdr:row>219</xdr:row>
                    <xdr:rowOff>466725</xdr:rowOff>
                  </from>
                  <to>
                    <xdr:col>7</xdr:col>
                    <xdr:colOff>704850</xdr:colOff>
                    <xdr:row>220</xdr:row>
                    <xdr:rowOff>200025</xdr:rowOff>
                  </to>
                </anchor>
              </controlPr>
            </control>
          </mc:Choice>
        </mc:AlternateContent>
        <mc:AlternateContent xmlns:mc="http://schemas.openxmlformats.org/markup-compatibility/2006">
          <mc:Choice Requires="x14">
            <control shapeId="167027" r:id="rId120" name="Check Box 115">
              <controlPr defaultSize="0" autoFill="0" autoLine="0" autoPict="0">
                <anchor moveWithCells="1" sizeWithCells="1">
                  <from>
                    <xdr:col>8</xdr:col>
                    <xdr:colOff>152400</xdr:colOff>
                    <xdr:row>219</xdr:row>
                    <xdr:rowOff>190500</xdr:rowOff>
                  </from>
                  <to>
                    <xdr:col>8</xdr:col>
                    <xdr:colOff>990600</xdr:colOff>
                    <xdr:row>219</xdr:row>
                    <xdr:rowOff>533400</xdr:rowOff>
                  </to>
                </anchor>
              </controlPr>
            </control>
          </mc:Choice>
        </mc:AlternateContent>
        <mc:AlternateContent xmlns:mc="http://schemas.openxmlformats.org/markup-compatibility/2006">
          <mc:Choice Requires="x14">
            <control shapeId="167028" r:id="rId121" name="Check Box 116">
              <controlPr defaultSize="0" autoFill="0" autoLine="0" autoPict="0">
                <anchor moveWithCells="1" sizeWithCells="1">
                  <from>
                    <xdr:col>8</xdr:col>
                    <xdr:colOff>152400</xdr:colOff>
                    <xdr:row>219</xdr:row>
                    <xdr:rowOff>438150</xdr:rowOff>
                  </from>
                  <to>
                    <xdr:col>8</xdr:col>
                    <xdr:colOff>914400</xdr:colOff>
                    <xdr:row>220</xdr:row>
                    <xdr:rowOff>171450</xdr:rowOff>
                  </to>
                </anchor>
              </controlPr>
            </control>
          </mc:Choice>
        </mc:AlternateContent>
        <mc:AlternateContent xmlns:mc="http://schemas.openxmlformats.org/markup-compatibility/2006">
          <mc:Choice Requires="x14">
            <control shapeId="167029" r:id="rId122" name="Check Box 117">
              <controlPr defaultSize="0" autoFill="0" autoLine="0" autoPict="0">
                <anchor moveWithCells="1" sizeWithCells="1">
                  <from>
                    <xdr:col>8</xdr:col>
                    <xdr:colOff>971550</xdr:colOff>
                    <xdr:row>219</xdr:row>
                    <xdr:rowOff>447675</xdr:rowOff>
                  </from>
                  <to>
                    <xdr:col>8</xdr:col>
                    <xdr:colOff>1543050</xdr:colOff>
                    <xdr:row>220</xdr:row>
                    <xdr:rowOff>180975</xdr:rowOff>
                  </to>
                </anchor>
              </controlPr>
            </control>
          </mc:Choice>
        </mc:AlternateContent>
        <mc:AlternateContent xmlns:mc="http://schemas.openxmlformats.org/markup-compatibility/2006">
          <mc:Choice Requires="x14">
            <control shapeId="167030" r:id="rId123" name="Check Box 118">
              <controlPr defaultSize="0" autoFill="0" autoLine="0" autoPict="0">
                <anchor moveWithCells="1" sizeWithCells="1">
                  <from>
                    <xdr:col>4</xdr:col>
                    <xdr:colOff>942975</xdr:colOff>
                    <xdr:row>178</xdr:row>
                    <xdr:rowOff>123825</xdr:rowOff>
                  </from>
                  <to>
                    <xdr:col>5</xdr:col>
                    <xdr:colOff>762000</xdr:colOff>
                    <xdr:row>178</xdr:row>
                    <xdr:rowOff>504825</xdr:rowOff>
                  </to>
                </anchor>
              </controlPr>
            </control>
          </mc:Choice>
        </mc:AlternateContent>
        <mc:AlternateContent xmlns:mc="http://schemas.openxmlformats.org/markup-compatibility/2006">
          <mc:Choice Requires="x14">
            <control shapeId="167031" r:id="rId124" name="Check Box 119">
              <controlPr defaultSize="0" autoFill="0" autoLine="0" autoPict="0">
                <anchor moveWithCells="1" sizeWithCells="1">
                  <from>
                    <xdr:col>4</xdr:col>
                    <xdr:colOff>942975</xdr:colOff>
                    <xdr:row>178</xdr:row>
                    <xdr:rowOff>400050</xdr:rowOff>
                  </from>
                  <to>
                    <xdr:col>5</xdr:col>
                    <xdr:colOff>762000</xdr:colOff>
                    <xdr:row>179</xdr:row>
                    <xdr:rowOff>104775</xdr:rowOff>
                  </to>
                </anchor>
              </controlPr>
            </control>
          </mc:Choice>
        </mc:AlternateContent>
        <mc:AlternateContent xmlns:mc="http://schemas.openxmlformats.org/markup-compatibility/2006">
          <mc:Choice Requires="x14">
            <control shapeId="167032" r:id="rId125" name="Check Box 120">
              <controlPr defaultSize="0" autoFill="0" autoLine="0" autoPict="0">
                <anchor moveWithCells="1" sizeWithCells="1">
                  <from>
                    <xdr:col>5</xdr:col>
                    <xdr:colOff>819150</xdr:colOff>
                    <xdr:row>178</xdr:row>
                    <xdr:rowOff>409575</xdr:rowOff>
                  </from>
                  <to>
                    <xdr:col>6</xdr:col>
                    <xdr:colOff>0</xdr:colOff>
                    <xdr:row>179</xdr:row>
                    <xdr:rowOff>114300</xdr:rowOff>
                  </to>
                </anchor>
              </controlPr>
            </control>
          </mc:Choice>
        </mc:AlternateContent>
        <mc:AlternateContent xmlns:mc="http://schemas.openxmlformats.org/markup-compatibility/2006">
          <mc:Choice Requires="x14">
            <control shapeId="167033" r:id="rId126" name="Check Box 121">
              <controlPr defaultSize="0" autoFill="0" autoLine="0" autoPict="0">
                <anchor moveWithCells="1" sizeWithCells="1">
                  <from>
                    <xdr:col>6</xdr:col>
                    <xdr:colOff>219075</xdr:colOff>
                    <xdr:row>178</xdr:row>
                    <xdr:rowOff>38100</xdr:rowOff>
                  </from>
                  <to>
                    <xdr:col>7</xdr:col>
                    <xdr:colOff>19050</xdr:colOff>
                    <xdr:row>178</xdr:row>
                    <xdr:rowOff>552450</xdr:rowOff>
                  </to>
                </anchor>
              </controlPr>
            </control>
          </mc:Choice>
        </mc:AlternateContent>
        <mc:AlternateContent xmlns:mc="http://schemas.openxmlformats.org/markup-compatibility/2006">
          <mc:Choice Requires="x14">
            <control shapeId="167034" r:id="rId127" name="Check Box 122">
              <controlPr defaultSize="0" autoFill="0" autoLine="0" autoPict="0">
                <anchor moveWithCells="1" sizeWithCells="1">
                  <from>
                    <xdr:col>6</xdr:col>
                    <xdr:colOff>209550</xdr:colOff>
                    <xdr:row>178</xdr:row>
                    <xdr:rowOff>409575</xdr:rowOff>
                  </from>
                  <to>
                    <xdr:col>6</xdr:col>
                    <xdr:colOff>1190625</xdr:colOff>
                    <xdr:row>179</xdr:row>
                    <xdr:rowOff>247650</xdr:rowOff>
                  </to>
                </anchor>
              </controlPr>
            </control>
          </mc:Choice>
        </mc:AlternateContent>
        <mc:AlternateContent xmlns:mc="http://schemas.openxmlformats.org/markup-compatibility/2006">
          <mc:Choice Requires="x14">
            <control shapeId="167035" r:id="rId128" name="Check Box 123">
              <controlPr defaultSize="0" autoFill="0" autoLine="0" autoPict="0">
                <anchor moveWithCells="1" sizeWithCells="1">
                  <from>
                    <xdr:col>6</xdr:col>
                    <xdr:colOff>1257300</xdr:colOff>
                    <xdr:row>178</xdr:row>
                    <xdr:rowOff>419100</xdr:rowOff>
                  </from>
                  <to>
                    <xdr:col>7</xdr:col>
                    <xdr:colOff>676275</xdr:colOff>
                    <xdr:row>179</xdr:row>
                    <xdr:rowOff>266700</xdr:rowOff>
                  </to>
                </anchor>
              </controlPr>
            </control>
          </mc:Choice>
        </mc:AlternateContent>
        <mc:AlternateContent xmlns:mc="http://schemas.openxmlformats.org/markup-compatibility/2006">
          <mc:Choice Requires="x14">
            <control shapeId="167036" r:id="rId129" name="Check Box 124">
              <controlPr defaultSize="0" autoFill="0" autoLine="0" autoPict="0">
                <anchor moveWithCells="1" sizeWithCells="1">
                  <from>
                    <xdr:col>8</xdr:col>
                    <xdr:colOff>47625</xdr:colOff>
                    <xdr:row>178</xdr:row>
                    <xdr:rowOff>57150</xdr:rowOff>
                  </from>
                  <to>
                    <xdr:col>8</xdr:col>
                    <xdr:colOff>1181100</xdr:colOff>
                    <xdr:row>178</xdr:row>
                    <xdr:rowOff>581025</xdr:rowOff>
                  </to>
                </anchor>
              </controlPr>
            </control>
          </mc:Choice>
        </mc:AlternateContent>
        <mc:AlternateContent xmlns:mc="http://schemas.openxmlformats.org/markup-compatibility/2006">
          <mc:Choice Requires="x14">
            <control shapeId="167037" r:id="rId130" name="Check Box 125">
              <controlPr defaultSize="0" autoFill="0" autoLine="0" autoPict="0">
                <anchor moveWithCells="1" sizeWithCells="1">
                  <from>
                    <xdr:col>8</xdr:col>
                    <xdr:colOff>47625</xdr:colOff>
                    <xdr:row>178</xdr:row>
                    <xdr:rowOff>438150</xdr:rowOff>
                  </from>
                  <to>
                    <xdr:col>8</xdr:col>
                    <xdr:colOff>1038225</xdr:colOff>
                    <xdr:row>179</xdr:row>
                    <xdr:rowOff>276225</xdr:rowOff>
                  </to>
                </anchor>
              </controlPr>
            </control>
          </mc:Choice>
        </mc:AlternateContent>
        <mc:AlternateContent xmlns:mc="http://schemas.openxmlformats.org/markup-compatibility/2006">
          <mc:Choice Requires="x14">
            <control shapeId="167038" r:id="rId131" name="Check Box 126">
              <controlPr defaultSize="0" autoFill="0" autoLine="0" autoPict="0">
                <anchor moveWithCells="1" sizeWithCells="1">
                  <from>
                    <xdr:col>8</xdr:col>
                    <xdr:colOff>914400</xdr:colOff>
                    <xdr:row>178</xdr:row>
                    <xdr:rowOff>409575</xdr:rowOff>
                  </from>
                  <to>
                    <xdr:col>8</xdr:col>
                    <xdr:colOff>1466850</xdr:colOff>
                    <xdr:row>179</xdr:row>
                    <xdr:rowOff>257175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FAF6C446-889A-4AEA-8BBD-58645A875832}">
          <x14:formula1>
            <xm:f>"Yes,No"</xm:f>
          </x14:formula1>
          <xm:sqref>G419:G423 JC419:JC423 SY419:SY423 ACU419:ACU423 AMQ419:AMQ423 AWM419:AWM423 BGI419:BGI423 BQE419:BQE423 CAA419:CAA423 CJW419:CJW423 CTS419:CTS423 DDO419:DDO423 DNK419:DNK423 DXG419:DXG423 EHC419:EHC423 EQY419:EQY423 FAU419:FAU423 FKQ419:FKQ423 FUM419:FUM423 GEI419:GEI423 GOE419:GOE423 GYA419:GYA423 HHW419:HHW423 HRS419:HRS423 IBO419:IBO423 ILK419:ILK423 IVG419:IVG423 JFC419:JFC423 JOY419:JOY423 JYU419:JYU423 KIQ419:KIQ423 KSM419:KSM423 LCI419:LCI423 LME419:LME423 LWA419:LWA423 MFW419:MFW423 MPS419:MPS423 MZO419:MZO423 NJK419:NJK423 NTG419:NTG423 ODC419:ODC423 OMY419:OMY423 OWU419:OWU423 PGQ419:PGQ423 PQM419:PQM423 QAI419:QAI423 QKE419:QKE423 QUA419:QUA423 RDW419:RDW423 RNS419:RNS423 RXO419:RXO423 SHK419:SHK423 SRG419:SRG423 TBC419:TBC423 TKY419:TKY423 TUU419:TUU423 UEQ419:UEQ423 UOM419:UOM423 UYI419:UYI423 VIE419:VIE423 VSA419:VSA423 WBW419:WBW423 WLS419:WLS423 WVO419:WVO423 G65955:G65959 JC65955:JC65959 SY65955:SY65959 ACU65955:ACU65959 AMQ65955:AMQ65959 AWM65955:AWM65959 BGI65955:BGI65959 BQE65955:BQE65959 CAA65955:CAA65959 CJW65955:CJW65959 CTS65955:CTS65959 DDO65955:DDO65959 DNK65955:DNK65959 DXG65955:DXG65959 EHC65955:EHC65959 EQY65955:EQY65959 FAU65955:FAU65959 FKQ65955:FKQ65959 FUM65955:FUM65959 GEI65955:GEI65959 GOE65955:GOE65959 GYA65955:GYA65959 HHW65955:HHW65959 HRS65955:HRS65959 IBO65955:IBO65959 ILK65955:ILK65959 IVG65955:IVG65959 JFC65955:JFC65959 JOY65955:JOY65959 JYU65955:JYU65959 KIQ65955:KIQ65959 KSM65955:KSM65959 LCI65955:LCI65959 LME65955:LME65959 LWA65955:LWA65959 MFW65955:MFW65959 MPS65955:MPS65959 MZO65955:MZO65959 NJK65955:NJK65959 NTG65955:NTG65959 ODC65955:ODC65959 OMY65955:OMY65959 OWU65955:OWU65959 PGQ65955:PGQ65959 PQM65955:PQM65959 QAI65955:QAI65959 QKE65955:QKE65959 QUA65955:QUA65959 RDW65955:RDW65959 RNS65955:RNS65959 RXO65955:RXO65959 SHK65955:SHK65959 SRG65955:SRG65959 TBC65955:TBC65959 TKY65955:TKY65959 TUU65955:TUU65959 UEQ65955:UEQ65959 UOM65955:UOM65959 UYI65955:UYI65959 VIE65955:VIE65959 VSA65955:VSA65959 WBW65955:WBW65959 WLS65955:WLS65959 WVO65955:WVO65959 G131491:G131495 JC131491:JC131495 SY131491:SY131495 ACU131491:ACU131495 AMQ131491:AMQ131495 AWM131491:AWM131495 BGI131491:BGI131495 BQE131491:BQE131495 CAA131491:CAA131495 CJW131491:CJW131495 CTS131491:CTS131495 DDO131491:DDO131495 DNK131491:DNK131495 DXG131491:DXG131495 EHC131491:EHC131495 EQY131491:EQY131495 FAU131491:FAU131495 FKQ131491:FKQ131495 FUM131491:FUM131495 GEI131491:GEI131495 GOE131491:GOE131495 GYA131491:GYA131495 HHW131491:HHW131495 HRS131491:HRS131495 IBO131491:IBO131495 ILK131491:ILK131495 IVG131491:IVG131495 JFC131491:JFC131495 JOY131491:JOY131495 JYU131491:JYU131495 KIQ131491:KIQ131495 KSM131491:KSM131495 LCI131491:LCI131495 LME131491:LME131495 LWA131491:LWA131495 MFW131491:MFW131495 MPS131491:MPS131495 MZO131491:MZO131495 NJK131491:NJK131495 NTG131491:NTG131495 ODC131491:ODC131495 OMY131491:OMY131495 OWU131491:OWU131495 PGQ131491:PGQ131495 PQM131491:PQM131495 QAI131491:QAI131495 QKE131491:QKE131495 QUA131491:QUA131495 RDW131491:RDW131495 RNS131491:RNS131495 RXO131491:RXO131495 SHK131491:SHK131495 SRG131491:SRG131495 TBC131491:TBC131495 TKY131491:TKY131495 TUU131491:TUU131495 UEQ131491:UEQ131495 UOM131491:UOM131495 UYI131491:UYI131495 VIE131491:VIE131495 VSA131491:VSA131495 WBW131491:WBW131495 WLS131491:WLS131495 WVO131491:WVO131495 G197027:G197031 JC197027:JC197031 SY197027:SY197031 ACU197027:ACU197031 AMQ197027:AMQ197031 AWM197027:AWM197031 BGI197027:BGI197031 BQE197027:BQE197031 CAA197027:CAA197031 CJW197027:CJW197031 CTS197027:CTS197031 DDO197027:DDO197031 DNK197027:DNK197031 DXG197027:DXG197031 EHC197027:EHC197031 EQY197027:EQY197031 FAU197027:FAU197031 FKQ197027:FKQ197031 FUM197027:FUM197031 GEI197027:GEI197031 GOE197027:GOE197031 GYA197027:GYA197031 HHW197027:HHW197031 HRS197027:HRS197031 IBO197027:IBO197031 ILK197027:ILK197031 IVG197027:IVG197031 JFC197027:JFC197031 JOY197027:JOY197031 JYU197027:JYU197031 KIQ197027:KIQ197031 KSM197027:KSM197031 LCI197027:LCI197031 LME197027:LME197031 LWA197027:LWA197031 MFW197027:MFW197031 MPS197027:MPS197031 MZO197027:MZO197031 NJK197027:NJK197031 NTG197027:NTG197031 ODC197027:ODC197031 OMY197027:OMY197031 OWU197027:OWU197031 PGQ197027:PGQ197031 PQM197027:PQM197031 QAI197027:QAI197031 QKE197027:QKE197031 QUA197027:QUA197031 RDW197027:RDW197031 RNS197027:RNS197031 RXO197027:RXO197031 SHK197027:SHK197031 SRG197027:SRG197031 TBC197027:TBC197031 TKY197027:TKY197031 TUU197027:TUU197031 UEQ197027:UEQ197031 UOM197027:UOM197031 UYI197027:UYI197031 VIE197027:VIE197031 VSA197027:VSA197031 WBW197027:WBW197031 WLS197027:WLS197031 WVO197027:WVO197031 G262563:G262567 JC262563:JC262567 SY262563:SY262567 ACU262563:ACU262567 AMQ262563:AMQ262567 AWM262563:AWM262567 BGI262563:BGI262567 BQE262563:BQE262567 CAA262563:CAA262567 CJW262563:CJW262567 CTS262563:CTS262567 DDO262563:DDO262567 DNK262563:DNK262567 DXG262563:DXG262567 EHC262563:EHC262567 EQY262563:EQY262567 FAU262563:FAU262567 FKQ262563:FKQ262567 FUM262563:FUM262567 GEI262563:GEI262567 GOE262563:GOE262567 GYA262563:GYA262567 HHW262563:HHW262567 HRS262563:HRS262567 IBO262563:IBO262567 ILK262563:ILK262567 IVG262563:IVG262567 JFC262563:JFC262567 JOY262563:JOY262567 JYU262563:JYU262567 KIQ262563:KIQ262567 KSM262563:KSM262567 LCI262563:LCI262567 LME262563:LME262567 LWA262563:LWA262567 MFW262563:MFW262567 MPS262563:MPS262567 MZO262563:MZO262567 NJK262563:NJK262567 NTG262563:NTG262567 ODC262563:ODC262567 OMY262563:OMY262567 OWU262563:OWU262567 PGQ262563:PGQ262567 PQM262563:PQM262567 QAI262563:QAI262567 QKE262563:QKE262567 QUA262563:QUA262567 RDW262563:RDW262567 RNS262563:RNS262567 RXO262563:RXO262567 SHK262563:SHK262567 SRG262563:SRG262567 TBC262563:TBC262567 TKY262563:TKY262567 TUU262563:TUU262567 UEQ262563:UEQ262567 UOM262563:UOM262567 UYI262563:UYI262567 VIE262563:VIE262567 VSA262563:VSA262567 WBW262563:WBW262567 WLS262563:WLS262567 WVO262563:WVO262567 G328099:G328103 JC328099:JC328103 SY328099:SY328103 ACU328099:ACU328103 AMQ328099:AMQ328103 AWM328099:AWM328103 BGI328099:BGI328103 BQE328099:BQE328103 CAA328099:CAA328103 CJW328099:CJW328103 CTS328099:CTS328103 DDO328099:DDO328103 DNK328099:DNK328103 DXG328099:DXG328103 EHC328099:EHC328103 EQY328099:EQY328103 FAU328099:FAU328103 FKQ328099:FKQ328103 FUM328099:FUM328103 GEI328099:GEI328103 GOE328099:GOE328103 GYA328099:GYA328103 HHW328099:HHW328103 HRS328099:HRS328103 IBO328099:IBO328103 ILK328099:ILK328103 IVG328099:IVG328103 JFC328099:JFC328103 JOY328099:JOY328103 JYU328099:JYU328103 KIQ328099:KIQ328103 KSM328099:KSM328103 LCI328099:LCI328103 LME328099:LME328103 LWA328099:LWA328103 MFW328099:MFW328103 MPS328099:MPS328103 MZO328099:MZO328103 NJK328099:NJK328103 NTG328099:NTG328103 ODC328099:ODC328103 OMY328099:OMY328103 OWU328099:OWU328103 PGQ328099:PGQ328103 PQM328099:PQM328103 QAI328099:QAI328103 QKE328099:QKE328103 QUA328099:QUA328103 RDW328099:RDW328103 RNS328099:RNS328103 RXO328099:RXO328103 SHK328099:SHK328103 SRG328099:SRG328103 TBC328099:TBC328103 TKY328099:TKY328103 TUU328099:TUU328103 UEQ328099:UEQ328103 UOM328099:UOM328103 UYI328099:UYI328103 VIE328099:VIE328103 VSA328099:VSA328103 WBW328099:WBW328103 WLS328099:WLS328103 WVO328099:WVO328103 G393635:G393639 JC393635:JC393639 SY393635:SY393639 ACU393635:ACU393639 AMQ393635:AMQ393639 AWM393635:AWM393639 BGI393635:BGI393639 BQE393635:BQE393639 CAA393635:CAA393639 CJW393635:CJW393639 CTS393635:CTS393639 DDO393635:DDO393639 DNK393635:DNK393639 DXG393635:DXG393639 EHC393635:EHC393639 EQY393635:EQY393639 FAU393635:FAU393639 FKQ393635:FKQ393639 FUM393635:FUM393639 GEI393635:GEI393639 GOE393635:GOE393639 GYA393635:GYA393639 HHW393635:HHW393639 HRS393635:HRS393639 IBO393635:IBO393639 ILK393635:ILK393639 IVG393635:IVG393639 JFC393635:JFC393639 JOY393635:JOY393639 JYU393635:JYU393639 KIQ393635:KIQ393639 KSM393635:KSM393639 LCI393635:LCI393639 LME393635:LME393639 LWA393635:LWA393639 MFW393635:MFW393639 MPS393635:MPS393639 MZO393635:MZO393639 NJK393635:NJK393639 NTG393635:NTG393639 ODC393635:ODC393639 OMY393635:OMY393639 OWU393635:OWU393639 PGQ393635:PGQ393639 PQM393635:PQM393639 QAI393635:QAI393639 QKE393635:QKE393639 QUA393635:QUA393639 RDW393635:RDW393639 RNS393635:RNS393639 RXO393635:RXO393639 SHK393635:SHK393639 SRG393635:SRG393639 TBC393635:TBC393639 TKY393635:TKY393639 TUU393635:TUU393639 UEQ393635:UEQ393639 UOM393635:UOM393639 UYI393635:UYI393639 VIE393635:VIE393639 VSA393635:VSA393639 WBW393635:WBW393639 WLS393635:WLS393639 WVO393635:WVO393639 G459171:G459175 JC459171:JC459175 SY459171:SY459175 ACU459171:ACU459175 AMQ459171:AMQ459175 AWM459171:AWM459175 BGI459171:BGI459175 BQE459171:BQE459175 CAA459171:CAA459175 CJW459171:CJW459175 CTS459171:CTS459175 DDO459171:DDO459175 DNK459171:DNK459175 DXG459171:DXG459175 EHC459171:EHC459175 EQY459171:EQY459175 FAU459171:FAU459175 FKQ459171:FKQ459175 FUM459171:FUM459175 GEI459171:GEI459175 GOE459171:GOE459175 GYA459171:GYA459175 HHW459171:HHW459175 HRS459171:HRS459175 IBO459171:IBO459175 ILK459171:ILK459175 IVG459171:IVG459175 JFC459171:JFC459175 JOY459171:JOY459175 JYU459171:JYU459175 KIQ459171:KIQ459175 KSM459171:KSM459175 LCI459171:LCI459175 LME459171:LME459175 LWA459171:LWA459175 MFW459171:MFW459175 MPS459171:MPS459175 MZO459171:MZO459175 NJK459171:NJK459175 NTG459171:NTG459175 ODC459171:ODC459175 OMY459171:OMY459175 OWU459171:OWU459175 PGQ459171:PGQ459175 PQM459171:PQM459175 QAI459171:QAI459175 QKE459171:QKE459175 QUA459171:QUA459175 RDW459171:RDW459175 RNS459171:RNS459175 RXO459171:RXO459175 SHK459171:SHK459175 SRG459171:SRG459175 TBC459171:TBC459175 TKY459171:TKY459175 TUU459171:TUU459175 UEQ459171:UEQ459175 UOM459171:UOM459175 UYI459171:UYI459175 VIE459171:VIE459175 VSA459171:VSA459175 WBW459171:WBW459175 WLS459171:WLS459175 WVO459171:WVO459175 G524707:G524711 JC524707:JC524711 SY524707:SY524711 ACU524707:ACU524711 AMQ524707:AMQ524711 AWM524707:AWM524711 BGI524707:BGI524711 BQE524707:BQE524711 CAA524707:CAA524711 CJW524707:CJW524711 CTS524707:CTS524711 DDO524707:DDO524711 DNK524707:DNK524711 DXG524707:DXG524711 EHC524707:EHC524711 EQY524707:EQY524711 FAU524707:FAU524711 FKQ524707:FKQ524711 FUM524707:FUM524711 GEI524707:GEI524711 GOE524707:GOE524711 GYA524707:GYA524711 HHW524707:HHW524711 HRS524707:HRS524711 IBO524707:IBO524711 ILK524707:ILK524711 IVG524707:IVG524711 JFC524707:JFC524711 JOY524707:JOY524711 JYU524707:JYU524711 KIQ524707:KIQ524711 KSM524707:KSM524711 LCI524707:LCI524711 LME524707:LME524711 LWA524707:LWA524711 MFW524707:MFW524711 MPS524707:MPS524711 MZO524707:MZO524711 NJK524707:NJK524711 NTG524707:NTG524711 ODC524707:ODC524711 OMY524707:OMY524711 OWU524707:OWU524711 PGQ524707:PGQ524711 PQM524707:PQM524711 QAI524707:QAI524711 QKE524707:QKE524711 QUA524707:QUA524711 RDW524707:RDW524711 RNS524707:RNS524711 RXO524707:RXO524711 SHK524707:SHK524711 SRG524707:SRG524711 TBC524707:TBC524711 TKY524707:TKY524711 TUU524707:TUU524711 UEQ524707:UEQ524711 UOM524707:UOM524711 UYI524707:UYI524711 VIE524707:VIE524711 VSA524707:VSA524711 WBW524707:WBW524711 WLS524707:WLS524711 WVO524707:WVO524711 G590243:G590247 JC590243:JC590247 SY590243:SY590247 ACU590243:ACU590247 AMQ590243:AMQ590247 AWM590243:AWM590247 BGI590243:BGI590247 BQE590243:BQE590247 CAA590243:CAA590247 CJW590243:CJW590247 CTS590243:CTS590247 DDO590243:DDO590247 DNK590243:DNK590247 DXG590243:DXG590247 EHC590243:EHC590247 EQY590243:EQY590247 FAU590243:FAU590247 FKQ590243:FKQ590247 FUM590243:FUM590247 GEI590243:GEI590247 GOE590243:GOE590247 GYA590243:GYA590247 HHW590243:HHW590247 HRS590243:HRS590247 IBO590243:IBO590247 ILK590243:ILK590247 IVG590243:IVG590247 JFC590243:JFC590247 JOY590243:JOY590247 JYU590243:JYU590247 KIQ590243:KIQ590247 KSM590243:KSM590247 LCI590243:LCI590247 LME590243:LME590247 LWA590243:LWA590247 MFW590243:MFW590247 MPS590243:MPS590247 MZO590243:MZO590247 NJK590243:NJK590247 NTG590243:NTG590247 ODC590243:ODC590247 OMY590243:OMY590247 OWU590243:OWU590247 PGQ590243:PGQ590247 PQM590243:PQM590247 QAI590243:QAI590247 QKE590243:QKE590247 QUA590243:QUA590247 RDW590243:RDW590247 RNS590243:RNS590247 RXO590243:RXO590247 SHK590243:SHK590247 SRG590243:SRG590247 TBC590243:TBC590247 TKY590243:TKY590247 TUU590243:TUU590247 UEQ590243:UEQ590247 UOM590243:UOM590247 UYI590243:UYI590247 VIE590243:VIE590247 VSA590243:VSA590247 WBW590243:WBW590247 WLS590243:WLS590247 WVO590243:WVO590247 G655779:G655783 JC655779:JC655783 SY655779:SY655783 ACU655779:ACU655783 AMQ655779:AMQ655783 AWM655779:AWM655783 BGI655779:BGI655783 BQE655779:BQE655783 CAA655779:CAA655783 CJW655779:CJW655783 CTS655779:CTS655783 DDO655779:DDO655783 DNK655779:DNK655783 DXG655779:DXG655783 EHC655779:EHC655783 EQY655779:EQY655783 FAU655779:FAU655783 FKQ655779:FKQ655783 FUM655779:FUM655783 GEI655779:GEI655783 GOE655779:GOE655783 GYA655779:GYA655783 HHW655779:HHW655783 HRS655779:HRS655783 IBO655779:IBO655783 ILK655779:ILK655783 IVG655779:IVG655783 JFC655779:JFC655783 JOY655779:JOY655783 JYU655779:JYU655783 KIQ655779:KIQ655783 KSM655779:KSM655783 LCI655779:LCI655783 LME655779:LME655783 LWA655779:LWA655783 MFW655779:MFW655783 MPS655779:MPS655783 MZO655779:MZO655783 NJK655779:NJK655783 NTG655779:NTG655783 ODC655779:ODC655783 OMY655779:OMY655783 OWU655779:OWU655783 PGQ655779:PGQ655783 PQM655779:PQM655783 QAI655779:QAI655783 QKE655779:QKE655783 QUA655779:QUA655783 RDW655779:RDW655783 RNS655779:RNS655783 RXO655779:RXO655783 SHK655779:SHK655783 SRG655779:SRG655783 TBC655779:TBC655783 TKY655779:TKY655783 TUU655779:TUU655783 UEQ655779:UEQ655783 UOM655779:UOM655783 UYI655779:UYI655783 VIE655779:VIE655783 VSA655779:VSA655783 WBW655779:WBW655783 WLS655779:WLS655783 WVO655779:WVO655783 G721315:G721319 JC721315:JC721319 SY721315:SY721319 ACU721315:ACU721319 AMQ721315:AMQ721319 AWM721315:AWM721319 BGI721315:BGI721319 BQE721315:BQE721319 CAA721315:CAA721319 CJW721315:CJW721319 CTS721315:CTS721319 DDO721315:DDO721319 DNK721315:DNK721319 DXG721315:DXG721319 EHC721315:EHC721319 EQY721315:EQY721319 FAU721315:FAU721319 FKQ721315:FKQ721319 FUM721315:FUM721319 GEI721315:GEI721319 GOE721315:GOE721319 GYA721315:GYA721319 HHW721315:HHW721319 HRS721315:HRS721319 IBO721315:IBO721319 ILK721315:ILK721319 IVG721315:IVG721319 JFC721315:JFC721319 JOY721315:JOY721319 JYU721315:JYU721319 KIQ721315:KIQ721319 KSM721315:KSM721319 LCI721315:LCI721319 LME721315:LME721319 LWA721315:LWA721319 MFW721315:MFW721319 MPS721315:MPS721319 MZO721315:MZO721319 NJK721315:NJK721319 NTG721315:NTG721319 ODC721315:ODC721319 OMY721315:OMY721319 OWU721315:OWU721319 PGQ721315:PGQ721319 PQM721315:PQM721319 QAI721315:QAI721319 QKE721315:QKE721319 QUA721315:QUA721319 RDW721315:RDW721319 RNS721315:RNS721319 RXO721315:RXO721319 SHK721315:SHK721319 SRG721315:SRG721319 TBC721315:TBC721319 TKY721315:TKY721319 TUU721315:TUU721319 UEQ721315:UEQ721319 UOM721315:UOM721319 UYI721315:UYI721319 VIE721315:VIE721319 VSA721315:VSA721319 WBW721315:WBW721319 WLS721315:WLS721319 WVO721315:WVO721319 G786851:G786855 JC786851:JC786855 SY786851:SY786855 ACU786851:ACU786855 AMQ786851:AMQ786855 AWM786851:AWM786855 BGI786851:BGI786855 BQE786851:BQE786855 CAA786851:CAA786855 CJW786851:CJW786855 CTS786851:CTS786855 DDO786851:DDO786855 DNK786851:DNK786855 DXG786851:DXG786855 EHC786851:EHC786855 EQY786851:EQY786855 FAU786851:FAU786855 FKQ786851:FKQ786855 FUM786851:FUM786855 GEI786851:GEI786855 GOE786851:GOE786855 GYA786851:GYA786855 HHW786851:HHW786855 HRS786851:HRS786855 IBO786851:IBO786855 ILK786851:ILK786855 IVG786851:IVG786855 JFC786851:JFC786855 JOY786851:JOY786855 JYU786851:JYU786855 KIQ786851:KIQ786855 KSM786851:KSM786855 LCI786851:LCI786855 LME786851:LME786855 LWA786851:LWA786855 MFW786851:MFW786855 MPS786851:MPS786855 MZO786851:MZO786855 NJK786851:NJK786855 NTG786851:NTG786855 ODC786851:ODC786855 OMY786851:OMY786855 OWU786851:OWU786855 PGQ786851:PGQ786855 PQM786851:PQM786855 QAI786851:QAI786855 QKE786851:QKE786855 QUA786851:QUA786855 RDW786851:RDW786855 RNS786851:RNS786855 RXO786851:RXO786855 SHK786851:SHK786855 SRG786851:SRG786855 TBC786851:TBC786855 TKY786851:TKY786855 TUU786851:TUU786855 UEQ786851:UEQ786855 UOM786851:UOM786855 UYI786851:UYI786855 VIE786851:VIE786855 VSA786851:VSA786855 WBW786851:WBW786855 WLS786851:WLS786855 WVO786851:WVO786855 G852387:G852391 JC852387:JC852391 SY852387:SY852391 ACU852387:ACU852391 AMQ852387:AMQ852391 AWM852387:AWM852391 BGI852387:BGI852391 BQE852387:BQE852391 CAA852387:CAA852391 CJW852387:CJW852391 CTS852387:CTS852391 DDO852387:DDO852391 DNK852387:DNK852391 DXG852387:DXG852391 EHC852387:EHC852391 EQY852387:EQY852391 FAU852387:FAU852391 FKQ852387:FKQ852391 FUM852387:FUM852391 GEI852387:GEI852391 GOE852387:GOE852391 GYA852387:GYA852391 HHW852387:HHW852391 HRS852387:HRS852391 IBO852387:IBO852391 ILK852387:ILK852391 IVG852387:IVG852391 JFC852387:JFC852391 JOY852387:JOY852391 JYU852387:JYU852391 KIQ852387:KIQ852391 KSM852387:KSM852391 LCI852387:LCI852391 LME852387:LME852391 LWA852387:LWA852391 MFW852387:MFW852391 MPS852387:MPS852391 MZO852387:MZO852391 NJK852387:NJK852391 NTG852387:NTG852391 ODC852387:ODC852391 OMY852387:OMY852391 OWU852387:OWU852391 PGQ852387:PGQ852391 PQM852387:PQM852391 QAI852387:QAI852391 QKE852387:QKE852391 QUA852387:QUA852391 RDW852387:RDW852391 RNS852387:RNS852391 RXO852387:RXO852391 SHK852387:SHK852391 SRG852387:SRG852391 TBC852387:TBC852391 TKY852387:TKY852391 TUU852387:TUU852391 UEQ852387:UEQ852391 UOM852387:UOM852391 UYI852387:UYI852391 VIE852387:VIE852391 VSA852387:VSA852391 WBW852387:WBW852391 WLS852387:WLS852391 WVO852387:WVO852391 G917923:G917927 JC917923:JC917927 SY917923:SY917927 ACU917923:ACU917927 AMQ917923:AMQ917927 AWM917923:AWM917927 BGI917923:BGI917927 BQE917923:BQE917927 CAA917923:CAA917927 CJW917923:CJW917927 CTS917923:CTS917927 DDO917923:DDO917927 DNK917923:DNK917927 DXG917923:DXG917927 EHC917923:EHC917927 EQY917923:EQY917927 FAU917923:FAU917927 FKQ917923:FKQ917927 FUM917923:FUM917927 GEI917923:GEI917927 GOE917923:GOE917927 GYA917923:GYA917927 HHW917923:HHW917927 HRS917923:HRS917927 IBO917923:IBO917927 ILK917923:ILK917927 IVG917923:IVG917927 JFC917923:JFC917927 JOY917923:JOY917927 JYU917923:JYU917927 KIQ917923:KIQ917927 KSM917923:KSM917927 LCI917923:LCI917927 LME917923:LME917927 LWA917923:LWA917927 MFW917923:MFW917927 MPS917923:MPS917927 MZO917923:MZO917927 NJK917923:NJK917927 NTG917923:NTG917927 ODC917923:ODC917927 OMY917923:OMY917927 OWU917923:OWU917927 PGQ917923:PGQ917927 PQM917923:PQM917927 QAI917923:QAI917927 QKE917923:QKE917927 QUA917923:QUA917927 RDW917923:RDW917927 RNS917923:RNS917927 RXO917923:RXO917927 SHK917923:SHK917927 SRG917923:SRG917927 TBC917923:TBC917927 TKY917923:TKY917927 TUU917923:TUU917927 UEQ917923:UEQ917927 UOM917923:UOM917927 UYI917923:UYI917927 VIE917923:VIE917927 VSA917923:VSA917927 WBW917923:WBW917927 WLS917923:WLS917927 WVO917923:WVO917927 G983459:G983463 JC983459:JC983463 SY983459:SY983463 ACU983459:ACU983463 AMQ983459:AMQ983463 AWM983459:AWM983463 BGI983459:BGI983463 BQE983459:BQE983463 CAA983459:CAA983463 CJW983459:CJW983463 CTS983459:CTS983463 DDO983459:DDO983463 DNK983459:DNK983463 DXG983459:DXG983463 EHC983459:EHC983463 EQY983459:EQY983463 FAU983459:FAU983463 FKQ983459:FKQ983463 FUM983459:FUM983463 GEI983459:GEI983463 GOE983459:GOE983463 GYA983459:GYA983463 HHW983459:HHW983463 HRS983459:HRS983463 IBO983459:IBO983463 ILK983459:ILK983463 IVG983459:IVG983463 JFC983459:JFC983463 JOY983459:JOY983463 JYU983459:JYU983463 KIQ983459:KIQ983463 KSM983459:KSM983463 LCI983459:LCI983463 LME983459:LME983463 LWA983459:LWA983463 MFW983459:MFW983463 MPS983459:MPS983463 MZO983459:MZO983463 NJK983459:NJK983463 NTG983459:NTG983463 ODC983459:ODC983463 OMY983459:OMY983463 OWU983459:OWU983463 PGQ983459:PGQ983463 PQM983459:PQM983463 QAI983459:QAI983463 QKE983459:QKE983463 QUA983459:QUA983463 RDW983459:RDW983463 RNS983459:RNS983463 RXO983459:RXO983463 SHK983459:SHK983463 SRG983459:SRG983463 TBC983459:TBC983463 TKY983459:TKY983463 TUU983459:TUU983463 UEQ983459:UEQ983463 UOM983459:UOM983463 UYI983459:UYI983463 VIE983459:VIE983463 VSA983459:VSA983463 WBW983459:WBW983463 WLS983459:WLS983463 WVO983459:WVO983463 E322 JA322 SW322 ACS322 AMO322 AWK322 BGG322 BQC322 BZY322 CJU322 CTQ322 DDM322 DNI322 DXE322 EHA322 EQW322 FAS322 FKO322 FUK322 GEG322 GOC322 GXY322 HHU322 HRQ322 IBM322 ILI322 IVE322 JFA322 JOW322 JYS322 KIO322 KSK322 LCG322 LMC322 LVY322 MFU322 MPQ322 MZM322 NJI322 NTE322 ODA322 OMW322 OWS322 PGO322 PQK322 QAG322 QKC322 QTY322 RDU322 RNQ322 RXM322 SHI322 SRE322 TBA322 TKW322 TUS322 UEO322 UOK322 UYG322 VIC322 VRY322 WBU322 WLQ322 WVM322 E65858 JA65858 SW65858 ACS65858 AMO65858 AWK65858 BGG65858 BQC65858 BZY65858 CJU65858 CTQ65858 DDM65858 DNI65858 DXE65858 EHA65858 EQW65858 FAS65858 FKO65858 FUK65858 GEG65858 GOC65858 GXY65858 HHU65858 HRQ65858 IBM65858 ILI65858 IVE65858 JFA65858 JOW65858 JYS65858 KIO65858 KSK65858 LCG65858 LMC65858 LVY65858 MFU65858 MPQ65858 MZM65858 NJI65858 NTE65858 ODA65858 OMW65858 OWS65858 PGO65858 PQK65858 QAG65858 QKC65858 QTY65858 RDU65858 RNQ65858 RXM65858 SHI65858 SRE65858 TBA65858 TKW65858 TUS65858 UEO65858 UOK65858 UYG65858 VIC65858 VRY65858 WBU65858 WLQ65858 WVM65858 E131394 JA131394 SW131394 ACS131394 AMO131394 AWK131394 BGG131394 BQC131394 BZY131394 CJU131394 CTQ131394 DDM131394 DNI131394 DXE131394 EHA131394 EQW131394 FAS131394 FKO131394 FUK131394 GEG131394 GOC131394 GXY131394 HHU131394 HRQ131394 IBM131394 ILI131394 IVE131394 JFA131394 JOW131394 JYS131394 KIO131394 KSK131394 LCG131394 LMC131394 LVY131394 MFU131394 MPQ131394 MZM131394 NJI131394 NTE131394 ODA131394 OMW131394 OWS131394 PGO131394 PQK131394 QAG131394 QKC131394 QTY131394 RDU131394 RNQ131394 RXM131394 SHI131394 SRE131394 TBA131394 TKW131394 TUS131394 UEO131394 UOK131394 UYG131394 VIC131394 VRY131394 WBU131394 WLQ131394 WVM131394 E196930 JA196930 SW196930 ACS196930 AMO196930 AWK196930 BGG196930 BQC196930 BZY196930 CJU196930 CTQ196930 DDM196930 DNI196930 DXE196930 EHA196930 EQW196930 FAS196930 FKO196930 FUK196930 GEG196930 GOC196930 GXY196930 HHU196930 HRQ196930 IBM196930 ILI196930 IVE196930 JFA196930 JOW196930 JYS196930 KIO196930 KSK196930 LCG196930 LMC196930 LVY196930 MFU196930 MPQ196930 MZM196930 NJI196930 NTE196930 ODA196930 OMW196930 OWS196930 PGO196930 PQK196930 QAG196930 QKC196930 QTY196930 RDU196930 RNQ196930 RXM196930 SHI196930 SRE196930 TBA196930 TKW196930 TUS196930 UEO196930 UOK196930 UYG196930 VIC196930 VRY196930 WBU196930 WLQ196930 WVM196930 E262466 JA262466 SW262466 ACS262466 AMO262466 AWK262466 BGG262466 BQC262466 BZY262466 CJU262466 CTQ262466 DDM262466 DNI262466 DXE262466 EHA262466 EQW262466 FAS262466 FKO262466 FUK262466 GEG262466 GOC262466 GXY262466 HHU262466 HRQ262466 IBM262466 ILI262466 IVE262466 JFA262466 JOW262466 JYS262466 KIO262466 KSK262466 LCG262466 LMC262466 LVY262466 MFU262466 MPQ262466 MZM262466 NJI262466 NTE262466 ODA262466 OMW262466 OWS262466 PGO262466 PQK262466 QAG262466 QKC262466 QTY262466 RDU262466 RNQ262466 RXM262466 SHI262466 SRE262466 TBA262466 TKW262466 TUS262466 UEO262466 UOK262466 UYG262466 VIC262466 VRY262466 WBU262466 WLQ262466 WVM262466 E328002 JA328002 SW328002 ACS328002 AMO328002 AWK328002 BGG328002 BQC328002 BZY328002 CJU328002 CTQ328002 DDM328002 DNI328002 DXE328002 EHA328002 EQW328002 FAS328002 FKO328002 FUK328002 GEG328002 GOC328002 GXY328002 HHU328002 HRQ328002 IBM328002 ILI328002 IVE328002 JFA328002 JOW328002 JYS328002 KIO328002 KSK328002 LCG328002 LMC328002 LVY328002 MFU328002 MPQ328002 MZM328002 NJI328002 NTE328002 ODA328002 OMW328002 OWS328002 PGO328002 PQK328002 QAG328002 QKC328002 QTY328002 RDU328002 RNQ328002 RXM328002 SHI328002 SRE328002 TBA328002 TKW328002 TUS328002 UEO328002 UOK328002 UYG328002 VIC328002 VRY328002 WBU328002 WLQ328002 WVM328002 E393538 JA393538 SW393538 ACS393538 AMO393538 AWK393538 BGG393538 BQC393538 BZY393538 CJU393538 CTQ393538 DDM393538 DNI393538 DXE393538 EHA393538 EQW393538 FAS393538 FKO393538 FUK393538 GEG393538 GOC393538 GXY393538 HHU393538 HRQ393538 IBM393538 ILI393538 IVE393538 JFA393538 JOW393538 JYS393538 KIO393538 KSK393538 LCG393538 LMC393538 LVY393538 MFU393538 MPQ393538 MZM393538 NJI393538 NTE393538 ODA393538 OMW393538 OWS393538 PGO393538 PQK393538 QAG393538 QKC393538 QTY393538 RDU393538 RNQ393538 RXM393538 SHI393538 SRE393538 TBA393538 TKW393538 TUS393538 UEO393538 UOK393538 UYG393538 VIC393538 VRY393538 WBU393538 WLQ393538 WVM393538 E459074 JA459074 SW459074 ACS459074 AMO459074 AWK459074 BGG459074 BQC459074 BZY459074 CJU459074 CTQ459074 DDM459074 DNI459074 DXE459074 EHA459074 EQW459074 FAS459074 FKO459074 FUK459074 GEG459074 GOC459074 GXY459074 HHU459074 HRQ459074 IBM459074 ILI459074 IVE459074 JFA459074 JOW459074 JYS459074 KIO459074 KSK459074 LCG459074 LMC459074 LVY459074 MFU459074 MPQ459074 MZM459074 NJI459074 NTE459074 ODA459074 OMW459074 OWS459074 PGO459074 PQK459074 QAG459074 QKC459074 QTY459074 RDU459074 RNQ459074 RXM459074 SHI459074 SRE459074 TBA459074 TKW459074 TUS459074 UEO459074 UOK459074 UYG459074 VIC459074 VRY459074 WBU459074 WLQ459074 WVM459074 E524610 JA524610 SW524610 ACS524610 AMO524610 AWK524610 BGG524610 BQC524610 BZY524610 CJU524610 CTQ524610 DDM524610 DNI524610 DXE524610 EHA524610 EQW524610 FAS524610 FKO524610 FUK524610 GEG524610 GOC524610 GXY524610 HHU524610 HRQ524610 IBM524610 ILI524610 IVE524610 JFA524610 JOW524610 JYS524610 KIO524610 KSK524610 LCG524610 LMC524610 LVY524610 MFU524610 MPQ524610 MZM524610 NJI524610 NTE524610 ODA524610 OMW524610 OWS524610 PGO524610 PQK524610 QAG524610 QKC524610 QTY524610 RDU524610 RNQ524610 RXM524610 SHI524610 SRE524610 TBA524610 TKW524610 TUS524610 UEO524610 UOK524610 UYG524610 VIC524610 VRY524610 WBU524610 WLQ524610 WVM524610 E590146 JA590146 SW590146 ACS590146 AMO590146 AWK590146 BGG590146 BQC590146 BZY590146 CJU590146 CTQ590146 DDM590146 DNI590146 DXE590146 EHA590146 EQW590146 FAS590146 FKO590146 FUK590146 GEG590146 GOC590146 GXY590146 HHU590146 HRQ590146 IBM590146 ILI590146 IVE590146 JFA590146 JOW590146 JYS590146 KIO590146 KSK590146 LCG590146 LMC590146 LVY590146 MFU590146 MPQ590146 MZM590146 NJI590146 NTE590146 ODA590146 OMW590146 OWS590146 PGO590146 PQK590146 QAG590146 QKC590146 QTY590146 RDU590146 RNQ590146 RXM590146 SHI590146 SRE590146 TBA590146 TKW590146 TUS590146 UEO590146 UOK590146 UYG590146 VIC590146 VRY590146 WBU590146 WLQ590146 WVM590146 E655682 JA655682 SW655682 ACS655682 AMO655682 AWK655682 BGG655682 BQC655682 BZY655682 CJU655682 CTQ655682 DDM655682 DNI655682 DXE655682 EHA655682 EQW655682 FAS655682 FKO655682 FUK655682 GEG655682 GOC655682 GXY655682 HHU655682 HRQ655682 IBM655682 ILI655682 IVE655682 JFA655682 JOW655682 JYS655682 KIO655682 KSK655682 LCG655682 LMC655682 LVY655682 MFU655682 MPQ655682 MZM655682 NJI655682 NTE655682 ODA655682 OMW655682 OWS655682 PGO655682 PQK655682 QAG655682 QKC655682 QTY655682 RDU655682 RNQ655682 RXM655682 SHI655682 SRE655682 TBA655682 TKW655682 TUS655682 UEO655682 UOK655682 UYG655682 VIC655682 VRY655682 WBU655682 WLQ655682 WVM655682 E721218 JA721218 SW721218 ACS721218 AMO721218 AWK721218 BGG721218 BQC721218 BZY721218 CJU721218 CTQ721218 DDM721218 DNI721218 DXE721218 EHA721218 EQW721218 FAS721218 FKO721218 FUK721218 GEG721218 GOC721218 GXY721218 HHU721218 HRQ721218 IBM721218 ILI721218 IVE721218 JFA721218 JOW721218 JYS721218 KIO721218 KSK721218 LCG721218 LMC721218 LVY721218 MFU721218 MPQ721218 MZM721218 NJI721218 NTE721218 ODA721218 OMW721218 OWS721218 PGO721218 PQK721218 QAG721218 QKC721218 QTY721218 RDU721218 RNQ721218 RXM721218 SHI721218 SRE721218 TBA721218 TKW721218 TUS721218 UEO721218 UOK721218 UYG721218 VIC721218 VRY721218 WBU721218 WLQ721218 WVM721218 E786754 JA786754 SW786754 ACS786754 AMO786754 AWK786754 BGG786754 BQC786754 BZY786754 CJU786754 CTQ786754 DDM786754 DNI786754 DXE786754 EHA786754 EQW786754 FAS786754 FKO786754 FUK786754 GEG786754 GOC786754 GXY786754 HHU786754 HRQ786754 IBM786754 ILI786754 IVE786754 JFA786754 JOW786754 JYS786754 KIO786754 KSK786754 LCG786754 LMC786754 LVY786754 MFU786754 MPQ786754 MZM786754 NJI786754 NTE786754 ODA786754 OMW786754 OWS786754 PGO786754 PQK786754 QAG786754 QKC786754 QTY786754 RDU786754 RNQ786754 RXM786754 SHI786754 SRE786754 TBA786754 TKW786754 TUS786754 UEO786754 UOK786754 UYG786754 VIC786754 VRY786754 WBU786754 WLQ786754 WVM786754 E852290 JA852290 SW852290 ACS852290 AMO852290 AWK852290 BGG852290 BQC852290 BZY852290 CJU852290 CTQ852290 DDM852290 DNI852290 DXE852290 EHA852290 EQW852290 FAS852290 FKO852290 FUK852290 GEG852290 GOC852290 GXY852290 HHU852290 HRQ852290 IBM852290 ILI852290 IVE852290 JFA852290 JOW852290 JYS852290 KIO852290 KSK852290 LCG852290 LMC852290 LVY852290 MFU852290 MPQ852290 MZM852290 NJI852290 NTE852290 ODA852290 OMW852290 OWS852290 PGO852290 PQK852290 QAG852290 QKC852290 QTY852290 RDU852290 RNQ852290 RXM852290 SHI852290 SRE852290 TBA852290 TKW852290 TUS852290 UEO852290 UOK852290 UYG852290 VIC852290 VRY852290 WBU852290 WLQ852290 WVM852290 E917826 JA917826 SW917826 ACS917826 AMO917826 AWK917826 BGG917826 BQC917826 BZY917826 CJU917826 CTQ917826 DDM917826 DNI917826 DXE917826 EHA917826 EQW917826 FAS917826 FKO917826 FUK917826 GEG917826 GOC917826 GXY917826 HHU917826 HRQ917826 IBM917826 ILI917826 IVE917826 JFA917826 JOW917826 JYS917826 KIO917826 KSK917826 LCG917826 LMC917826 LVY917826 MFU917826 MPQ917826 MZM917826 NJI917826 NTE917826 ODA917826 OMW917826 OWS917826 PGO917826 PQK917826 QAG917826 QKC917826 QTY917826 RDU917826 RNQ917826 RXM917826 SHI917826 SRE917826 TBA917826 TKW917826 TUS917826 UEO917826 UOK917826 UYG917826 VIC917826 VRY917826 WBU917826 WLQ917826 WVM917826 E983362 JA983362 SW983362 ACS983362 AMO983362 AWK983362 BGG983362 BQC983362 BZY983362 CJU983362 CTQ983362 DDM983362 DNI983362 DXE983362 EHA983362 EQW983362 FAS983362 FKO983362 FUK983362 GEG983362 GOC983362 GXY983362 HHU983362 HRQ983362 IBM983362 ILI983362 IVE983362 JFA983362 JOW983362 JYS983362 KIO983362 KSK983362 LCG983362 LMC983362 LVY983362 MFU983362 MPQ983362 MZM983362 NJI983362 NTE983362 ODA983362 OMW983362 OWS983362 PGO983362 PQK983362 QAG983362 QKC983362 QTY983362 RDU983362 RNQ983362 RXM983362 SHI983362 SRE983362 TBA983362 TKW983362 TUS983362 UEO983362 UOK983362 UYG983362 VIC983362 VRY983362 WBU983362 WLQ983362 WVM983362 E286 JA286 SW286 ACS286 AMO286 AWK286 BGG286 BQC286 BZY286 CJU286 CTQ286 DDM286 DNI286 DXE286 EHA286 EQW286 FAS286 FKO286 FUK286 GEG286 GOC286 GXY286 HHU286 HRQ286 IBM286 ILI286 IVE286 JFA286 JOW286 JYS286 KIO286 KSK286 LCG286 LMC286 LVY286 MFU286 MPQ286 MZM286 NJI286 NTE286 ODA286 OMW286 OWS286 PGO286 PQK286 QAG286 QKC286 QTY286 RDU286 RNQ286 RXM286 SHI286 SRE286 TBA286 TKW286 TUS286 UEO286 UOK286 UYG286 VIC286 VRY286 WBU286 WLQ286 WVM286 E65822 JA65822 SW65822 ACS65822 AMO65822 AWK65822 BGG65822 BQC65822 BZY65822 CJU65822 CTQ65822 DDM65822 DNI65822 DXE65822 EHA65822 EQW65822 FAS65822 FKO65822 FUK65822 GEG65822 GOC65822 GXY65822 HHU65822 HRQ65822 IBM65822 ILI65822 IVE65822 JFA65822 JOW65822 JYS65822 KIO65822 KSK65822 LCG65822 LMC65822 LVY65822 MFU65822 MPQ65822 MZM65822 NJI65822 NTE65822 ODA65822 OMW65822 OWS65822 PGO65822 PQK65822 QAG65822 QKC65822 QTY65822 RDU65822 RNQ65822 RXM65822 SHI65822 SRE65822 TBA65822 TKW65822 TUS65822 UEO65822 UOK65822 UYG65822 VIC65822 VRY65822 WBU65822 WLQ65822 WVM65822 E131358 JA131358 SW131358 ACS131358 AMO131358 AWK131358 BGG131358 BQC131358 BZY131358 CJU131358 CTQ131358 DDM131358 DNI131358 DXE131358 EHA131358 EQW131358 FAS131358 FKO131358 FUK131358 GEG131358 GOC131358 GXY131358 HHU131358 HRQ131358 IBM131358 ILI131358 IVE131358 JFA131358 JOW131358 JYS131358 KIO131358 KSK131358 LCG131358 LMC131358 LVY131358 MFU131358 MPQ131358 MZM131358 NJI131358 NTE131358 ODA131358 OMW131358 OWS131358 PGO131358 PQK131358 QAG131358 QKC131358 QTY131358 RDU131358 RNQ131358 RXM131358 SHI131358 SRE131358 TBA131358 TKW131358 TUS131358 UEO131358 UOK131358 UYG131358 VIC131358 VRY131358 WBU131358 WLQ131358 WVM131358 E196894 JA196894 SW196894 ACS196894 AMO196894 AWK196894 BGG196894 BQC196894 BZY196894 CJU196894 CTQ196894 DDM196894 DNI196894 DXE196894 EHA196894 EQW196894 FAS196894 FKO196894 FUK196894 GEG196894 GOC196894 GXY196894 HHU196894 HRQ196894 IBM196894 ILI196894 IVE196894 JFA196894 JOW196894 JYS196894 KIO196894 KSK196894 LCG196894 LMC196894 LVY196894 MFU196894 MPQ196894 MZM196894 NJI196894 NTE196894 ODA196894 OMW196894 OWS196894 PGO196894 PQK196894 QAG196894 QKC196894 QTY196894 RDU196894 RNQ196894 RXM196894 SHI196894 SRE196894 TBA196894 TKW196894 TUS196894 UEO196894 UOK196894 UYG196894 VIC196894 VRY196894 WBU196894 WLQ196894 WVM196894 E262430 JA262430 SW262430 ACS262430 AMO262430 AWK262430 BGG262430 BQC262430 BZY262430 CJU262430 CTQ262430 DDM262430 DNI262430 DXE262430 EHA262430 EQW262430 FAS262430 FKO262430 FUK262430 GEG262430 GOC262430 GXY262430 HHU262430 HRQ262430 IBM262430 ILI262430 IVE262430 JFA262430 JOW262430 JYS262430 KIO262430 KSK262430 LCG262430 LMC262430 LVY262430 MFU262430 MPQ262430 MZM262430 NJI262430 NTE262430 ODA262430 OMW262430 OWS262430 PGO262430 PQK262430 QAG262430 QKC262430 QTY262430 RDU262430 RNQ262430 RXM262430 SHI262430 SRE262430 TBA262430 TKW262430 TUS262430 UEO262430 UOK262430 UYG262430 VIC262430 VRY262430 WBU262430 WLQ262430 WVM262430 E327966 JA327966 SW327966 ACS327966 AMO327966 AWK327966 BGG327966 BQC327966 BZY327966 CJU327966 CTQ327966 DDM327966 DNI327966 DXE327966 EHA327966 EQW327966 FAS327966 FKO327966 FUK327966 GEG327966 GOC327966 GXY327966 HHU327966 HRQ327966 IBM327966 ILI327966 IVE327966 JFA327966 JOW327966 JYS327966 KIO327966 KSK327966 LCG327966 LMC327966 LVY327966 MFU327966 MPQ327966 MZM327966 NJI327966 NTE327966 ODA327966 OMW327966 OWS327966 PGO327966 PQK327966 QAG327966 QKC327966 QTY327966 RDU327966 RNQ327966 RXM327966 SHI327966 SRE327966 TBA327966 TKW327966 TUS327966 UEO327966 UOK327966 UYG327966 VIC327966 VRY327966 WBU327966 WLQ327966 WVM327966 E393502 JA393502 SW393502 ACS393502 AMO393502 AWK393502 BGG393502 BQC393502 BZY393502 CJU393502 CTQ393502 DDM393502 DNI393502 DXE393502 EHA393502 EQW393502 FAS393502 FKO393502 FUK393502 GEG393502 GOC393502 GXY393502 HHU393502 HRQ393502 IBM393502 ILI393502 IVE393502 JFA393502 JOW393502 JYS393502 KIO393502 KSK393502 LCG393502 LMC393502 LVY393502 MFU393502 MPQ393502 MZM393502 NJI393502 NTE393502 ODA393502 OMW393502 OWS393502 PGO393502 PQK393502 QAG393502 QKC393502 QTY393502 RDU393502 RNQ393502 RXM393502 SHI393502 SRE393502 TBA393502 TKW393502 TUS393502 UEO393502 UOK393502 UYG393502 VIC393502 VRY393502 WBU393502 WLQ393502 WVM393502 E459038 JA459038 SW459038 ACS459038 AMO459038 AWK459038 BGG459038 BQC459038 BZY459038 CJU459038 CTQ459038 DDM459038 DNI459038 DXE459038 EHA459038 EQW459038 FAS459038 FKO459038 FUK459038 GEG459038 GOC459038 GXY459038 HHU459038 HRQ459038 IBM459038 ILI459038 IVE459038 JFA459038 JOW459038 JYS459038 KIO459038 KSK459038 LCG459038 LMC459038 LVY459038 MFU459038 MPQ459038 MZM459038 NJI459038 NTE459038 ODA459038 OMW459038 OWS459038 PGO459038 PQK459038 QAG459038 QKC459038 QTY459038 RDU459038 RNQ459038 RXM459038 SHI459038 SRE459038 TBA459038 TKW459038 TUS459038 UEO459038 UOK459038 UYG459038 VIC459038 VRY459038 WBU459038 WLQ459038 WVM459038 E524574 JA524574 SW524574 ACS524574 AMO524574 AWK524574 BGG524574 BQC524574 BZY524574 CJU524574 CTQ524574 DDM524574 DNI524574 DXE524574 EHA524574 EQW524574 FAS524574 FKO524574 FUK524574 GEG524574 GOC524574 GXY524574 HHU524574 HRQ524574 IBM524574 ILI524574 IVE524574 JFA524574 JOW524574 JYS524574 KIO524574 KSK524574 LCG524574 LMC524574 LVY524574 MFU524574 MPQ524574 MZM524574 NJI524574 NTE524574 ODA524574 OMW524574 OWS524574 PGO524574 PQK524574 QAG524574 QKC524574 QTY524574 RDU524574 RNQ524574 RXM524574 SHI524574 SRE524574 TBA524574 TKW524574 TUS524574 UEO524574 UOK524574 UYG524574 VIC524574 VRY524574 WBU524574 WLQ524574 WVM524574 E590110 JA590110 SW590110 ACS590110 AMO590110 AWK590110 BGG590110 BQC590110 BZY590110 CJU590110 CTQ590110 DDM590110 DNI590110 DXE590110 EHA590110 EQW590110 FAS590110 FKO590110 FUK590110 GEG590110 GOC590110 GXY590110 HHU590110 HRQ590110 IBM590110 ILI590110 IVE590110 JFA590110 JOW590110 JYS590110 KIO590110 KSK590110 LCG590110 LMC590110 LVY590110 MFU590110 MPQ590110 MZM590110 NJI590110 NTE590110 ODA590110 OMW590110 OWS590110 PGO590110 PQK590110 QAG590110 QKC590110 QTY590110 RDU590110 RNQ590110 RXM590110 SHI590110 SRE590110 TBA590110 TKW590110 TUS590110 UEO590110 UOK590110 UYG590110 VIC590110 VRY590110 WBU590110 WLQ590110 WVM590110 E655646 JA655646 SW655646 ACS655646 AMO655646 AWK655646 BGG655646 BQC655646 BZY655646 CJU655646 CTQ655646 DDM655646 DNI655646 DXE655646 EHA655646 EQW655646 FAS655646 FKO655646 FUK655646 GEG655646 GOC655646 GXY655646 HHU655646 HRQ655646 IBM655646 ILI655646 IVE655646 JFA655646 JOW655646 JYS655646 KIO655646 KSK655646 LCG655646 LMC655646 LVY655646 MFU655646 MPQ655646 MZM655646 NJI655646 NTE655646 ODA655646 OMW655646 OWS655646 PGO655646 PQK655646 QAG655646 QKC655646 QTY655646 RDU655646 RNQ655646 RXM655646 SHI655646 SRE655646 TBA655646 TKW655646 TUS655646 UEO655646 UOK655646 UYG655646 VIC655646 VRY655646 WBU655646 WLQ655646 WVM655646 E721182 JA721182 SW721182 ACS721182 AMO721182 AWK721182 BGG721182 BQC721182 BZY721182 CJU721182 CTQ721182 DDM721182 DNI721182 DXE721182 EHA721182 EQW721182 FAS721182 FKO721182 FUK721182 GEG721182 GOC721182 GXY721182 HHU721182 HRQ721182 IBM721182 ILI721182 IVE721182 JFA721182 JOW721182 JYS721182 KIO721182 KSK721182 LCG721182 LMC721182 LVY721182 MFU721182 MPQ721182 MZM721182 NJI721182 NTE721182 ODA721182 OMW721182 OWS721182 PGO721182 PQK721182 QAG721182 QKC721182 QTY721182 RDU721182 RNQ721182 RXM721182 SHI721182 SRE721182 TBA721182 TKW721182 TUS721182 UEO721182 UOK721182 UYG721182 VIC721182 VRY721182 WBU721182 WLQ721182 WVM721182 E786718 JA786718 SW786718 ACS786718 AMO786718 AWK786718 BGG786718 BQC786718 BZY786718 CJU786718 CTQ786718 DDM786718 DNI786718 DXE786718 EHA786718 EQW786718 FAS786718 FKO786718 FUK786718 GEG786718 GOC786718 GXY786718 HHU786718 HRQ786718 IBM786718 ILI786718 IVE786718 JFA786718 JOW786718 JYS786718 KIO786718 KSK786718 LCG786718 LMC786718 LVY786718 MFU786718 MPQ786718 MZM786718 NJI786718 NTE786718 ODA786718 OMW786718 OWS786718 PGO786718 PQK786718 QAG786718 QKC786718 QTY786718 RDU786718 RNQ786718 RXM786718 SHI786718 SRE786718 TBA786718 TKW786718 TUS786718 UEO786718 UOK786718 UYG786718 VIC786718 VRY786718 WBU786718 WLQ786718 WVM786718 E852254 JA852254 SW852254 ACS852254 AMO852254 AWK852254 BGG852254 BQC852254 BZY852254 CJU852254 CTQ852254 DDM852254 DNI852254 DXE852254 EHA852254 EQW852254 FAS852254 FKO852254 FUK852254 GEG852254 GOC852254 GXY852254 HHU852254 HRQ852254 IBM852254 ILI852254 IVE852254 JFA852254 JOW852254 JYS852254 KIO852254 KSK852254 LCG852254 LMC852254 LVY852254 MFU852254 MPQ852254 MZM852254 NJI852254 NTE852254 ODA852254 OMW852254 OWS852254 PGO852254 PQK852254 QAG852254 QKC852254 QTY852254 RDU852254 RNQ852254 RXM852254 SHI852254 SRE852254 TBA852254 TKW852254 TUS852254 UEO852254 UOK852254 UYG852254 VIC852254 VRY852254 WBU852254 WLQ852254 WVM852254 E917790 JA917790 SW917790 ACS917790 AMO917790 AWK917790 BGG917790 BQC917790 BZY917790 CJU917790 CTQ917790 DDM917790 DNI917790 DXE917790 EHA917790 EQW917790 FAS917790 FKO917790 FUK917790 GEG917790 GOC917790 GXY917790 HHU917790 HRQ917790 IBM917790 ILI917790 IVE917790 JFA917790 JOW917790 JYS917790 KIO917790 KSK917790 LCG917790 LMC917790 LVY917790 MFU917790 MPQ917790 MZM917790 NJI917790 NTE917790 ODA917790 OMW917790 OWS917790 PGO917790 PQK917790 QAG917790 QKC917790 QTY917790 RDU917790 RNQ917790 RXM917790 SHI917790 SRE917790 TBA917790 TKW917790 TUS917790 UEO917790 UOK917790 UYG917790 VIC917790 VRY917790 WBU917790 WLQ917790 WVM917790 E983326 JA983326 SW983326 ACS983326 AMO983326 AWK983326 BGG983326 BQC983326 BZY983326 CJU983326 CTQ983326 DDM983326 DNI983326 DXE983326 EHA983326 EQW983326 FAS983326 FKO983326 FUK983326 GEG983326 GOC983326 GXY983326 HHU983326 HRQ983326 IBM983326 ILI983326 IVE983326 JFA983326 JOW983326 JYS983326 KIO983326 KSK983326 LCG983326 LMC983326 LVY983326 MFU983326 MPQ983326 MZM983326 NJI983326 NTE983326 ODA983326 OMW983326 OWS983326 PGO983326 PQK983326 QAG983326 QKC983326 QTY983326 RDU983326 RNQ983326 RXM983326 SHI983326 SRE983326 TBA983326 TKW983326 TUS983326 UEO983326 UOK983326 UYG983326 VIC983326 VRY983326 WBU983326 WLQ983326 WVM983326 E335 JA335 SW335 ACS335 AMO335 AWK335 BGG335 BQC335 BZY335 CJU335 CTQ335 DDM335 DNI335 DXE335 EHA335 EQW335 FAS335 FKO335 FUK335 GEG335 GOC335 GXY335 HHU335 HRQ335 IBM335 ILI335 IVE335 JFA335 JOW335 JYS335 KIO335 KSK335 LCG335 LMC335 LVY335 MFU335 MPQ335 MZM335 NJI335 NTE335 ODA335 OMW335 OWS335 PGO335 PQK335 QAG335 QKC335 QTY335 RDU335 RNQ335 RXM335 SHI335 SRE335 TBA335 TKW335 TUS335 UEO335 UOK335 UYG335 VIC335 VRY335 WBU335 WLQ335 WVM335 E65871 JA65871 SW65871 ACS65871 AMO65871 AWK65871 BGG65871 BQC65871 BZY65871 CJU65871 CTQ65871 DDM65871 DNI65871 DXE65871 EHA65871 EQW65871 FAS65871 FKO65871 FUK65871 GEG65871 GOC65871 GXY65871 HHU65871 HRQ65871 IBM65871 ILI65871 IVE65871 JFA65871 JOW65871 JYS65871 KIO65871 KSK65871 LCG65871 LMC65871 LVY65871 MFU65871 MPQ65871 MZM65871 NJI65871 NTE65871 ODA65871 OMW65871 OWS65871 PGO65871 PQK65871 QAG65871 QKC65871 QTY65871 RDU65871 RNQ65871 RXM65871 SHI65871 SRE65871 TBA65871 TKW65871 TUS65871 UEO65871 UOK65871 UYG65871 VIC65871 VRY65871 WBU65871 WLQ65871 WVM65871 E131407 JA131407 SW131407 ACS131407 AMO131407 AWK131407 BGG131407 BQC131407 BZY131407 CJU131407 CTQ131407 DDM131407 DNI131407 DXE131407 EHA131407 EQW131407 FAS131407 FKO131407 FUK131407 GEG131407 GOC131407 GXY131407 HHU131407 HRQ131407 IBM131407 ILI131407 IVE131407 JFA131407 JOW131407 JYS131407 KIO131407 KSK131407 LCG131407 LMC131407 LVY131407 MFU131407 MPQ131407 MZM131407 NJI131407 NTE131407 ODA131407 OMW131407 OWS131407 PGO131407 PQK131407 QAG131407 QKC131407 QTY131407 RDU131407 RNQ131407 RXM131407 SHI131407 SRE131407 TBA131407 TKW131407 TUS131407 UEO131407 UOK131407 UYG131407 VIC131407 VRY131407 WBU131407 WLQ131407 WVM131407 E196943 JA196943 SW196943 ACS196943 AMO196943 AWK196943 BGG196943 BQC196943 BZY196943 CJU196943 CTQ196943 DDM196943 DNI196943 DXE196943 EHA196943 EQW196943 FAS196943 FKO196943 FUK196943 GEG196943 GOC196943 GXY196943 HHU196943 HRQ196943 IBM196943 ILI196943 IVE196943 JFA196943 JOW196943 JYS196943 KIO196943 KSK196943 LCG196943 LMC196943 LVY196943 MFU196943 MPQ196943 MZM196943 NJI196943 NTE196943 ODA196943 OMW196943 OWS196943 PGO196943 PQK196943 QAG196943 QKC196943 QTY196943 RDU196943 RNQ196943 RXM196943 SHI196943 SRE196943 TBA196943 TKW196943 TUS196943 UEO196943 UOK196943 UYG196943 VIC196943 VRY196943 WBU196943 WLQ196943 WVM196943 E262479 JA262479 SW262479 ACS262479 AMO262479 AWK262479 BGG262479 BQC262479 BZY262479 CJU262479 CTQ262479 DDM262479 DNI262479 DXE262479 EHA262479 EQW262479 FAS262479 FKO262479 FUK262479 GEG262479 GOC262479 GXY262479 HHU262479 HRQ262479 IBM262479 ILI262479 IVE262479 JFA262479 JOW262479 JYS262479 KIO262479 KSK262479 LCG262479 LMC262479 LVY262479 MFU262479 MPQ262479 MZM262479 NJI262479 NTE262479 ODA262479 OMW262479 OWS262479 PGO262479 PQK262479 QAG262479 QKC262479 QTY262479 RDU262479 RNQ262479 RXM262479 SHI262479 SRE262479 TBA262479 TKW262479 TUS262479 UEO262479 UOK262479 UYG262479 VIC262479 VRY262479 WBU262479 WLQ262479 WVM262479 E328015 JA328015 SW328015 ACS328015 AMO328015 AWK328015 BGG328015 BQC328015 BZY328015 CJU328015 CTQ328015 DDM328015 DNI328015 DXE328015 EHA328015 EQW328015 FAS328015 FKO328015 FUK328015 GEG328015 GOC328015 GXY328015 HHU328015 HRQ328015 IBM328015 ILI328015 IVE328015 JFA328015 JOW328015 JYS328015 KIO328015 KSK328015 LCG328015 LMC328015 LVY328015 MFU328015 MPQ328015 MZM328015 NJI328015 NTE328015 ODA328015 OMW328015 OWS328015 PGO328015 PQK328015 QAG328015 QKC328015 QTY328015 RDU328015 RNQ328015 RXM328015 SHI328015 SRE328015 TBA328015 TKW328015 TUS328015 UEO328015 UOK328015 UYG328015 VIC328015 VRY328015 WBU328015 WLQ328015 WVM328015 E393551 JA393551 SW393551 ACS393551 AMO393551 AWK393551 BGG393551 BQC393551 BZY393551 CJU393551 CTQ393551 DDM393551 DNI393551 DXE393551 EHA393551 EQW393551 FAS393551 FKO393551 FUK393551 GEG393551 GOC393551 GXY393551 HHU393551 HRQ393551 IBM393551 ILI393551 IVE393551 JFA393551 JOW393551 JYS393551 KIO393551 KSK393551 LCG393551 LMC393551 LVY393551 MFU393551 MPQ393551 MZM393551 NJI393551 NTE393551 ODA393551 OMW393551 OWS393551 PGO393551 PQK393551 QAG393551 QKC393551 QTY393551 RDU393551 RNQ393551 RXM393551 SHI393551 SRE393551 TBA393551 TKW393551 TUS393551 UEO393551 UOK393551 UYG393551 VIC393551 VRY393551 WBU393551 WLQ393551 WVM393551 E459087 JA459087 SW459087 ACS459087 AMO459087 AWK459087 BGG459087 BQC459087 BZY459087 CJU459087 CTQ459087 DDM459087 DNI459087 DXE459087 EHA459087 EQW459087 FAS459087 FKO459087 FUK459087 GEG459087 GOC459087 GXY459087 HHU459087 HRQ459087 IBM459087 ILI459087 IVE459087 JFA459087 JOW459087 JYS459087 KIO459087 KSK459087 LCG459087 LMC459087 LVY459087 MFU459087 MPQ459087 MZM459087 NJI459087 NTE459087 ODA459087 OMW459087 OWS459087 PGO459087 PQK459087 QAG459087 QKC459087 QTY459087 RDU459087 RNQ459087 RXM459087 SHI459087 SRE459087 TBA459087 TKW459087 TUS459087 UEO459087 UOK459087 UYG459087 VIC459087 VRY459087 WBU459087 WLQ459087 WVM459087 E524623 JA524623 SW524623 ACS524623 AMO524623 AWK524623 BGG524623 BQC524623 BZY524623 CJU524623 CTQ524623 DDM524623 DNI524623 DXE524623 EHA524623 EQW524623 FAS524623 FKO524623 FUK524623 GEG524623 GOC524623 GXY524623 HHU524623 HRQ524623 IBM524623 ILI524623 IVE524623 JFA524623 JOW524623 JYS524623 KIO524623 KSK524623 LCG524623 LMC524623 LVY524623 MFU524623 MPQ524623 MZM524623 NJI524623 NTE524623 ODA524623 OMW524623 OWS524623 PGO524623 PQK524623 QAG524623 QKC524623 QTY524623 RDU524623 RNQ524623 RXM524623 SHI524623 SRE524623 TBA524623 TKW524623 TUS524623 UEO524623 UOK524623 UYG524623 VIC524623 VRY524623 WBU524623 WLQ524623 WVM524623 E590159 JA590159 SW590159 ACS590159 AMO590159 AWK590159 BGG590159 BQC590159 BZY590159 CJU590159 CTQ590159 DDM590159 DNI590159 DXE590159 EHA590159 EQW590159 FAS590159 FKO590159 FUK590159 GEG590159 GOC590159 GXY590159 HHU590159 HRQ590159 IBM590159 ILI590159 IVE590159 JFA590159 JOW590159 JYS590159 KIO590159 KSK590159 LCG590159 LMC590159 LVY590159 MFU590159 MPQ590159 MZM590159 NJI590159 NTE590159 ODA590159 OMW590159 OWS590159 PGO590159 PQK590159 QAG590159 QKC590159 QTY590159 RDU590159 RNQ590159 RXM590159 SHI590159 SRE590159 TBA590159 TKW590159 TUS590159 UEO590159 UOK590159 UYG590159 VIC590159 VRY590159 WBU590159 WLQ590159 WVM590159 E655695 JA655695 SW655695 ACS655695 AMO655695 AWK655695 BGG655695 BQC655695 BZY655695 CJU655695 CTQ655695 DDM655695 DNI655695 DXE655695 EHA655695 EQW655695 FAS655695 FKO655695 FUK655695 GEG655695 GOC655695 GXY655695 HHU655695 HRQ655695 IBM655695 ILI655695 IVE655695 JFA655695 JOW655695 JYS655695 KIO655695 KSK655695 LCG655695 LMC655695 LVY655695 MFU655695 MPQ655695 MZM655695 NJI655695 NTE655695 ODA655695 OMW655695 OWS655695 PGO655695 PQK655695 QAG655695 QKC655695 QTY655695 RDU655695 RNQ655695 RXM655695 SHI655695 SRE655695 TBA655695 TKW655695 TUS655695 UEO655695 UOK655695 UYG655695 VIC655695 VRY655695 WBU655695 WLQ655695 WVM655695 E721231 JA721231 SW721231 ACS721231 AMO721231 AWK721231 BGG721231 BQC721231 BZY721231 CJU721231 CTQ721231 DDM721231 DNI721231 DXE721231 EHA721231 EQW721231 FAS721231 FKO721231 FUK721231 GEG721231 GOC721231 GXY721231 HHU721231 HRQ721231 IBM721231 ILI721231 IVE721231 JFA721231 JOW721231 JYS721231 KIO721231 KSK721231 LCG721231 LMC721231 LVY721231 MFU721231 MPQ721231 MZM721231 NJI721231 NTE721231 ODA721231 OMW721231 OWS721231 PGO721231 PQK721231 QAG721231 QKC721231 QTY721231 RDU721231 RNQ721231 RXM721231 SHI721231 SRE721231 TBA721231 TKW721231 TUS721231 UEO721231 UOK721231 UYG721231 VIC721231 VRY721231 WBU721231 WLQ721231 WVM721231 E786767 JA786767 SW786767 ACS786767 AMO786767 AWK786767 BGG786767 BQC786767 BZY786767 CJU786767 CTQ786767 DDM786767 DNI786767 DXE786767 EHA786767 EQW786767 FAS786767 FKO786767 FUK786767 GEG786767 GOC786767 GXY786767 HHU786767 HRQ786767 IBM786767 ILI786767 IVE786767 JFA786767 JOW786767 JYS786767 KIO786767 KSK786767 LCG786767 LMC786767 LVY786767 MFU786767 MPQ786767 MZM786767 NJI786767 NTE786767 ODA786767 OMW786767 OWS786767 PGO786767 PQK786767 QAG786767 QKC786767 QTY786767 RDU786767 RNQ786767 RXM786767 SHI786767 SRE786767 TBA786767 TKW786767 TUS786767 UEO786767 UOK786767 UYG786767 VIC786767 VRY786767 WBU786767 WLQ786767 WVM786767 E852303 JA852303 SW852303 ACS852303 AMO852303 AWK852303 BGG852303 BQC852303 BZY852303 CJU852303 CTQ852303 DDM852303 DNI852303 DXE852303 EHA852303 EQW852303 FAS852303 FKO852303 FUK852303 GEG852303 GOC852303 GXY852303 HHU852303 HRQ852303 IBM852303 ILI852303 IVE852303 JFA852303 JOW852303 JYS852303 KIO852303 KSK852303 LCG852303 LMC852303 LVY852303 MFU852303 MPQ852303 MZM852303 NJI852303 NTE852303 ODA852303 OMW852303 OWS852303 PGO852303 PQK852303 QAG852303 QKC852303 QTY852303 RDU852303 RNQ852303 RXM852303 SHI852303 SRE852303 TBA852303 TKW852303 TUS852303 UEO852303 UOK852303 UYG852303 VIC852303 VRY852303 WBU852303 WLQ852303 WVM852303 E917839 JA917839 SW917839 ACS917839 AMO917839 AWK917839 BGG917839 BQC917839 BZY917839 CJU917839 CTQ917839 DDM917839 DNI917839 DXE917839 EHA917839 EQW917839 FAS917839 FKO917839 FUK917839 GEG917839 GOC917839 GXY917839 HHU917839 HRQ917839 IBM917839 ILI917839 IVE917839 JFA917839 JOW917839 JYS917839 KIO917839 KSK917839 LCG917839 LMC917839 LVY917839 MFU917839 MPQ917839 MZM917839 NJI917839 NTE917839 ODA917839 OMW917839 OWS917839 PGO917839 PQK917839 QAG917839 QKC917839 QTY917839 RDU917839 RNQ917839 RXM917839 SHI917839 SRE917839 TBA917839 TKW917839 TUS917839 UEO917839 UOK917839 UYG917839 VIC917839 VRY917839 WBU917839 WLQ917839 WVM917839 E983375 JA983375 SW983375 ACS983375 AMO983375 AWK983375 BGG983375 BQC983375 BZY983375 CJU983375 CTQ983375 DDM983375 DNI983375 DXE983375 EHA983375 EQW983375 FAS983375 FKO983375 FUK983375 GEG983375 GOC983375 GXY983375 HHU983375 HRQ983375 IBM983375 ILI983375 IVE983375 JFA983375 JOW983375 JYS983375 KIO983375 KSK983375 LCG983375 LMC983375 LVY983375 MFU983375 MPQ983375 MZM983375 NJI983375 NTE983375 ODA983375 OMW983375 OWS983375 PGO983375 PQK983375 QAG983375 QKC983375 QTY983375 RDU983375 RNQ983375 RXM983375 SHI983375 SRE983375 TBA983375 TKW983375 TUS983375 UEO983375 UOK983375 UYG983375 VIC983375 VRY983375 WBU983375 WLQ983375 WVM983375 E302 JA302 SW302 ACS302 AMO302 AWK302 BGG302 BQC302 BZY302 CJU302 CTQ302 DDM302 DNI302 DXE302 EHA302 EQW302 FAS302 FKO302 FUK302 GEG302 GOC302 GXY302 HHU302 HRQ302 IBM302 ILI302 IVE302 JFA302 JOW302 JYS302 KIO302 KSK302 LCG302 LMC302 LVY302 MFU302 MPQ302 MZM302 NJI302 NTE302 ODA302 OMW302 OWS302 PGO302 PQK302 QAG302 QKC302 QTY302 RDU302 RNQ302 RXM302 SHI302 SRE302 TBA302 TKW302 TUS302 UEO302 UOK302 UYG302 VIC302 VRY302 WBU302 WLQ302 WVM302 E65838 JA65838 SW65838 ACS65838 AMO65838 AWK65838 BGG65838 BQC65838 BZY65838 CJU65838 CTQ65838 DDM65838 DNI65838 DXE65838 EHA65838 EQW65838 FAS65838 FKO65838 FUK65838 GEG65838 GOC65838 GXY65838 HHU65838 HRQ65838 IBM65838 ILI65838 IVE65838 JFA65838 JOW65838 JYS65838 KIO65838 KSK65838 LCG65838 LMC65838 LVY65838 MFU65838 MPQ65838 MZM65838 NJI65838 NTE65838 ODA65838 OMW65838 OWS65838 PGO65838 PQK65838 QAG65838 QKC65838 QTY65838 RDU65838 RNQ65838 RXM65838 SHI65838 SRE65838 TBA65838 TKW65838 TUS65838 UEO65838 UOK65838 UYG65838 VIC65838 VRY65838 WBU65838 WLQ65838 WVM65838 E131374 JA131374 SW131374 ACS131374 AMO131374 AWK131374 BGG131374 BQC131374 BZY131374 CJU131374 CTQ131374 DDM131374 DNI131374 DXE131374 EHA131374 EQW131374 FAS131374 FKO131374 FUK131374 GEG131374 GOC131374 GXY131374 HHU131374 HRQ131374 IBM131374 ILI131374 IVE131374 JFA131374 JOW131374 JYS131374 KIO131374 KSK131374 LCG131374 LMC131374 LVY131374 MFU131374 MPQ131374 MZM131374 NJI131374 NTE131374 ODA131374 OMW131374 OWS131374 PGO131374 PQK131374 QAG131374 QKC131374 QTY131374 RDU131374 RNQ131374 RXM131374 SHI131374 SRE131374 TBA131374 TKW131374 TUS131374 UEO131374 UOK131374 UYG131374 VIC131374 VRY131374 WBU131374 WLQ131374 WVM131374 E196910 JA196910 SW196910 ACS196910 AMO196910 AWK196910 BGG196910 BQC196910 BZY196910 CJU196910 CTQ196910 DDM196910 DNI196910 DXE196910 EHA196910 EQW196910 FAS196910 FKO196910 FUK196910 GEG196910 GOC196910 GXY196910 HHU196910 HRQ196910 IBM196910 ILI196910 IVE196910 JFA196910 JOW196910 JYS196910 KIO196910 KSK196910 LCG196910 LMC196910 LVY196910 MFU196910 MPQ196910 MZM196910 NJI196910 NTE196910 ODA196910 OMW196910 OWS196910 PGO196910 PQK196910 QAG196910 QKC196910 QTY196910 RDU196910 RNQ196910 RXM196910 SHI196910 SRE196910 TBA196910 TKW196910 TUS196910 UEO196910 UOK196910 UYG196910 VIC196910 VRY196910 WBU196910 WLQ196910 WVM196910 E262446 JA262446 SW262446 ACS262446 AMO262446 AWK262446 BGG262446 BQC262446 BZY262446 CJU262446 CTQ262446 DDM262446 DNI262446 DXE262446 EHA262446 EQW262446 FAS262446 FKO262446 FUK262446 GEG262446 GOC262446 GXY262446 HHU262446 HRQ262446 IBM262446 ILI262446 IVE262446 JFA262446 JOW262446 JYS262446 KIO262446 KSK262446 LCG262446 LMC262446 LVY262446 MFU262446 MPQ262446 MZM262446 NJI262446 NTE262446 ODA262446 OMW262446 OWS262446 PGO262446 PQK262446 QAG262446 QKC262446 QTY262446 RDU262446 RNQ262446 RXM262446 SHI262446 SRE262446 TBA262446 TKW262446 TUS262446 UEO262446 UOK262446 UYG262446 VIC262446 VRY262446 WBU262446 WLQ262446 WVM262446 E327982 JA327982 SW327982 ACS327982 AMO327982 AWK327982 BGG327982 BQC327982 BZY327982 CJU327982 CTQ327982 DDM327982 DNI327982 DXE327982 EHA327982 EQW327982 FAS327982 FKO327982 FUK327982 GEG327982 GOC327982 GXY327982 HHU327982 HRQ327982 IBM327982 ILI327982 IVE327982 JFA327982 JOW327982 JYS327982 KIO327982 KSK327982 LCG327982 LMC327982 LVY327982 MFU327982 MPQ327982 MZM327982 NJI327982 NTE327982 ODA327982 OMW327982 OWS327982 PGO327982 PQK327982 QAG327982 QKC327982 QTY327982 RDU327982 RNQ327982 RXM327982 SHI327982 SRE327982 TBA327982 TKW327982 TUS327982 UEO327982 UOK327982 UYG327982 VIC327982 VRY327982 WBU327982 WLQ327982 WVM327982 E393518 JA393518 SW393518 ACS393518 AMO393518 AWK393518 BGG393518 BQC393518 BZY393518 CJU393518 CTQ393518 DDM393518 DNI393518 DXE393518 EHA393518 EQW393518 FAS393518 FKO393518 FUK393518 GEG393518 GOC393518 GXY393518 HHU393518 HRQ393518 IBM393518 ILI393518 IVE393518 JFA393518 JOW393518 JYS393518 KIO393518 KSK393518 LCG393518 LMC393518 LVY393518 MFU393518 MPQ393518 MZM393518 NJI393518 NTE393518 ODA393518 OMW393518 OWS393518 PGO393518 PQK393518 QAG393518 QKC393518 QTY393518 RDU393518 RNQ393518 RXM393518 SHI393518 SRE393518 TBA393518 TKW393518 TUS393518 UEO393518 UOK393518 UYG393518 VIC393518 VRY393518 WBU393518 WLQ393518 WVM393518 E459054 JA459054 SW459054 ACS459054 AMO459054 AWK459054 BGG459054 BQC459054 BZY459054 CJU459054 CTQ459054 DDM459054 DNI459054 DXE459054 EHA459054 EQW459054 FAS459054 FKO459054 FUK459054 GEG459054 GOC459054 GXY459054 HHU459054 HRQ459054 IBM459054 ILI459054 IVE459054 JFA459054 JOW459054 JYS459054 KIO459054 KSK459054 LCG459054 LMC459054 LVY459054 MFU459054 MPQ459054 MZM459054 NJI459054 NTE459054 ODA459054 OMW459054 OWS459054 PGO459054 PQK459054 QAG459054 QKC459054 QTY459054 RDU459054 RNQ459054 RXM459054 SHI459054 SRE459054 TBA459054 TKW459054 TUS459054 UEO459054 UOK459054 UYG459054 VIC459054 VRY459054 WBU459054 WLQ459054 WVM459054 E524590 JA524590 SW524590 ACS524590 AMO524590 AWK524590 BGG524590 BQC524590 BZY524590 CJU524590 CTQ524590 DDM524590 DNI524590 DXE524590 EHA524590 EQW524590 FAS524590 FKO524590 FUK524590 GEG524590 GOC524590 GXY524590 HHU524590 HRQ524590 IBM524590 ILI524590 IVE524590 JFA524590 JOW524590 JYS524590 KIO524590 KSK524590 LCG524590 LMC524590 LVY524590 MFU524590 MPQ524590 MZM524590 NJI524590 NTE524590 ODA524590 OMW524590 OWS524590 PGO524590 PQK524590 QAG524590 QKC524590 QTY524590 RDU524590 RNQ524590 RXM524590 SHI524590 SRE524590 TBA524590 TKW524590 TUS524590 UEO524590 UOK524590 UYG524590 VIC524590 VRY524590 WBU524590 WLQ524590 WVM524590 E590126 JA590126 SW590126 ACS590126 AMO590126 AWK590126 BGG590126 BQC590126 BZY590126 CJU590126 CTQ590126 DDM590126 DNI590126 DXE590126 EHA590126 EQW590126 FAS590126 FKO590126 FUK590126 GEG590126 GOC590126 GXY590126 HHU590126 HRQ590126 IBM590126 ILI590126 IVE590126 JFA590126 JOW590126 JYS590126 KIO590126 KSK590126 LCG590126 LMC590126 LVY590126 MFU590126 MPQ590126 MZM590126 NJI590126 NTE590126 ODA590126 OMW590126 OWS590126 PGO590126 PQK590126 QAG590126 QKC590126 QTY590126 RDU590126 RNQ590126 RXM590126 SHI590126 SRE590126 TBA590126 TKW590126 TUS590126 UEO590126 UOK590126 UYG590126 VIC590126 VRY590126 WBU590126 WLQ590126 WVM590126 E655662 JA655662 SW655662 ACS655662 AMO655662 AWK655662 BGG655662 BQC655662 BZY655662 CJU655662 CTQ655662 DDM655662 DNI655662 DXE655662 EHA655662 EQW655662 FAS655662 FKO655662 FUK655662 GEG655662 GOC655662 GXY655662 HHU655662 HRQ655662 IBM655662 ILI655662 IVE655662 JFA655662 JOW655662 JYS655662 KIO655662 KSK655662 LCG655662 LMC655662 LVY655662 MFU655662 MPQ655662 MZM655662 NJI655662 NTE655662 ODA655662 OMW655662 OWS655662 PGO655662 PQK655662 QAG655662 QKC655662 QTY655662 RDU655662 RNQ655662 RXM655662 SHI655662 SRE655662 TBA655662 TKW655662 TUS655662 UEO655662 UOK655662 UYG655662 VIC655662 VRY655662 WBU655662 WLQ655662 WVM655662 E721198 JA721198 SW721198 ACS721198 AMO721198 AWK721198 BGG721198 BQC721198 BZY721198 CJU721198 CTQ721198 DDM721198 DNI721198 DXE721198 EHA721198 EQW721198 FAS721198 FKO721198 FUK721198 GEG721198 GOC721198 GXY721198 HHU721198 HRQ721198 IBM721198 ILI721198 IVE721198 JFA721198 JOW721198 JYS721198 KIO721198 KSK721198 LCG721198 LMC721198 LVY721198 MFU721198 MPQ721198 MZM721198 NJI721198 NTE721198 ODA721198 OMW721198 OWS721198 PGO721198 PQK721198 QAG721198 QKC721198 QTY721198 RDU721198 RNQ721198 RXM721198 SHI721198 SRE721198 TBA721198 TKW721198 TUS721198 UEO721198 UOK721198 UYG721198 VIC721198 VRY721198 WBU721198 WLQ721198 WVM721198 E786734 JA786734 SW786734 ACS786734 AMO786734 AWK786734 BGG786734 BQC786734 BZY786734 CJU786734 CTQ786734 DDM786734 DNI786734 DXE786734 EHA786734 EQW786734 FAS786734 FKO786734 FUK786734 GEG786734 GOC786734 GXY786734 HHU786734 HRQ786734 IBM786734 ILI786734 IVE786734 JFA786734 JOW786734 JYS786734 KIO786734 KSK786734 LCG786734 LMC786734 LVY786734 MFU786734 MPQ786734 MZM786734 NJI786734 NTE786734 ODA786734 OMW786734 OWS786734 PGO786734 PQK786734 QAG786734 QKC786734 QTY786734 RDU786734 RNQ786734 RXM786734 SHI786734 SRE786734 TBA786734 TKW786734 TUS786734 UEO786734 UOK786734 UYG786734 VIC786734 VRY786734 WBU786734 WLQ786734 WVM786734 E852270 JA852270 SW852270 ACS852270 AMO852270 AWK852270 BGG852270 BQC852270 BZY852270 CJU852270 CTQ852270 DDM852270 DNI852270 DXE852270 EHA852270 EQW852270 FAS852270 FKO852270 FUK852270 GEG852270 GOC852270 GXY852270 HHU852270 HRQ852270 IBM852270 ILI852270 IVE852270 JFA852270 JOW852270 JYS852270 KIO852270 KSK852270 LCG852270 LMC852270 LVY852270 MFU852270 MPQ852270 MZM852270 NJI852270 NTE852270 ODA852270 OMW852270 OWS852270 PGO852270 PQK852270 QAG852270 QKC852270 QTY852270 RDU852270 RNQ852270 RXM852270 SHI852270 SRE852270 TBA852270 TKW852270 TUS852270 UEO852270 UOK852270 UYG852270 VIC852270 VRY852270 WBU852270 WLQ852270 WVM852270 E917806 JA917806 SW917806 ACS917806 AMO917806 AWK917806 BGG917806 BQC917806 BZY917806 CJU917806 CTQ917806 DDM917806 DNI917806 DXE917806 EHA917806 EQW917806 FAS917806 FKO917806 FUK917806 GEG917806 GOC917806 GXY917806 HHU917806 HRQ917806 IBM917806 ILI917806 IVE917806 JFA917806 JOW917806 JYS917806 KIO917806 KSK917806 LCG917806 LMC917806 LVY917806 MFU917806 MPQ917806 MZM917806 NJI917806 NTE917806 ODA917806 OMW917806 OWS917806 PGO917806 PQK917806 QAG917806 QKC917806 QTY917806 RDU917806 RNQ917806 RXM917806 SHI917806 SRE917806 TBA917806 TKW917806 TUS917806 UEO917806 UOK917806 UYG917806 VIC917806 VRY917806 WBU917806 WLQ917806 WVM917806 E983342 JA983342 SW983342 ACS983342 AMO983342 AWK983342 BGG983342 BQC983342 BZY983342 CJU983342 CTQ983342 DDM983342 DNI983342 DXE983342 EHA983342 EQW983342 FAS983342 FKO983342 FUK983342 GEG983342 GOC983342 GXY983342 HHU983342 HRQ983342 IBM983342 ILI983342 IVE983342 JFA983342 JOW983342 JYS983342 KIO983342 KSK983342 LCG983342 LMC983342 LVY983342 MFU983342 MPQ983342 MZM983342 NJI983342 NTE983342 ODA983342 OMW983342 OWS983342 PGO983342 PQK983342 QAG983342 QKC983342 QTY983342 RDU983342 RNQ983342 RXM983342 SHI983342 SRE983342 TBA983342 TKW983342 TUS983342 UEO983342 UOK983342 UYG983342 VIC983342 VRY983342 WBU983342 WLQ983342 WVM983342 E266 JA266 SW266 ACS266 AMO266 AWK266 BGG266 BQC266 BZY266 CJU266 CTQ266 DDM266 DNI266 DXE266 EHA266 EQW266 FAS266 FKO266 FUK266 GEG266 GOC266 GXY266 HHU266 HRQ266 IBM266 ILI266 IVE266 JFA266 JOW266 JYS266 KIO266 KSK266 LCG266 LMC266 LVY266 MFU266 MPQ266 MZM266 NJI266 NTE266 ODA266 OMW266 OWS266 PGO266 PQK266 QAG266 QKC266 QTY266 RDU266 RNQ266 RXM266 SHI266 SRE266 TBA266 TKW266 TUS266 UEO266 UOK266 UYG266 VIC266 VRY266 WBU266 WLQ266 WVM266 E65802 JA65802 SW65802 ACS65802 AMO65802 AWK65802 BGG65802 BQC65802 BZY65802 CJU65802 CTQ65802 DDM65802 DNI65802 DXE65802 EHA65802 EQW65802 FAS65802 FKO65802 FUK65802 GEG65802 GOC65802 GXY65802 HHU65802 HRQ65802 IBM65802 ILI65802 IVE65802 JFA65802 JOW65802 JYS65802 KIO65802 KSK65802 LCG65802 LMC65802 LVY65802 MFU65802 MPQ65802 MZM65802 NJI65802 NTE65802 ODA65802 OMW65802 OWS65802 PGO65802 PQK65802 QAG65802 QKC65802 QTY65802 RDU65802 RNQ65802 RXM65802 SHI65802 SRE65802 TBA65802 TKW65802 TUS65802 UEO65802 UOK65802 UYG65802 VIC65802 VRY65802 WBU65802 WLQ65802 WVM65802 E131338 JA131338 SW131338 ACS131338 AMO131338 AWK131338 BGG131338 BQC131338 BZY131338 CJU131338 CTQ131338 DDM131338 DNI131338 DXE131338 EHA131338 EQW131338 FAS131338 FKO131338 FUK131338 GEG131338 GOC131338 GXY131338 HHU131338 HRQ131338 IBM131338 ILI131338 IVE131338 JFA131338 JOW131338 JYS131338 KIO131338 KSK131338 LCG131338 LMC131338 LVY131338 MFU131338 MPQ131338 MZM131338 NJI131338 NTE131338 ODA131338 OMW131338 OWS131338 PGO131338 PQK131338 QAG131338 QKC131338 QTY131338 RDU131338 RNQ131338 RXM131338 SHI131338 SRE131338 TBA131338 TKW131338 TUS131338 UEO131338 UOK131338 UYG131338 VIC131338 VRY131338 WBU131338 WLQ131338 WVM131338 E196874 JA196874 SW196874 ACS196874 AMO196874 AWK196874 BGG196874 BQC196874 BZY196874 CJU196874 CTQ196874 DDM196874 DNI196874 DXE196874 EHA196874 EQW196874 FAS196874 FKO196874 FUK196874 GEG196874 GOC196874 GXY196874 HHU196874 HRQ196874 IBM196874 ILI196874 IVE196874 JFA196874 JOW196874 JYS196874 KIO196874 KSK196874 LCG196874 LMC196874 LVY196874 MFU196874 MPQ196874 MZM196874 NJI196874 NTE196874 ODA196874 OMW196874 OWS196874 PGO196874 PQK196874 QAG196874 QKC196874 QTY196874 RDU196874 RNQ196874 RXM196874 SHI196874 SRE196874 TBA196874 TKW196874 TUS196874 UEO196874 UOK196874 UYG196874 VIC196874 VRY196874 WBU196874 WLQ196874 WVM196874 E262410 JA262410 SW262410 ACS262410 AMO262410 AWK262410 BGG262410 BQC262410 BZY262410 CJU262410 CTQ262410 DDM262410 DNI262410 DXE262410 EHA262410 EQW262410 FAS262410 FKO262410 FUK262410 GEG262410 GOC262410 GXY262410 HHU262410 HRQ262410 IBM262410 ILI262410 IVE262410 JFA262410 JOW262410 JYS262410 KIO262410 KSK262410 LCG262410 LMC262410 LVY262410 MFU262410 MPQ262410 MZM262410 NJI262410 NTE262410 ODA262410 OMW262410 OWS262410 PGO262410 PQK262410 QAG262410 QKC262410 QTY262410 RDU262410 RNQ262410 RXM262410 SHI262410 SRE262410 TBA262410 TKW262410 TUS262410 UEO262410 UOK262410 UYG262410 VIC262410 VRY262410 WBU262410 WLQ262410 WVM262410 E327946 JA327946 SW327946 ACS327946 AMO327946 AWK327946 BGG327946 BQC327946 BZY327946 CJU327946 CTQ327946 DDM327946 DNI327946 DXE327946 EHA327946 EQW327946 FAS327946 FKO327946 FUK327946 GEG327946 GOC327946 GXY327946 HHU327946 HRQ327946 IBM327946 ILI327946 IVE327946 JFA327946 JOW327946 JYS327946 KIO327946 KSK327946 LCG327946 LMC327946 LVY327946 MFU327946 MPQ327946 MZM327946 NJI327946 NTE327946 ODA327946 OMW327946 OWS327946 PGO327946 PQK327946 QAG327946 QKC327946 QTY327946 RDU327946 RNQ327946 RXM327946 SHI327946 SRE327946 TBA327946 TKW327946 TUS327946 UEO327946 UOK327946 UYG327946 VIC327946 VRY327946 WBU327946 WLQ327946 WVM327946 E393482 JA393482 SW393482 ACS393482 AMO393482 AWK393482 BGG393482 BQC393482 BZY393482 CJU393482 CTQ393482 DDM393482 DNI393482 DXE393482 EHA393482 EQW393482 FAS393482 FKO393482 FUK393482 GEG393482 GOC393482 GXY393482 HHU393482 HRQ393482 IBM393482 ILI393482 IVE393482 JFA393482 JOW393482 JYS393482 KIO393482 KSK393482 LCG393482 LMC393482 LVY393482 MFU393482 MPQ393482 MZM393482 NJI393482 NTE393482 ODA393482 OMW393482 OWS393482 PGO393482 PQK393482 QAG393482 QKC393482 QTY393482 RDU393482 RNQ393482 RXM393482 SHI393482 SRE393482 TBA393482 TKW393482 TUS393482 UEO393482 UOK393482 UYG393482 VIC393482 VRY393482 WBU393482 WLQ393482 WVM393482 E459018 JA459018 SW459018 ACS459018 AMO459018 AWK459018 BGG459018 BQC459018 BZY459018 CJU459018 CTQ459018 DDM459018 DNI459018 DXE459018 EHA459018 EQW459018 FAS459018 FKO459018 FUK459018 GEG459018 GOC459018 GXY459018 HHU459018 HRQ459018 IBM459018 ILI459018 IVE459018 JFA459018 JOW459018 JYS459018 KIO459018 KSK459018 LCG459018 LMC459018 LVY459018 MFU459018 MPQ459018 MZM459018 NJI459018 NTE459018 ODA459018 OMW459018 OWS459018 PGO459018 PQK459018 QAG459018 QKC459018 QTY459018 RDU459018 RNQ459018 RXM459018 SHI459018 SRE459018 TBA459018 TKW459018 TUS459018 UEO459018 UOK459018 UYG459018 VIC459018 VRY459018 WBU459018 WLQ459018 WVM459018 E524554 JA524554 SW524554 ACS524554 AMO524554 AWK524554 BGG524554 BQC524554 BZY524554 CJU524554 CTQ524554 DDM524554 DNI524554 DXE524554 EHA524554 EQW524554 FAS524554 FKO524554 FUK524554 GEG524554 GOC524554 GXY524554 HHU524554 HRQ524554 IBM524554 ILI524554 IVE524554 JFA524554 JOW524554 JYS524554 KIO524554 KSK524554 LCG524554 LMC524554 LVY524554 MFU524554 MPQ524554 MZM524554 NJI524554 NTE524554 ODA524554 OMW524554 OWS524554 PGO524554 PQK524554 QAG524554 QKC524554 QTY524554 RDU524554 RNQ524554 RXM524554 SHI524554 SRE524554 TBA524554 TKW524554 TUS524554 UEO524554 UOK524554 UYG524554 VIC524554 VRY524554 WBU524554 WLQ524554 WVM524554 E590090 JA590090 SW590090 ACS590090 AMO590090 AWK590090 BGG590090 BQC590090 BZY590090 CJU590090 CTQ590090 DDM590090 DNI590090 DXE590090 EHA590090 EQW590090 FAS590090 FKO590090 FUK590090 GEG590090 GOC590090 GXY590090 HHU590090 HRQ590090 IBM590090 ILI590090 IVE590090 JFA590090 JOW590090 JYS590090 KIO590090 KSK590090 LCG590090 LMC590090 LVY590090 MFU590090 MPQ590090 MZM590090 NJI590090 NTE590090 ODA590090 OMW590090 OWS590090 PGO590090 PQK590090 QAG590090 QKC590090 QTY590090 RDU590090 RNQ590090 RXM590090 SHI590090 SRE590090 TBA590090 TKW590090 TUS590090 UEO590090 UOK590090 UYG590090 VIC590090 VRY590090 WBU590090 WLQ590090 WVM590090 E655626 JA655626 SW655626 ACS655626 AMO655626 AWK655626 BGG655626 BQC655626 BZY655626 CJU655626 CTQ655626 DDM655626 DNI655626 DXE655626 EHA655626 EQW655626 FAS655626 FKO655626 FUK655626 GEG655626 GOC655626 GXY655626 HHU655626 HRQ655626 IBM655626 ILI655626 IVE655626 JFA655626 JOW655626 JYS655626 KIO655626 KSK655626 LCG655626 LMC655626 LVY655626 MFU655626 MPQ655626 MZM655626 NJI655626 NTE655626 ODA655626 OMW655626 OWS655626 PGO655626 PQK655626 QAG655626 QKC655626 QTY655626 RDU655626 RNQ655626 RXM655626 SHI655626 SRE655626 TBA655626 TKW655626 TUS655626 UEO655626 UOK655626 UYG655626 VIC655626 VRY655626 WBU655626 WLQ655626 WVM655626 E721162 JA721162 SW721162 ACS721162 AMO721162 AWK721162 BGG721162 BQC721162 BZY721162 CJU721162 CTQ721162 DDM721162 DNI721162 DXE721162 EHA721162 EQW721162 FAS721162 FKO721162 FUK721162 GEG721162 GOC721162 GXY721162 HHU721162 HRQ721162 IBM721162 ILI721162 IVE721162 JFA721162 JOW721162 JYS721162 KIO721162 KSK721162 LCG721162 LMC721162 LVY721162 MFU721162 MPQ721162 MZM721162 NJI721162 NTE721162 ODA721162 OMW721162 OWS721162 PGO721162 PQK721162 QAG721162 QKC721162 QTY721162 RDU721162 RNQ721162 RXM721162 SHI721162 SRE721162 TBA721162 TKW721162 TUS721162 UEO721162 UOK721162 UYG721162 VIC721162 VRY721162 WBU721162 WLQ721162 WVM721162 E786698 JA786698 SW786698 ACS786698 AMO786698 AWK786698 BGG786698 BQC786698 BZY786698 CJU786698 CTQ786698 DDM786698 DNI786698 DXE786698 EHA786698 EQW786698 FAS786698 FKO786698 FUK786698 GEG786698 GOC786698 GXY786698 HHU786698 HRQ786698 IBM786698 ILI786698 IVE786698 JFA786698 JOW786698 JYS786698 KIO786698 KSK786698 LCG786698 LMC786698 LVY786698 MFU786698 MPQ786698 MZM786698 NJI786698 NTE786698 ODA786698 OMW786698 OWS786698 PGO786698 PQK786698 QAG786698 QKC786698 QTY786698 RDU786698 RNQ786698 RXM786698 SHI786698 SRE786698 TBA786698 TKW786698 TUS786698 UEO786698 UOK786698 UYG786698 VIC786698 VRY786698 WBU786698 WLQ786698 WVM786698 E852234 JA852234 SW852234 ACS852234 AMO852234 AWK852234 BGG852234 BQC852234 BZY852234 CJU852234 CTQ852234 DDM852234 DNI852234 DXE852234 EHA852234 EQW852234 FAS852234 FKO852234 FUK852234 GEG852234 GOC852234 GXY852234 HHU852234 HRQ852234 IBM852234 ILI852234 IVE852234 JFA852234 JOW852234 JYS852234 KIO852234 KSK852234 LCG852234 LMC852234 LVY852234 MFU852234 MPQ852234 MZM852234 NJI852234 NTE852234 ODA852234 OMW852234 OWS852234 PGO852234 PQK852234 QAG852234 QKC852234 QTY852234 RDU852234 RNQ852234 RXM852234 SHI852234 SRE852234 TBA852234 TKW852234 TUS852234 UEO852234 UOK852234 UYG852234 VIC852234 VRY852234 WBU852234 WLQ852234 WVM852234 E917770 JA917770 SW917770 ACS917770 AMO917770 AWK917770 BGG917770 BQC917770 BZY917770 CJU917770 CTQ917770 DDM917770 DNI917770 DXE917770 EHA917770 EQW917770 FAS917770 FKO917770 FUK917770 GEG917770 GOC917770 GXY917770 HHU917770 HRQ917770 IBM917770 ILI917770 IVE917770 JFA917770 JOW917770 JYS917770 KIO917770 KSK917770 LCG917770 LMC917770 LVY917770 MFU917770 MPQ917770 MZM917770 NJI917770 NTE917770 ODA917770 OMW917770 OWS917770 PGO917770 PQK917770 QAG917770 QKC917770 QTY917770 RDU917770 RNQ917770 RXM917770 SHI917770 SRE917770 TBA917770 TKW917770 TUS917770 UEO917770 UOK917770 UYG917770 VIC917770 VRY917770 WBU917770 WLQ917770 WVM917770 E983306 JA983306 SW983306 ACS983306 AMO983306 AWK983306 BGG983306 BQC983306 BZY983306 CJU983306 CTQ983306 DDM983306 DNI983306 DXE983306 EHA983306 EQW983306 FAS983306 FKO983306 FUK983306 GEG983306 GOC983306 GXY983306 HHU983306 HRQ983306 IBM983306 ILI983306 IVE983306 JFA983306 JOW983306 JYS983306 KIO983306 KSK983306 LCG983306 LMC983306 LVY983306 MFU983306 MPQ983306 MZM983306 NJI983306 NTE983306 ODA983306 OMW983306 OWS983306 PGO983306 PQK983306 QAG983306 QKC983306 QTY983306 RDU983306 RNQ983306 RXM983306 SHI983306 SRE983306 TBA983306 TKW983306 TUS983306 UEO983306 UOK983306 UYG983306 VIC983306 VRY983306 WBU983306 WLQ983306 WVM983306 E253 JA253 SW253 ACS253 AMO253 AWK253 BGG253 BQC253 BZY253 CJU253 CTQ253 DDM253 DNI253 DXE253 EHA253 EQW253 FAS253 FKO253 FUK253 GEG253 GOC253 GXY253 HHU253 HRQ253 IBM253 ILI253 IVE253 JFA253 JOW253 JYS253 KIO253 KSK253 LCG253 LMC253 LVY253 MFU253 MPQ253 MZM253 NJI253 NTE253 ODA253 OMW253 OWS253 PGO253 PQK253 QAG253 QKC253 QTY253 RDU253 RNQ253 RXM253 SHI253 SRE253 TBA253 TKW253 TUS253 UEO253 UOK253 UYG253 VIC253 VRY253 WBU253 WLQ253 WVM253 E65789 JA65789 SW65789 ACS65789 AMO65789 AWK65789 BGG65789 BQC65789 BZY65789 CJU65789 CTQ65789 DDM65789 DNI65789 DXE65789 EHA65789 EQW65789 FAS65789 FKO65789 FUK65789 GEG65789 GOC65789 GXY65789 HHU65789 HRQ65789 IBM65789 ILI65789 IVE65789 JFA65789 JOW65789 JYS65789 KIO65789 KSK65789 LCG65789 LMC65789 LVY65789 MFU65789 MPQ65789 MZM65789 NJI65789 NTE65789 ODA65789 OMW65789 OWS65789 PGO65789 PQK65789 QAG65789 QKC65789 QTY65789 RDU65789 RNQ65789 RXM65789 SHI65789 SRE65789 TBA65789 TKW65789 TUS65789 UEO65789 UOK65789 UYG65789 VIC65789 VRY65789 WBU65789 WLQ65789 WVM65789 E131325 JA131325 SW131325 ACS131325 AMO131325 AWK131325 BGG131325 BQC131325 BZY131325 CJU131325 CTQ131325 DDM131325 DNI131325 DXE131325 EHA131325 EQW131325 FAS131325 FKO131325 FUK131325 GEG131325 GOC131325 GXY131325 HHU131325 HRQ131325 IBM131325 ILI131325 IVE131325 JFA131325 JOW131325 JYS131325 KIO131325 KSK131325 LCG131325 LMC131325 LVY131325 MFU131325 MPQ131325 MZM131325 NJI131325 NTE131325 ODA131325 OMW131325 OWS131325 PGO131325 PQK131325 QAG131325 QKC131325 QTY131325 RDU131325 RNQ131325 RXM131325 SHI131325 SRE131325 TBA131325 TKW131325 TUS131325 UEO131325 UOK131325 UYG131325 VIC131325 VRY131325 WBU131325 WLQ131325 WVM131325 E196861 JA196861 SW196861 ACS196861 AMO196861 AWK196861 BGG196861 BQC196861 BZY196861 CJU196861 CTQ196861 DDM196861 DNI196861 DXE196861 EHA196861 EQW196861 FAS196861 FKO196861 FUK196861 GEG196861 GOC196861 GXY196861 HHU196861 HRQ196861 IBM196861 ILI196861 IVE196861 JFA196861 JOW196861 JYS196861 KIO196861 KSK196861 LCG196861 LMC196861 LVY196861 MFU196861 MPQ196861 MZM196861 NJI196861 NTE196861 ODA196861 OMW196861 OWS196861 PGO196861 PQK196861 QAG196861 QKC196861 QTY196861 RDU196861 RNQ196861 RXM196861 SHI196861 SRE196861 TBA196861 TKW196861 TUS196861 UEO196861 UOK196861 UYG196861 VIC196861 VRY196861 WBU196861 WLQ196861 WVM196861 E262397 JA262397 SW262397 ACS262397 AMO262397 AWK262397 BGG262397 BQC262397 BZY262397 CJU262397 CTQ262397 DDM262397 DNI262397 DXE262397 EHA262397 EQW262397 FAS262397 FKO262397 FUK262397 GEG262397 GOC262397 GXY262397 HHU262397 HRQ262397 IBM262397 ILI262397 IVE262397 JFA262397 JOW262397 JYS262397 KIO262397 KSK262397 LCG262397 LMC262397 LVY262397 MFU262397 MPQ262397 MZM262397 NJI262397 NTE262397 ODA262397 OMW262397 OWS262397 PGO262397 PQK262397 QAG262397 QKC262397 QTY262397 RDU262397 RNQ262397 RXM262397 SHI262397 SRE262397 TBA262397 TKW262397 TUS262397 UEO262397 UOK262397 UYG262397 VIC262397 VRY262397 WBU262397 WLQ262397 WVM262397 E327933 JA327933 SW327933 ACS327933 AMO327933 AWK327933 BGG327933 BQC327933 BZY327933 CJU327933 CTQ327933 DDM327933 DNI327933 DXE327933 EHA327933 EQW327933 FAS327933 FKO327933 FUK327933 GEG327933 GOC327933 GXY327933 HHU327933 HRQ327933 IBM327933 ILI327933 IVE327933 JFA327933 JOW327933 JYS327933 KIO327933 KSK327933 LCG327933 LMC327933 LVY327933 MFU327933 MPQ327933 MZM327933 NJI327933 NTE327933 ODA327933 OMW327933 OWS327933 PGO327933 PQK327933 QAG327933 QKC327933 QTY327933 RDU327933 RNQ327933 RXM327933 SHI327933 SRE327933 TBA327933 TKW327933 TUS327933 UEO327933 UOK327933 UYG327933 VIC327933 VRY327933 WBU327933 WLQ327933 WVM327933 E393469 JA393469 SW393469 ACS393469 AMO393469 AWK393469 BGG393469 BQC393469 BZY393469 CJU393469 CTQ393469 DDM393469 DNI393469 DXE393469 EHA393469 EQW393469 FAS393469 FKO393469 FUK393469 GEG393469 GOC393469 GXY393469 HHU393469 HRQ393469 IBM393469 ILI393469 IVE393469 JFA393469 JOW393469 JYS393469 KIO393469 KSK393469 LCG393469 LMC393469 LVY393469 MFU393469 MPQ393469 MZM393469 NJI393469 NTE393469 ODA393469 OMW393469 OWS393469 PGO393469 PQK393469 QAG393469 QKC393469 QTY393469 RDU393469 RNQ393469 RXM393469 SHI393469 SRE393469 TBA393469 TKW393469 TUS393469 UEO393469 UOK393469 UYG393469 VIC393469 VRY393469 WBU393469 WLQ393469 WVM393469 E459005 JA459005 SW459005 ACS459005 AMO459005 AWK459005 BGG459005 BQC459005 BZY459005 CJU459005 CTQ459005 DDM459005 DNI459005 DXE459005 EHA459005 EQW459005 FAS459005 FKO459005 FUK459005 GEG459005 GOC459005 GXY459005 HHU459005 HRQ459005 IBM459005 ILI459005 IVE459005 JFA459005 JOW459005 JYS459005 KIO459005 KSK459005 LCG459005 LMC459005 LVY459005 MFU459005 MPQ459005 MZM459005 NJI459005 NTE459005 ODA459005 OMW459005 OWS459005 PGO459005 PQK459005 QAG459005 QKC459005 QTY459005 RDU459005 RNQ459005 RXM459005 SHI459005 SRE459005 TBA459005 TKW459005 TUS459005 UEO459005 UOK459005 UYG459005 VIC459005 VRY459005 WBU459005 WLQ459005 WVM459005 E524541 JA524541 SW524541 ACS524541 AMO524541 AWK524541 BGG524541 BQC524541 BZY524541 CJU524541 CTQ524541 DDM524541 DNI524541 DXE524541 EHA524541 EQW524541 FAS524541 FKO524541 FUK524541 GEG524541 GOC524541 GXY524541 HHU524541 HRQ524541 IBM524541 ILI524541 IVE524541 JFA524541 JOW524541 JYS524541 KIO524541 KSK524541 LCG524541 LMC524541 LVY524541 MFU524541 MPQ524541 MZM524541 NJI524541 NTE524541 ODA524541 OMW524541 OWS524541 PGO524541 PQK524541 QAG524541 QKC524541 QTY524541 RDU524541 RNQ524541 RXM524541 SHI524541 SRE524541 TBA524541 TKW524541 TUS524541 UEO524541 UOK524541 UYG524541 VIC524541 VRY524541 WBU524541 WLQ524541 WVM524541 E590077 JA590077 SW590077 ACS590077 AMO590077 AWK590077 BGG590077 BQC590077 BZY590077 CJU590077 CTQ590077 DDM590077 DNI590077 DXE590077 EHA590077 EQW590077 FAS590077 FKO590077 FUK590077 GEG590077 GOC590077 GXY590077 HHU590077 HRQ590077 IBM590077 ILI590077 IVE590077 JFA590077 JOW590077 JYS590077 KIO590077 KSK590077 LCG590077 LMC590077 LVY590077 MFU590077 MPQ590077 MZM590077 NJI590077 NTE590077 ODA590077 OMW590077 OWS590077 PGO590077 PQK590077 QAG590077 QKC590077 QTY590077 RDU590077 RNQ590077 RXM590077 SHI590077 SRE590077 TBA590077 TKW590077 TUS590077 UEO590077 UOK590077 UYG590077 VIC590077 VRY590077 WBU590077 WLQ590077 WVM590077 E655613 JA655613 SW655613 ACS655613 AMO655613 AWK655613 BGG655613 BQC655613 BZY655613 CJU655613 CTQ655613 DDM655613 DNI655613 DXE655613 EHA655613 EQW655613 FAS655613 FKO655613 FUK655613 GEG655613 GOC655613 GXY655613 HHU655613 HRQ655613 IBM655613 ILI655613 IVE655613 JFA655613 JOW655613 JYS655613 KIO655613 KSK655613 LCG655613 LMC655613 LVY655613 MFU655613 MPQ655613 MZM655613 NJI655613 NTE655613 ODA655613 OMW655613 OWS655613 PGO655613 PQK655613 QAG655613 QKC655613 QTY655613 RDU655613 RNQ655613 RXM655613 SHI655613 SRE655613 TBA655613 TKW655613 TUS655613 UEO655613 UOK655613 UYG655613 VIC655613 VRY655613 WBU655613 WLQ655613 WVM655613 E721149 JA721149 SW721149 ACS721149 AMO721149 AWK721149 BGG721149 BQC721149 BZY721149 CJU721149 CTQ721149 DDM721149 DNI721149 DXE721149 EHA721149 EQW721149 FAS721149 FKO721149 FUK721149 GEG721149 GOC721149 GXY721149 HHU721149 HRQ721149 IBM721149 ILI721149 IVE721149 JFA721149 JOW721149 JYS721149 KIO721149 KSK721149 LCG721149 LMC721149 LVY721149 MFU721149 MPQ721149 MZM721149 NJI721149 NTE721149 ODA721149 OMW721149 OWS721149 PGO721149 PQK721149 QAG721149 QKC721149 QTY721149 RDU721149 RNQ721149 RXM721149 SHI721149 SRE721149 TBA721149 TKW721149 TUS721149 UEO721149 UOK721149 UYG721149 VIC721149 VRY721149 WBU721149 WLQ721149 WVM721149 E786685 JA786685 SW786685 ACS786685 AMO786685 AWK786685 BGG786685 BQC786685 BZY786685 CJU786685 CTQ786685 DDM786685 DNI786685 DXE786685 EHA786685 EQW786685 FAS786685 FKO786685 FUK786685 GEG786685 GOC786685 GXY786685 HHU786685 HRQ786685 IBM786685 ILI786685 IVE786685 JFA786685 JOW786685 JYS786685 KIO786685 KSK786685 LCG786685 LMC786685 LVY786685 MFU786685 MPQ786685 MZM786685 NJI786685 NTE786685 ODA786685 OMW786685 OWS786685 PGO786685 PQK786685 QAG786685 QKC786685 QTY786685 RDU786685 RNQ786685 RXM786685 SHI786685 SRE786685 TBA786685 TKW786685 TUS786685 UEO786685 UOK786685 UYG786685 VIC786685 VRY786685 WBU786685 WLQ786685 WVM786685 E852221 JA852221 SW852221 ACS852221 AMO852221 AWK852221 BGG852221 BQC852221 BZY852221 CJU852221 CTQ852221 DDM852221 DNI852221 DXE852221 EHA852221 EQW852221 FAS852221 FKO852221 FUK852221 GEG852221 GOC852221 GXY852221 HHU852221 HRQ852221 IBM852221 ILI852221 IVE852221 JFA852221 JOW852221 JYS852221 KIO852221 KSK852221 LCG852221 LMC852221 LVY852221 MFU852221 MPQ852221 MZM852221 NJI852221 NTE852221 ODA852221 OMW852221 OWS852221 PGO852221 PQK852221 QAG852221 QKC852221 QTY852221 RDU852221 RNQ852221 RXM852221 SHI852221 SRE852221 TBA852221 TKW852221 TUS852221 UEO852221 UOK852221 UYG852221 VIC852221 VRY852221 WBU852221 WLQ852221 WVM852221 E917757 JA917757 SW917757 ACS917757 AMO917757 AWK917757 BGG917757 BQC917757 BZY917757 CJU917757 CTQ917757 DDM917757 DNI917757 DXE917757 EHA917757 EQW917757 FAS917757 FKO917757 FUK917757 GEG917757 GOC917757 GXY917757 HHU917757 HRQ917757 IBM917757 ILI917757 IVE917757 JFA917757 JOW917757 JYS917757 KIO917757 KSK917757 LCG917757 LMC917757 LVY917757 MFU917757 MPQ917757 MZM917757 NJI917757 NTE917757 ODA917757 OMW917757 OWS917757 PGO917757 PQK917757 QAG917757 QKC917757 QTY917757 RDU917757 RNQ917757 RXM917757 SHI917757 SRE917757 TBA917757 TKW917757 TUS917757 UEO917757 UOK917757 UYG917757 VIC917757 VRY917757 WBU917757 WLQ917757 WVM917757 E983293 JA983293 SW983293 ACS983293 AMO983293 AWK983293 BGG983293 BQC983293 BZY983293 CJU983293 CTQ983293 DDM983293 DNI983293 DXE983293 EHA983293 EQW983293 FAS983293 FKO983293 FUK983293 GEG983293 GOC983293 GXY983293 HHU983293 HRQ983293 IBM983293 ILI983293 IVE983293 JFA983293 JOW983293 JYS983293 KIO983293 KSK983293 LCG983293 LMC983293 LVY983293 MFU983293 MPQ983293 MZM983293 NJI983293 NTE983293 ODA983293 OMW983293 OWS983293 PGO983293 PQK983293 QAG983293 QKC983293 QTY983293 RDU983293 RNQ983293 RXM983293 SHI983293 SRE983293 TBA983293 TKW983293 TUS983293 UEO983293 UOK983293 UYG983293 VIC983293 VRY983293 WBU983293 WLQ983293 WVM983293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G65671:G65672 JC65671:JC65672 SY65671:SY65672 ACU65671:ACU65672 AMQ65671:AMQ65672 AWM65671:AWM65672 BGI65671:BGI65672 BQE65671:BQE65672 CAA65671:CAA65672 CJW65671:CJW65672 CTS65671:CTS65672 DDO65671:DDO65672 DNK65671:DNK65672 DXG65671:DXG65672 EHC65671:EHC65672 EQY65671:EQY65672 FAU65671:FAU65672 FKQ65671:FKQ65672 FUM65671:FUM65672 GEI65671:GEI65672 GOE65671:GOE65672 GYA65671:GYA65672 HHW65671:HHW65672 HRS65671:HRS65672 IBO65671:IBO65672 ILK65671:ILK65672 IVG65671:IVG65672 JFC65671:JFC65672 JOY65671:JOY65672 JYU65671:JYU65672 KIQ65671:KIQ65672 KSM65671:KSM65672 LCI65671:LCI65672 LME65671:LME65672 LWA65671:LWA65672 MFW65671:MFW65672 MPS65671:MPS65672 MZO65671:MZO65672 NJK65671:NJK65672 NTG65671:NTG65672 ODC65671:ODC65672 OMY65671:OMY65672 OWU65671:OWU65672 PGQ65671:PGQ65672 PQM65671:PQM65672 QAI65671:QAI65672 QKE65671:QKE65672 QUA65671:QUA65672 RDW65671:RDW65672 RNS65671:RNS65672 RXO65671:RXO65672 SHK65671:SHK65672 SRG65671:SRG65672 TBC65671:TBC65672 TKY65671:TKY65672 TUU65671:TUU65672 UEQ65671:UEQ65672 UOM65671:UOM65672 UYI65671:UYI65672 VIE65671:VIE65672 VSA65671:VSA65672 WBW65671:WBW65672 WLS65671:WLS65672 WVO65671:WVO65672 G131207:G131208 JC131207:JC131208 SY131207:SY131208 ACU131207:ACU131208 AMQ131207:AMQ131208 AWM131207:AWM131208 BGI131207:BGI131208 BQE131207:BQE131208 CAA131207:CAA131208 CJW131207:CJW131208 CTS131207:CTS131208 DDO131207:DDO131208 DNK131207:DNK131208 DXG131207:DXG131208 EHC131207:EHC131208 EQY131207:EQY131208 FAU131207:FAU131208 FKQ131207:FKQ131208 FUM131207:FUM131208 GEI131207:GEI131208 GOE131207:GOE131208 GYA131207:GYA131208 HHW131207:HHW131208 HRS131207:HRS131208 IBO131207:IBO131208 ILK131207:ILK131208 IVG131207:IVG131208 JFC131207:JFC131208 JOY131207:JOY131208 JYU131207:JYU131208 KIQ131207:KIQ131208 KSM131207:KSM131208 LCI131207:LCI131208 LME131207:LME131208 LWA131207:LWA131208 MFW131207:MFW131208 MPS131207:MPS131208 MZO131207:MZO131208 NJK131207:NJK131208 NTG131207:NTG131208 ODC131207:ODC131208 OMY131207:OMY131208 OWU131207:OWU131208 PGQ131207:PGQ131208 PQM131207:PQM131208 QAI131207:QAI131208 QKE131207:QKE131208 QUA131207:QUA131208 RDW131207:RDW131208 RNS131207:RNS131208 RXO131207:RXO131208 SHK131207:SHK131208 SRG131207:SRG131208 TBC131207:TBC131208 TKY131207:TKY131208 TUU131207:TUU131208 UEQ131207:UEQ131208 UOM131207:UOM131208 UYI131207:UYI131208 VIE131207:VIE131208 VSA131207:VSA131208 WBW131207:WBW131208 WLS131207:WLS131208 WVO131207:WVO131208 G196743:G196744 JC196743:JC196744 SY196743:SY196744 ACU196743:ACU196744 AMQ196743:AMQ196744 AWM196743:AWM196744 BGI196743:BGI196744 BQE196743:BQE196744 CAA196743:CAA196744 CJW196743:CJW196744 CTS196743:CTS196744 DDO196743:DDO196744 DNK196743:DNK196744 DXG196743:DXG196744 EHC196743:EHC196744 EQY196743:EQY196744 FAU196743:FAU196744 FKQ196743:FKQ196744 FUM196743:FUM196744 GEI196743:GEI196744 GOE196743:GOE196744 GYA196743:GYA196744 HHW196743:HHW196744 HRS196743:HRS196744 IBO196743:IBO196744 ILK196743:ILK196744 IVG196743:IVG196744 JFC196743:JFC196744 JOY196743:JOY196744 JYU196743:JYU196744 KIQ196743:KIQ196744 KSM196743:KSM196744 LCI196743:LCI196744 LME196743:LME196744 LWA196743:LWA196744 MFW196743:MFW196744 MPS196743:MPS196744 MZO196743:MZO196744 NJK196743:NJK196744 NTG196743:NTG196744 ODC196743:ODC196744 OMY196743:OMY196744 OWU196743:OWU196744 PGQ196743:PGQ196744 PQM196743:PQM196744 QAI196743:QAI196744 QKE196743:QKE196744 QUA196743:QUA196744 RDW196743:RDW196744 RNS196743:RNS196744 RXO196743:RXO196744 SHK196743:SHK196744 SRG196743:SRG196744 TBC196743:TBC196744 TKY196743:TKY196744 TUU196743:TUU196744 UEQ196743:UEQ196744 UOM196743:UOM196744 UYI196743:UYI196744 VIE196743:VIE196744 VSA196743:VSA196744 WBW196743:WBW196744 WLS196743:WLS196744 WVO196743:WVO196744 G262279:G262280 JC262279:JC262280 SY262279:SY262280 ACU262279:ACU262280 AMQ262279:AMQ262280 AWM262279:AWM262280 BGI262279:BGI262280 BQE262279:BQE262280 CAA262279:CAA262280 CJW262279:CJW262280 CTS262279:CTS262280 DDO262279:DDO262280 DNK262279:DNK262280 DXG262279:DXG262280 EHC262279:EHC262280 EQY262279:EQY262280 FAU262279:FAU262280 FKQ262279:FKQ262280 FUM262279:FUM262280 GEI262279:GEI262280 GOE262279:GOE262280 GYA262279:GYA262280 HHW262279:HHW262280 HRS262279:HRS262280 IBO262279:IBO262280 ILK262279:ILK262280 IVG262279:IVG262280 JFC262279:JFC262280 JOY262279:JOY262280 JYU262279:JYU262280 KIQ262279:KIQ262280 KSM262279:KSM262280 LCI262279:LCI262280 LME262279:LME262280 LWA262279:LWA262280 MFW262279:MFW262280 MPS262279:MPS262280 MZO262279:MZO262280 NJK262279:NJK262280 NTG262279:NTG262280 ODC262279:ODC262280 OMY262279:OMY262280 OWU262279:OWU262280 PGQ262279:PGQ262280 PQM262279:PQM262280 QAI262279:QAI262280 QKE262279:QKE262280 QUA262279:QUA262280 RDW262279:RDW262280 RNS262279:RNS262280 RXO262279:RXO262280 SHK262279:SHK262280 SRG262279:SRG262280 TBC262279:TBC262280 TKY262279:TKY262280 TUU262279:TUU262280 UEQ262279:UEQ262280 UOM262279:UOM262280 UYI262279:UYI262280 VIE262279:VIE262280 VSA262279:VSA262280 WBW262279:WBW262280 WLS262279:WLS262280 WVO262279:WVO262280 G327815:G327816 JC327815:JC327816 SY327815:SY327816 ACU327815:ACU327816 AMQ327815:AMQ327816 AWM327815:AWM327816 BGI327815:BGI327816 BQE327815:BQE327816 CAA327815:CAA327816 CJW327815:CJW327816 CTS327815:CTS327816 DDO327815:DDO327816 DNK327815:DNK327816 DXG327815:DXG327816 EHC327815:EHC327816 EQY327815:EQY327816 FAU327815:FAU327816 FKQ327815:FKQ327816 FUM327815:FUM327816 GEI327815:GEI327816 GOE327815:GOE327816 GYA327815:GYA327816 HHW327815:HHW327816 HRS327815:HRS327816 IBO327815:IBO327816 ILK327815:ILK327816 IVG327815:IVG327816 JFC327815:JFC327816 JOY327815:JOY327816 JYU327815:JYU327816 KIQ327815:KIQ327816 KSM327815:KSM327816 LCI327815:LCI327816 LME327815:LME327816 LWA327815:LWA327816 MFW327815:MFW327816 MPS327815:MPS327816 MZO327815:MZO327816 NJK327815:NJK327816 NTG327815:NTG327816 ODC327815:ODC327816 OMY327815:OMY327816 OWU327815:OWU327816 PGQ327815:PGQ327816 PQM327815:PQM327816 QAI327815:QAI327816 QKE327815:QKE327816 QUA327815:QUA327816 RDW327815:RDW327816 RNS327815:RNS327816 RXO327815:RXO327816 SHK327815:SHK327816 SRG327815:SRG327816 TBC327815:TBC327816 TKY327815:TKY327816 TUU327815:TUU327816 UEQ327815:UEQ327816 UOM327815:UOM327816 UYI327815:UYI327816 VIE327815:VIE327816 VSA327815:VSA327816 WBW327815:WBW327816 WLS327815:WLS327816 WVO327815:WVO327816 G393351:G393352 JC393351:JC393352 SY393351:SY393352 ACU393351:ACU393352 AMQ393351:AMQ393352 AWM393351:AWM393352 BGI393351:BGI393352 BQE393351:BQE393352 CAA393351:CAA393352 CJW393351:CJW393352 CTS393351:CTS393352 DDO393351:DDO393352 DNK393351:DNK393352 DXG393351:DXG393352 EHC393351:EHC393352 EQY393351:EQY393352 FAU393351:FAU393352 FKQ393351:FKQ393352 FUM393351:FUM393352 GEI393351:GEI393352 GOE393351:GOE393352 GYA393351:GYA393352 HHW393351:HHW393352 HRS393351:HRS393352 IBO393351:IBO393352 ILK393351:ILK393352 IVG393351:IVG393352 JFC393351:JFC393352 JOY393351:JOY393352 JYU393351:JYU393352 KIQ393351:KIQ393352 KSM393351:KSM393352 LCI393351:LCI393352 LME393351:LME393352 LWA393351:LWA393352 MFW393351:MFW393352 MPS393351:MPS393352 MZO393351:MZO393352 NJK393351:NJK393352 NTG393351:NTG393352 ODC393351:ODC393352 OMY393351:OMY393352 OWU393351:OWU393352 PGQ393351:PGQ393352 PQM393351:PQM393352 QAI393351:QAI393352 QKE393351:QKE393352 QUA393351:QUA393352 RDW393351:RDW393352 RNS393351:RNS393352 RXO393351:RXO393352 SHK393351:SHK393352 SRG393351:SRG393352 TBC393351:TBC393352 TKY393351:TKY393352 TUU393351:TUU393352 UEQ393351:UEQ393352 UOM393351:UOM393352 UYI393351:UYI393352 VIE393351:VIE393352 VSA393351:VSA393352 WBW393351:WBW393352 WLS393351:WLS393352 WVO393351:WVO393352 G458887:G458888 JC458887:JC458888 SY458887:SY458888 ACU458887:ACU458888 AMQ458887:AMQ458888 AWM458887:AWM458888 BGI458887:BGI458888 BQE458887:BQE458888 CAA458887:CAA458888 CJW458887:CJW458888 CTS458887:CTS458888 DDO458887:DDO458888 DNK458887:DNK458888 DXG458887:DXG458888 EHC458887:EHC458888 EQY458887:EQY458888 FAU458887:FAU458888 FKQ458887:FKQ458888 FUM458887:FUM458888 GEI458887:GEI458888 GOE458887:GOE458888 GYA458887:GYA458888 HHW458887:HHW458888 HRS458887:HRS458888 IBO458887:IBO458888 ILK458887:ILK458888 IVG458887:IVG458888 JFC458887:JFC458888 JOY458887:JOY458888 JYU458887:JYU458888 KIQ458887:KIQ458888 KSM458887:KSM458888 LCI458887:LCI458888 LME458887:LME458888 LWA458887:LWA458888 MFW458887:MFW458888 MPS458887:MPS458888 MZO458887:MZO458888 NJK458887:NJK458888 NTG458887:NTG458888 ODC458887:ODC458888 OMY458887:OMY458888 OWU458887:OWU458888 PGQ458887:PGQ458888 PQM458887:PQM458888 QAI458887:QAI458888 QKE458887:QKE458888 QUA458887:QUA458888 RDW458887:RDW458888 RNS458887:RNS458888 RXO458887:RXO458888 SHK458887:SHK458888 SRG458887:SRG458888 TBC458887:TBC458888 TKY458887:TKY458888 TUU458887:TUU458888 UEQ458887:UEQ458888 UOM458887:UOM458888 UYI458887:UYI458888 VIE458887:VIE458888 VSA458887:VSA458888 WBW458887:WBW458888 WLS458887:WLS458888 WVO458887:WVO458888 G524423:G524424 JC524423:JC524424 SY524423:SY524424 ACU524423:ACU524424 AMQ524423:AMQ524424 AWM524423:AWM524424 BGI524423:BGI524424 BQE524423:BQE524424 CAA524423:CAA524424 CJW524423:CJW524424 CTS524423:CTS524424 DDO524423:DDO524424 DNK524423:DNK524424 DXG524423:DXG524424 EHC524423:EHC524424 EQY524423:EQY524424 FAU524423:FAU524424 FKQ524423:FKQ524424 FUM524423:FUM524424 GEI524423:GEI524424 GOE524423:GOE524424 GYA524423:GYA524424 HHW524423:HHW524424 HRS524423:HRS524424 IBO524423:IBO524424 ILK524423:ILK524424 IVG524423:IVG524424 JFC524423:JFC524424 JOY524423:JOY524424 JYU524423:JYU524424 KIQ524423:KIQ524424 KSM524423:KSM524424 LCI524423:LCI524424 LME524423:LME524424 LWA524423:LWA524424 MFW524423:MFW524424 MPS524423:MPS524424 MZO524423:MZO524424 NJK524423:NJK524424 NTG524423:NTG524424 ODC524423:ODC524424 OMY524423:OMY524424 OWU524423:OWU524424 PGQ524423:PGQ524424 PQM524423:PQM524424 QAI524423:QAI524424 QKE524423:QKE524424 QUA524423:QUA524424 RDW524423:RDW524424 RNS524423:RNS524424 RXO524423:RXO524424 SHK524423:SHK524424 SRG524423:SRG524424 TBC524423:TBC524424 TKY524423:TKY524424 TUU524423:TUU524424 UEQ524423:UEQ524424 UOM524423:UOM524424 UYI524423:UYI524424 VIE524423:VIE524424 VSA524423:VSA524424 WBW524423:WBW524424 WLS524423:WLS524424 WVO524423:WVO524424 G589959:G589960 JC589959:JC589960 SY589959:SY589960 ACU589959:ACU589960 AMQ589959:AMQ589960 AWM589959:AWM589960 BGI589959:BGI589960 BQE589959:BQE589960 CAA589959:CAA589960 CJW589959:CJW589960 CTS589959:CTS589960 DDO589959:DDO589960 DNK589959:DNK589960 DXG589959:DXG589960 EHC589959:EHC589960 EQY589959:EQY589960 FAU589959:FAU589960 FKQ589959:FKQ589960 FUM589959:FUM589960 GEI589959:GEI589960 GOE589959:GOE589960 GYA589959:GYA589960 HHW589959:HHW589960 HRS589959:HRS589960 IBO589959:IBO589960 ILK589959:ILK589960 IVG589959:IVG589960 JFC589959:JFC589960 JOY589959:JOY589960 JYU589959:JYU589960 KIQ589959:KIQ589960 KSM589959:KSM589960 LCI589959:LCI589960 LME589959:LME589960 LWA589959:LWA589960 MFW589959:MFW589960 MPS589959:MPS589960 MZO589959:MZO589960 NJK589959:NJK589960 NTG589959:NTG589960 ODC589959:ODC589960 OMY589959:OMY589960 OWU589959:OWU589960 PGQ589959:PGQ589960 PQM589959:PQM589960 QAI589959:QAI589960 QKE589959:QKE589960 QUA589959:QUA589960 RDW589959:RDW589960 RNS589959:RNS589960 RXO589959:RXO589960 SHK589959:SHK589960 SRG589959:SRG589960 TBC589959:TBC589960 TKY589959:TKY589960 TUU589959:TUU589960 UEQ589959:UEQ589960 UOM589959:UOM589960 UYI589959:UYI589960 VIE589959:VIE589960 VSA589959:VSA589960 WBW589959:WBW589960 WLS589959:WLS589960 WVO589959:WVO589960 G655495:G655496 JC655495:JC655496 SY655495:SY655496 ACU655495:ACU655496 AMQ655495:AMQ655496 AWM655495:AWM655496 BGI655495:BGI655496 BQE655495:BQE655496 CAA655495:CAA655496 CJW655495:CJW655496 CTS655495:CTS655496 DDO655495:DDO655496 DNK655495:DNK655496 DXG655495:DXG655496 EHC655495:EHC655496 EQY655495:EQY655496 FAU655495:FAU655496 FKQ655495:FKQ655496 FUM655495:FUM655496 GEI655495:GEI655496 GOE655495:GOE655496 GYA655495:GYA655496 HHW655495:HHW655496 HRS655495:HRS655496 IBO655495:IBO655496 ILK655495:ILK655496 IVG655495:IVG655496 JFC655495:JFC655496 JOY655495:JOY655496 JYU655495:JYU655496 KIQ655495:KIQ655496 KSM655495:KSM655496 LCI655495:LCI655496 LME655495:LME655496 LWA655495:LWA655496 MFW655495:MFW655496 MPS655495:MPS655496 MZO655495:MZO655496 NJK655495:NJK655496 NTG655495:NTG655496 ODC655495:ODC655496 OMY655495:OMY655496 OWU655495:OWU655496 PGQ655495:PGQ655496 PQM655495:PQM655496 QAI655495:QAI655496 QKE655495:QKE655496 QUA655495:QUA655496 RDW655495:RDW655496 RNS655495:RNS655496 RXO655495:RXO655496 SHK655495:SHK655496 SRG655495:SRG655496 TBC655495:TBC655496 TKY655495:TKY655496 TUU655495:TUU655496 UEQ655495:UEQ655496 UOM655495:UOM655496 UYI655495:UYI655496 VIE655495:VIE655496 VSA655495:VSA655496 WBW655495:WBW655496 WLS655495:WLS655496 WVO655495:WVO655496 G721031:G721032 JC721031:JC721032 SY721031:SY721032 ACU721031:ACU721032 AMQ721031:AMQ721032 AWM721031:AWM721032 BGI721031:BGI721032 BQE721031:BQE721032 CAA721031:CAA721032 CJW721031:CJW721032 CTS721031:CTS721032 DDO721031:DDO721032 DNK721031:DNK721032 DXG721031:DXG721032 EHC721031:EHC721032 EQY721031:EQY721032 FAU721031:FAU721032 FKQ721031:FKQ721032 FUM721031:FUM721032 GEI721031:GEI721032 GOE721031:GOE721032 GYA721031:GYA721032 HHW721031:HHW721032 HRS721031:HRS721032 IBO721031:IBO721032 ILK721031:ILK721032 IVG721031:IVG721032 JFC721031:JFC721032 JOY721031:JOY721032 JYU721031:JYU721032 KIQ721031:KIQ721032 KSM721031:KSM721032 LCI721031:LCI721032 LME721031:LME721032 LWA721031:LWA721032 MFW721031:MFW721032 MPS721031:MPS721032 MZO721031:MZO721032 NJK721031:NJK721032 NTG721031:NTG721032 ODC721031:ODC721032 OMY721031:OMY721032 OWU721031:OWU721032 PGQ721031:PGQ721032 PQM721031:PQM721032 QAI721031:QAI721032 QKE721031:QKE721032 QUA721031:QUA721032 RDW721031:RDW721032 RNS721031:RNS721032 RXO721031:RXO721032 SHK721031:SHK721032 SRG721031:SRG721032 TBC721031:TBC721032 TKY721031:TKY721032 TUU721031:TUU721032 UEQ721031:UEQ721032 UOM721031:UOM721032 UYI721031:UYI721032 VIE721031:VIE721032 VSA721031:VSA721032 WBW721031:WBW721032 WLS721031:WLS721032 WVO721031:WVO721032 G786567:G786568 JC786567:JC786568 SY786567:SY786568 ACU786567:ACU786568 AMQ786567:AMQ786568 AWM786567:AWM786568 BGI786567:BGI786568 BQE786567:BQE786568 CAA786567:CAA786568 CJW786567:CJW786568 CTS786567:CTS786568 DDO786567:DDO786568 DNK786567:DNK786568 DXG786567:DXG786568 EHC786567:EHC786568 EQY786567:EQY786568 FAU786567:FAU786568 FKQ786567:FKQ786568 FUM786567:FUM786568 GEI786567:GEI786568 GOE786567:GOE786568 GYA786567:GYA786568 HHW786567:HHW786568 HRS786567:HRS786568 IBO786567:IBO786568 ILK786567:ILK786568 IVG786567:IVG786568 JFC786567:JFC786568 JOY786567:JOY786568 JYU786567:JYU786568 KIQ786567:KIQ786568 KSM786567:KSM786568 LCI786567:LCI786568 LME786567:LME786568 LWA786567:LWA786568 MFW786567:MFW786568 MPS786567:MPS786568 MZO786567:MZO786568 NJK786567:NJK786568 NTG786567:NTG786568 ODC786567:ODC786568 OMY786567:OMY786568 OWU786567:OWU786568 PGQ786567:PGQ786568 PQM786567:PQM786568 QAI786567:QAI786568 QKE786567:QKE786568 QUA786567:QUA786568 RDW786567:RDW786568 RNS786567:RNS786568 RXO786567:RXO786568 SHK786567:SHK786568 SRG786567:SRG786568 TBC786567:TBC786568 TKY786567:TKY786568 TUU786567:TUU786568 UEQ786567:UEQ786568 UOM786567:UOM786568 UYI786567:UYI786568 VIE786567:VIE786568 VSA786567:VSA786568 WBW786567:WBW786568 WLS786567:WLS786568 WVO786567:WVO786568 G852103:G852104 JC852103:JC852104 SY852103:SY852104 ACU852103:ACU852104 AMQ852103:AMQ852104 AWM852103:AWM852104 BGI852103:BGI852104 BQE852103:BQE852104 CAA852103:CAA852104 CJW852103:CJW852104 CTS852103:CTS852104 DDO852103:DDO852104 DNK852103:DNK852104 DXG852103:DXG852104 EHC852103:EHC852104 EQY852103:EQY852104 FAU852103:FAU852104 FKQ852103:FKQ852104 FUM852103:FUM852104 GEI852103:GEI852104 GOE852103:GOE852104 GYA852103:GYA852104 HHW852103:HHW852104 HRS852103:HRS852104 IBO852103:IBO852104 ILK852103:ILK852104 IVG852103:IVG852104 JFC852103:JFC852104 JOY852103:JOY852104 JYU852103:JYU852104 KIQ852103:KIQ852104 KSM852103:KSM852104 LCI852103:LCI852104 LME852103:LME852104 LWA852103:LWA852104 MFW852103:MFW852104 MPS852103:MPS852104 MZO852103:MZO852104 NJK852103:NJK852104 NTG852103:NTG852104 ODC852103:ODC852104 OMY852103:OMY852104 OWU852103:OWU852104 PGQ852103:PGQ852104 PQM852103:PQM852104 QAI852103:QAI852104 QKE852103:QKE852104 QUA852103:QUA852104 RDW852103:RDW852104 RNS852103:RNS852104 RXO852103:RXO852104 SHK852103:SHK852104 SRG852103:SRG852104 TBC852103:TBC852104 TKY852103:TKY852104 TUU852103:TUU852104 UEQ852103:UEQ852104 UOM852103:UOM852104 UYI852103:UYI852104 VIE852103:VIE852104 VSA852103:VSA852104 WBW852103:WBW852104 WLS852103:WLS852104 WVO852103:WVO852104 G917639:G917640 JC917639:JC917640 SY917639:SY917640 ACU917639:ACU917640 AMQ917639:AMQ917640 AWM917639:AWM917640 BGI917639:BGI917640 BQE917639:BQE917640 CAA917639:CAA917640 CJW917639:CJW917640 CTS917639:CTS917640 DDO917639:DDO917640 DNK917639:DNK917640 DXG917639:DXG917640 EHC917639:EHC917640 EQY917639:EQY917640 FAU917639:FAU917640 FKQ917639:FKQ917640 FUM917639:FUM917640 GEI917639:GEI917640 GOE917639:GOE917640 GYA917639:GYA917640 HHW917639:HHW917640 HRS917639:HRS917640 IBO917639:IBO917640 ILK917639:ILK917640 IVG917639:IVG917640 JFC917639:JFC917640 JOY917639:JOY917640 JYU917639:JYU917640 KIQ917639:KIQ917640 KSM917639:KSM917640 LCI917639:LCI917640 LME917639:LME917640 LWA917639:LWA917640 MFW917639:MFW917640 MPS917639:MPS917640 MZO917639:MZO917640 NJK917639:NJK917640 NTG917639:NTG917640 ODC917639:ODC917640 OMY917639:OMY917640 OWU917639:OWU917640 PGQ917639:PGQ917640 PQM917639:PQM917640 QAI917639:QAI917640 QKE917639:QKE917640 QUA917639:QUA917640 RDW917639:RDW917640 RNS917639:RNS917640 RXO917639:RXO917640 SHK917639:SHK917640 SRG917639:SRG917640 TBC917639:TBC917640 TKY917639:TKY917640 TUU917639:TUU917640 UEQ917639:UEQ917640 UOM917639:UOM917640 UYI917639:UYI917640 VIE917639:VIE917640 VSA917639:VSA917640 WBW917639:WBW917640 WLS917639:WLS917640 WVO917639:WVO917640 G983175:G983176 JC983175:JC983176 SY983175:SY983176 ACU983175:ACU983176 AMQ983175:AMQ983176 AWM983175:AWM983176 BGI983175:BGI983176 BQE983175:BQE983176 CAA983175:CAA983176 CJW983175:CJW983176 CTS983175:CTS983176 DDO983175:DDO983176 DNK983175:DNK983176 DXG983175:DXG983176 EHC983175:EHC983176 EQY983175:EQY983176 FAU983175:FAU983176 FKQ983175:FKQ983176 FUM983175:FUM983176 GEI983175:GEI983176 GOE983175:GOE983176 GYA983175:GYA983176 HHW983175:HHW983176 HRS983175:HRS983176 IBO983175:IBO983176 ILK983175:ILK983176 IVG983175:IVG983176 JFC983175:JFC983176 JOY983175:JOY983176 JYU983175:JYU983176 KIQ983175:KIQ983176 KSM983175:KSM983176 LCI983175:LCI983176 LME983175:LME983176 LWA983175:LWA983176 MFW983175:MFW983176 MPS983175:MPS983176 MZO983175:MZO983176 NJK983175:NJK983176 NTG983175:NTG983176 ODC983175:ODC983176 OMY983175:OMY983176 OWU983175:OWU983176 PGQ983175:PGQ983176 PQM983175:PQM983176 QAI983175:QAI983176 QKE983175:QKE983176 QUA983175:QUA983176 RDW983175:RDW983176 RNS983175:RNS983176 RXO983175:RXO983176 SHK983175:SHK983176 SRG983175:SRG983176 TBC983175:TBC983176 TKY983175:TKY983176 TUU983175:TUU983176 UEQ983175:UEQ983176 UOM983175:UOM983176 UYI983175:UYI983176 VIE983175:VIE983176 VSA983175:VSA983176 WBW983175:WBW983176 WLS983175:WLS983176 WVO983175:WVO983176 D419:E423 IZ419:JA423 SV419:SW423 ACR419:ACS423 AMN419:AMO423 AWJ419:AWK423 BGF419:BGG423 BQB419:BQC423 BZX419:BZY423 CJT419:CJU423 CTP419:CTQ423 DDL419:DDM423 DNH419:DNI423 DXD419:DXE423 EGZ419:EHA423 EQV419:EQW423 FAR419:FAS423 FKN419:FKO423 FUJ419:FUK423 GEF419:GEG423 GOB419:GOC423 GXX419:GXY423 HHT419:HHU423 HRP419:HRQ423 IBL419:IBM423 ILH419:ILI423 IVD419:IVE423 JEZ419:JFA423 JOV419:JOW423 JYR419:JYS423 KIN419:KIO423 KSJ419:KSK423 LCF419:LCG423 LMB419:LMC423 LVX419:LVY423 MFT419:MFU423 MPP419:MPQ423 MZL419:MZM423 NJH419:NJI423 NTD419:NTE423 OCZ419:ODA423 OMV419:OMW423 OWR419:OWS423 PGN419:PGO423 PQJ419:PQK423 QAF419:QAG423 QKB419:QKC423 QTX419:QTY423 RDT419:RDU423 RNP419:RNQ423 RXL419:RXM423 SHH419:SHI423 SRD419:SRE423 TAZ419:TBA423 TKV419:TKW423 TUR419:TUS423 UEN419:UEO423 UOJ419:UOK423 UYF419:UYG423 VIB419:VIC423 VRX419:VRY423 WBT419:WBU423 WLP419:WLQ423 WVL419:WVM423 D65955:E65959 IZ65955:JA65959 SV65955:SW65959 ACR65955:ACS65959 AMN65955:AMO65959 AWJ65955:AWK65959 BGF65955:BGG65959 BQB65955:BQC65959 BZX65955:BZY65959 CJT65955:CJU65959 CTP65955:CTQ65959 DDL65955:DDM65959 DNH65955:DNI65959 DXD65955:DXE65959 EGZ65955:EHA65959 EQV65955:EQW65959 FAR65955:FAS65959 FKN65955:FKO65959 FUJ65955:FUK65959 GEF65955:GEG65959 GOB65955:GOC65959 GXX65955:GXY65959 HHT65955:HHU65959 HRP65955:HRQ65959 IBL65955:IBM65959 ILH65955:ILI65959 IVD65955:IVE65959 JEZ65955:JFA65959 JOV65955:JOW65959 JYR65955:JYS65959 KIN65955:KIO65959 KSJ65955:KSK65959 LCF65955:LCG65959 LMB65955:LMC65959 LVX65955:LVY65959 MFT65955:MFU65959 MPP65955:MPQ65959 MZL65955:MZM65959 NJH65955:NJI65959 NTD65955:NTE65959 OCZ65955:ODA65959 OMV65955:OMW65959 OWR65955:OWS65959 PGN65955:PGO65959 PQJ65955:PQK65959 QAF65955:QAG65959 QKB65955:QKC65959 QTX65955:QTY65959 RDT65955:RDU65959 RNP65955:RNQ65959 RXL65955:RXM65959 SHH65955:SHI65959 SRD65955:SRE65959 TAZ65955:TBA65959 TKV65955:TKW65959 TUR65955:TUS65959 UEN65955:UEO65959 UOJ65955:UOK65959 UYF65955:UYG65959 VIB65955:VIC65959 VRX65955:VRY65959 WBT65955:WBU65959 WLP65955:WLQ65959 WVL65955:WVM65959 D131491:E131495 IZ131491:JA131495 SV131491:SW131495 ACR131491:ACS131495 AMN131491:AMO131495 AWJ131491:AWK131495 BGF131491:BGG131495 BQB131491:BQC131495 BZX131491:BZY131495 CJT131491:CJU131495 CTP131491:CTQ131495 DDL131491:DDM131495 DNH131491:DNI131495 DXD131491:DXE131495 EGZ131491:EHA131495 EQV131491:EQW131495 FAR131491:FAS131495 FKN131491:FKO131495 FUJ131491:FUK131495 GEF131491:GEG131495 GOB131491:GOC131495 GXX131491:GXY131495 HHT131491:HHU131495 HRP131491:HRQ131495 IBL131491:IBM131495 ILH131491:ILI131495 IVD131491:IVE131495 JEZ131491:JFA131495 JOV131491:JOW131495 JYR131491:JYS131495 KIN131491:KIO131495 KSJ131491:KSK131495 LCF131491:LCG131495 LMB131491:LMC131495 LVX131491:LVY131495 MFT131491:MFU131495 MPP131491:MPQ131495 MZL131491:MZM131495 NJH131491:NJI131495 NTD131491:NTE131495 OCZ131491:ODA131495 OMV131491:OMW131495 OWR131491:OWS131495 PGN131491:PGO131495 PQJ131491:PQK131495 QAF131491:QAG131495 QKB131491:QKC131495 QTX131491:QTY131495 RDT131491:RDU131495 RNP131491:RNQ131495 RXL131491:RXM131495 SHH131491:SHI131495 SRD131491:SRE131495 TAZ131491:TBA131495 TKV131491:TKW131495 TUR131491:TUS131495 UEN131491:UEO131495 UOJ131491:UOK131495 UYF131491:UYG131495 VIB131491:VIC131495 VRX131491:VRY131495 WBT131491:WBU131495 WLP131491:WLQ131495 WVL131491:WVM131495 D197027:E197031 IZ197027:JA197031 SV197027:SW197031 ACR197027:ACS197031 AMN197027:AMO197031 AWJ197027:AWK197031 BGF197027:BGG197031 BQB197027:BQC197031 BZX197027:BZY197031 CJT197027:CJU197031 CTP197027:CTQ197031 DDL197027:DDM197031 DNH197027:DNI197031 DXD197027:DXE197031 EGZ197027:EHA197031 EQV197027:EQW197031 FAR197027:FAS197031 FKN197027:FKO197031 FUJ197027:FUK197031 GEF197027:GEG197031 GOB197027:GOC197031 GXX197027:GXY197031 HHT197027:HHU197031 HRP197027:HRQ197031 IBL197027:IBM197031 ILH197027:ILI197031 IVD197027:IVE197031 JEZ197027:JFA197031 JOV197027:JOW197031 JYR197027:JYS197031 KIN197027:KIO197031 KSJ197027:KSK197031 LCF197027:LCG197031 LMB197027:LMC197031 LVX197027:LVY197031 MFT197027:MFU197031 MPP197027:MPQ197031 MZL197027:MZM197031 NJH197027:NJI197031 NTD197027:NTE197031 OCZ197027:ODA197031 OMV197027:OMW197031 OWR197027:OWS197031 PGN197027:PGO197031 PQJ197027:PQK197031 QAF197027:QAG197031 QKB197027:QKC197031 QTX197027:QTY197031 RDT197027:RDU197031 RNP197027:RNQ197031 RXL197027:RXM197031 SHH197027:SHI197031 SRD197027:SRE197031 TAZ197027:TBA197031 TKV197027:TKW197031 TUR197027:TUS197031 UEN197027:UEO197031 UOJ197027:UOK197031 UYF197027:UYG197031 VIB197027:VIC197031 VRX197027:VRY197031 WBT197027:WBU197031 WLP197027:WLQ197031 WVL197027:WVM197031 D262563:E262567 IZ262563:JA262567 SV262563:SW262567 ACR262563:ACS262567 AMN262563:AMO262567 AWJ262563:AWK262567 BGF262563:BGG262567 BQB262563:BQC262567 BZX262563:BZY262567 CJT262563:CJU262567 CTP262563:CTQ262567 DDL262563:DDM262567 DNH262563:DNI262567 DXD262563:DXE262567 EGZ262563:EHA262567 EQV262563:EQW262567 FAR262563:FAS262567 FKN262563:FKO262567 FUJ262563:FUK262567 GEF262563:GEG262567 GOB262563:GOC262567 GXX262563:GXY262567 HHT262563:HHU262567 HRP262563:HRQ262567 IBL262563:IBM262567 ILH262563:ILI262567 IVD262563:IVE262567 JEZ262563:JFA262567 JOV262563:JOW262567 JYR262563:JYS262567 KIN262563:KIO262567 KSJ262563:KSK262567 LCF262563:LCG262567 LMB262563:LMC262567 LVX262563:LVY262567 MFT262563:MFU262567 MPP262563:MPQ262567 MZL262563:MZM262567 NJH262563:NJI262567 NTD262563:NTE262567 OCZ262563:ODA262567 OMV262563:OMW262567 OWR262563:OWS262567 PGN262563:PGO262567 PQJ262563:PQK262567 QAF262563:QAG262567 QKB262563:QKC262567 QTX262563:QTY262567 RDT262563:RDU262567 RNP262563:RNQ262567 RXL262563:RXM262567 SHH262563:SHI262567 SRD262563:SRE262567 TAZ262563:TBA262567 TKV262563:TKW262567 TUR262563:TUS262567 UEN262563:UEO262567 UOJ262563:UOK262567 UYF262563:UYG262567 VIB262563:VIC262567 VRX262563:VRY262567 WBT262563:WBU262567 WLP262563:WLQ262567 WVL262563:WVM262567 D328099:E328103 IZ328099:JA328103 SV328099:SW328103 ACR328099:ACS328103 AMN328099:AMO328103 AWJ328099:AWK328103 BGF328099:BGG328103 BQB328099:BQC328103 BZX328099:BZY328103 CJT328099:CJU328103 CTP328099:CTQ328103 DDL328099:DDM328103 DNH328099:DNI328103 DXD328099:DXE328103 EGZ328099:EHA328103 EQV328099:EQW328103 FAR328099:FAS328103 FKN328099:FKO328103 FUJ328099:FUK328103 GEF328099:GEG328103 GOB328099:GOC328103 GXX328099:GXY328103 HHT328099:HHU328103 HRP328099:HRQ328103 IBL328099:IBM328103 ILH328099:ILI328103 IVD328099:IVE328103 JEZ328099:JFA328103 JOV328099:JOW328103 JYR328099:JYS328103 KIN328099:KIO328103 KSJ328099:KSK328103 LCF328099:LCG328103 LMB328099:LMC328103 LVX328099:LVY328103 MFT328099:MFU328103 MPP328099:MPQ328103 MZL328099:MZM328103 NJH328099:NJI328103 NTD328099:NTE328103 OCZ328099:ODA328103 OMV328099:OMW328103 OWR328099:OWS328103 PGN328099:PGO328103 PQJ328099:PQK328103 QAF328099:QAG328103 QKB328099:QKC328103 QTX328099:QTY328103 RDT328099:RDU328103 RNP328099:RNQ328103 RXL328099:RXM328103 SHH328099:SHI328103 SRD328099:SRE328103 TAZ328099:TBA328103 TKV328099:TKW328103 TUR328099:TUS328103 UEN328099:UEO328103 UOJ328099:UOK328103 UYF328099:UYG328103 VIB328099:VIC328103 VRX328099:VRY328103 WBT328099:WBU328103 WLP328099:WLQ328103 WVL328099:WVM328103 D393635:E393639 IZ393635:JA393639 SV393635:SW393639 ACR393635:ACS393639 AMN393635:AMO393639 AWJ393635:AWK393639 BGF393635:BGG393639 BQB393635:BQC393639 BZX393635:BZY393639 CJT393635:CJU393639 CTP393635:CTQ393639 DDL393635:DDM393639 DNH393635:DNI393639 DXD393635:DXE393639 EGZ393635:EHA393639 EQV393635:EQW393639 FAR393635:FAS393639 FKN393635:FKO393639 FUJ393635:FUK393639 GEF393635:GEG393639 GOB393635:GOC393639 GXX393635:GXY393639 HHT393635:HHU393639 HRP393635:HRQ393639 IBL393635:IBM393639 ILH393635:ILI393639 IVD393635:IVE393639 JEZ393635:JFA393639 JOV393635:JOW393639 JYR393635:JYS393639 KIN393635:KIO393639 KSJ393635:KSK393639 LCF393635:LCG393639 LMB393635:LMC393639 LVX393635:LVY393639 MFT393635:MFU393639 MPP393635:MPQ393639 MZL393635:MZM393639 NJH393635:NJI393639 NTD393635:NTE393639 OCZ393635:ODA393639 OMV393635:OMW393639 OWR393635:OWS393639 PGN393635:PGO393639 PQJ393635:PQK393639 QAF393635:QAG393639 QKB393635:QKC393639 QTX393635:QTY393639 RDT393635:RDU393639 RNP393635:RNQ393639 RXL393635:RXM393639 SHH393635:SHI393639 SRD393635:SRE393639 TAZ393635:TBA393639 TKV393635:TKW393639 TUR393635:TUS393639 UEN393635:UEO393639 UOJ393635:UOK393639 UYF393635:UYG393639 VIB393635:VIC393639 VRX393635:VRY393639 WBT393635:WBU393639 WLP393635:WLQ393639 WVL393635:WVM393639 D459171:E459175 IZ459171:JA459175 SV459171:SW459175 ACR459171:ACS459175 AMN459171:AMO459175 AWJ459171:AWK459175 BGF459171:BGG459175 BQB459171:BQC459175 BZX459171:BZY459175 CJT459171:CJU459175 CTP459171:CTQ459175 DDL459171:DDM459175 DNH459171:DNI459175 DXD459171:DXE459175 EGZ459171:EHA459175 EQV459171:EQW459175 FAR459171:FAS459175 FKN459171:FKO459175 FUJ459171:FUK459175 GEF459171:GEG459175 GOB459171:GOC459175 GXX459171:GXY459175 HHT459171:HHU459175 HRP459171:HRQ459175 IBL459171:IBM459175 ILH459171:ILI459175 IVD459171:IVE459175 JEZ459171:JFA459175 JOV459171:JOW459175 JYR459171:JYS459175 KIN459171:KIO459175 KSJ459171:KSK459175 LCF459171:LCG459175 LMB459171:LMC459175 LVX459171:LVY459175 MFT459171:MFU459175 MPP459171:MPQ459175 MZL459171:MZM459175 NJH459171:NJI459175 NTD459171:NTE459175 OCZ459171:ODA459175 OMV459171:OMW459175 OWR459171:OWS459175 PGN459171:PGO459175 PQJ459171:PQK459175 QAF459171:QAG459175 QKB459171:QKC459175 QTX459171:QTY459175 RDT459171:RDU459175 RNP459171:RNQ459175 RXL459171:RXM459175 SHH459171:SHI459175 SRD459171:SRE459175 TAZ459171:TBA459175 TKV459171:TKW459175 TUR459171:TUS459175 UEN459171:UEO459175 UOJ459171:UOK459175 UYF459171:UYG459175 VIB459171:VIC459175 VRX459171:VRY459175 WBT459171:WBU459175 WLP459171:WLQ459175 WVL459171:WVM459175 D524707:E524711 IZ524707:JA524711 SV524707:SW524711 ACR524707:ACS524711 AMN524707:AMO524711 AWJ524707:AWK524711 BGF524707:BGG524711 BQB524707:BQC524711 BZX524707:BZY524711 CJT524707:CJU524711 CTP524707:CTQ524711 DDL524707:DDM524711 DNH524707:DNI524711 DXD524707:DXE524711 EGZ524707:EHA524711 EQV524707:EQW524711 FAR524707:FAS524711 FKN524707:FKO524711 FUJ524707:FUK524711 GEF524707:GEG524711 GOB524707:GOC524711 GXX524707:GXY524711 HHT524707:HHU524711 HRP524707:HRQ524711 IBL524707:IBM524711 ILH524707:ILI524711 IVD524707:IVE524711 JEZ524707:JFA524711 JOV524707:JOW524711 JYR524707:JYS524711 KIN524707:KIO524711 KSJ524707:KSK524711 LCF524707:LCG524711 LMB524707:LMC524711 LVX524707:LVY524711 MFT524707:MFU524711 MPP524707:MPQ524711 MZL524707:MZM524711 NJH524707:NJI524711 NTD524707:NTE524711 OCZ524707:ODA524711 OMV524707:OMW524711 OWR524707:OWS524711 PGN524707:PGO524711 PQJ524707:PQK524711 QAF524707:QAG524711 QKB524707:QKC524711 QTX524707:QTY524711 RDT524707:RDU524711 RNP524707:RNQ524711 RXL524707:RXM524711 SHH524707:SHI524711 SRD524707:SRE524711 TAZ524707:TBA524711 TKV524707:TKW524711 TUR524707:TUS524711 UEN524707:UEO524711 UOJ524707:UOK524711 UYF524707:UYG524711 VIB524707:VIC524711 VRX524707:VRY524711 WBT524707:WBU524711 WLP524707:WLQ524711 WVL524707:WVM524711 D590243:E590247 IZ590243:JA590247 SV590243:SW590247 ACR590243:ACS590247 AMN590243:AMO590247 AWJ590243:AWK590247 BGF590243:BGG590247 BQB590243:BQC590247 BZX590243:BZY590247 CJT590243:CJU590247 CTP590243:CTQ590247 DDL590243:DDM590247 DNH590243:DNI590247 DXD590243:DXE590247 EGZ590243:EHA590247 EQV590243:EQW590247 FAR590243:FAS590247 FKN590243:FKO590247 FUJ590243:FUK590247 GEF590243:GEG590247 GOB590243:GOC590247 GXX590243:GXY590247 HHT590243:HHU590247 HRP590243:HRQ590247 IBL590243:IBM590247 ILH590243:ILI590247 IVD590243:IVE590247 JEZ590243:JFA590247 JOV590243:JOW590247 JYR590243:JYS590247 KIN590243:KIO590247 KSJ590243:KSK590247 LCF590243:LCG590247 LMB590243:LMC590247 LVX590243:LVY590247 MFT590243:MFU590247 MPP590243:MPQ590247 MZL590243:MZM590247 NJH590243:NJI590247 NTD590243:NTE590247 OCZ590243:ODA590247 OMV590243:OMW590247 OWR590243:OWS590247 PGN590243:PGO590247 PQJ590243:PQK590247 QAF590243:QAG590247 QKB590243:QKC590247 QTX590243:QTY590247 RDT590243:RDU590247 RNP590243:RNQ590247 RXL590243:RXM590247 SHH590243:SHI590247 SRD590243:SRE590247 TAZ590243:TBA590247 TKV590243:TKW590247 TUR590243:TUS590247 UEN590243:UEO590247 UOJ590243:UOK590247 UYF590243:UYG590247 VIB590243:VIC590247 VRX590243:VRY590247 WBT590243:WBU590247 WLP590243:WLQ590247 WVL590243:WVM590247 D655779:E655783 IZ655779:JA655783 SV655779:SW655783 ACR655779:ACS655783 AMN655779:AMO655783 AWJ655779:AWK655783 BGF655779:BGG655783 BQB655779:BQC655783 BZX655779:BZY655783 CJT655779:CJU655783 CTP655779:CTQ655783 DDL655779:DDM655783 DNH655779:DNI655783 DXD655779:DXE655783 EGZ655779:EHA655783 EQV655779:EQW655783 FAR655779:FAS655783 FKN655779:FKO655783 FUJ655779:FUK655783 GEF655779:GEG655783 GOB655779:GOC655783 GXX655779:GXY655783 HHT655779:HHU655783 HRP655779:HRQ655783 IBL655779:IBM655783 ILH655779:ILI655783 IVD655779:IVE655783 JEZ655779:JFA655783 JOV655779:JOW655783 JYR655779:JYS655783 KIN655779:KIO655783 KSJ655779:KSK655783 LCF655779:LCG655783 LMB655779:LMC655783 LVX655779:LVY655783 MFT655779:MFU655783 MPP655779:MPQ655783 MZL655779:MZM655783 NJH655779:NJI655783 NTD655779:NTE655783 OCZ655779:ODA655783 OMV655779:OMW655783 OWR655779:OWS655783 PGN655779:PGO655783 PQJ655779:PQK655783 QAF655779:QAG655783 QKB655779:QKC655783 QTX655779:QTY655783 RDT655779:RDU655783 RNP655779:RNQ655783 RXL655779:RXM655783 SHH655779:SHI655783 SRD655779:SRE655783 TAZ655779:TBA655783 TKV655779:TKW655783 TUR655779:TUS655783 UEN655779:UEO655783 UOJ655779:UOK655783 UYF655779:UYG655783 VIB655779:VIC655783 VRX655779:VRY655783 WBT655779:WBU655783 WLP655779:WLQ655783 WVL655779:WVM655783 D721315:E721319 IZ721315:JA721319 SV721315:SW721319 ACR721315:ACS721319 AMN721315:AMO721319 AWJ721315:AWK721319 BGF721315:BGG721319 BQB721315:BQC721319 BZX721315:BZY721319 CJT721315:CJU721319 CTP721315:CTQ721319 DDL721315:DDM721319 DNH721315:DNI721319 DXD721315:DXE721319 EGZ721315:EHA721319 EQV721315:EQW721319 FAR721315:FAS721319 FKN721315:FKO721319 FUJ721315:FUK721319 GEF721315:GEG721319 GOB721315:GOC721319 GXX721315:GXY721319 HHT721315:HHU721319 HRP721315:HRQ721319 IBL721315:IBM721319 ILH721315:ILI721319 IVD721315:IVE721319 JEZ721315:JFA721319 JOV721315:JOW721319 JYR721315:JYS721319 KIN721315:KIO721319 KSJ721315:KSK721319 LCF721315:LCG721319 LMB721315:LMC721319 LVX721315:LVY721319 MFT721315:MFU721319 MPP721315:MPQ721319 MZL721315:MZM721319 NJH721315:NJI721319 NTD721315:NTE721319 OCZ721315:ODA721319 OMV721315:OMW721319 OWR721315:OWS721319 PGN721315:PGO721319 PQJ721315:PQK721319 QAF721315:QAG721319 QKB721315:QKC721319 QTX721315:QTY721319 RDT721315:RDU721319 RNP721315:RNQ721319 RXL721315:RXM721319 SHH721315:SHI721319 SRD721315:SRE721319 TAZ721315:TBA721319 TKV721315:TKW721319 TUR721315:TUS721319 UEN721315:UEO721319 UOJ721315:UOK721319 UYF721315:UYG721319 VIB721315:VIC721319 VRX721315:VRY721319 WBT721315:WBU721319 WLP721315:WLQ721319 WVL721315:WVM721319 D786851:E786855 IZ786851:JA786855 SV786851:SW786855 ACR786851:ACS786855 AMN786851:AMO786855 AWJ786851:AWK786855 BGF786851:BGG786855 BQB786851:BQC786855 BZX786851:BZY786855 CJT786851:CJU786855 CTP786851:CTQ786855 DDL786851:DDM786855 DNH786851:DNI786855 DXD786851:DXE786855 EGZ786851:EHA786855 EQV786851:EQW786855 FAR786851:FAS786855 FKN786851:FKO786855 FUJ786851:FUK786855 GEF786851:GEG786855 GOB786851:GOC786855 GXX786851:GXY786855 HHT786851:HHU786855 HRP786851:HRQ786855 IBL786851:IBM786855 ILH786851:ILI786855 IVD786851:IVE786855 JEZ786851:JFA786855 JOV786851:JOW786855 JYR786851:JYS786855 KIN786851:KIO786855 KSJ786851:KSK786855 LCF786851:LCG786855 LMB786851:LMC786855 LVX786851:LVY786855 MFT786851:MFU786855 MPP786851:MPQ786855 MZL786851:MZM786855 NJH786851:NJI786855 NTD786851:NTE786855 OCZ786851:ODA786855 OMV786851:OMW786855 OWR786851:OWS786855 PGN786851:PGO786855 PQJ786851:PQK786855 QAF786851:QAG786855 QKB786851:QKC786855 QTX786851:QTY786855 RDT786851:RDU786855 RNP786851:RNQ786855 RXL786851:RXM786855 SHH786851:SHI786855 SRD786851:SRE786855 TAZ786851:TBA786855 TKV786851:TKW786855 TUR786851:TUS786855 UEN786851:UEO786855 UOJ786851:UOK786855 UYF786851:UYG786855 VIB786851:VIC786855 VRX786851:VRY786855 WBT786851:WBU786855 WLP786851:WLQ786855 WVL786851:WVM786855 D852387:E852391 IZ852387:JA852391 SV852387:SW852391 ACR852387:ACS852391 AMN852387:AMO852391 AWJ852387:AWK852391 BGF852387:BGG852391 BQB852387:BQC852391 BZX852387:BZY852391 CJT852387:CJU852391 CTP852387:CTQ852391 DDL852387:DDM852391 DNH852387:DNI852391 DXD852387:DXE852391 EGZ852387:EHA852391 EQV852387:EQW852391 FAR852387:FAS852391 FKN852387:FKO852391 FUJ852387:FUK852391 GEF852387:GEG852391 GOB852387:GOC852391 GXX852387:GXY852391 HHT852387:HHU852391 HRP852387:HRQ852391 IBL852387:IBM852391 ILH852387:ILI852391 IVD852387:IVE852391 JEZ852387:JFA852391 JOV852387:JOW852391 JYR852387:JYS852391 KIN852387:KIO852391 KSJ852387:KSK852391 LCF852387:LCG852391 LMB852387:LMC852391 LVX852387:LVY852391 MFT852387:MFU852391 MPP852387:MPQ852391 MZL852387:MZM852391 NJH852387:NJI852391 NTD852387:NTE852391 OCZ852387:ODA852391 OMV852387:OMW852391 OWR852387:OWS852391 PGN852387:PGO852391 PQJ852387:PQK852391 QAF852387:QAG852391 QKB852387:QKC852391 QTX852387:QTY852391 RDT852387:RDU852391 RNP852387:RNQ852391 RXL852387:RXM852391 SHH852387:SHI852391 SRD852387:SRE852391 TAZ852387:TBA852391 TKV852387:TKW852391 TUR852387:TUS852391 UEN852387:UEO852391 UOJ852387:UOK852391 UYF852387:UYG852391 VIB852387:VIC852391 VRX852387:VRY852391 WBT852387:WBU852391 WLP852387:WLQ852391 WVL852387:WVM852391 D917923:E917927 IZ917923:JA917927 SV917923:SW917927 ACR917923:ACS917927 AMN917923:AMO917927 AWJ917923:AWK917927 BGF917923:BGG917927 BQB917923:BQC917927 BZX917923:BZY917927 CJT917923:CJU917927 CTP917923:CTQ917927 DDL917923:DDM917927 DNH917923:DNI917927 DXD917923:DXE917927 EGZ917923:EHA917927 EQV917923:EQW917927 FAR917923:FAS917927 FKN917923:FKO917927 FUJ917923:FUK917927 GEF917923:GEG917927 GOB917923:GOC917927 GXX917923:GXY917927 HHT917923:HHU917927 HRP917923:HRQ917927 IBL917923:IBM917927 ILH917923:ILI917927 IVD917923:IVE917927 JEZ917923:JFA917927 JOV917923:JOW917927 JYR917923:JYS917927 KIN917923:KIO917927 KSJ917923:KSK917927 LCF917923:LCG917927 LMB917923:LMC917927 LVX917923:LVY917927 MFT917923:MFU917927 MPP917923:MPQ917927 MZL917923:MZM917927 NJH917923:NJI917927 NTD917923:NTE917927 OCZ917923:ODA917927 OMV917923:OMW917927 OWR917923:OWS917927 PGN917923:PGO917927 PQJ917923:PQK917927 QAF917923:QAG917927 QKB917923:QKC917927 QTX917923:QTY917927 RDT917923:RDU917927 RNP917923:RNQ917927 RXL917923:RXM917927 SHH917923:SHI917927 SRD917923:SRE917927 TAZ917923:TBA917927 TKV917923:TKW917927 TUR917923:TUS917927 UEN917923:UEO917927 UOJ917923:UOK917927 UYF917923:UYG917927 VIB917923:VIC917927 VRX917923:VRY917927 WBT917923:WBU917927 WLP917923:WLQ917927 WVL917923:WVM917927 D983459:E983463 IZ983459:JA983463 SV983459:SW983463 ACR983459:ACS983463 AMN983459:AMO983463 AWJ983459:AWK983463 BGF983459:BGG983463 BQB983459:BQC983463 BZX983459:BZY983463 CJT983459:CJU983463 CTP983459:CTQ983463 DDL983459:DDM983463 DNH983459:DNI983463 DXD983459:DXE983463 EGZ983459:EHA983463 EQV983459:EQW983463 FAR983459:FAS983463 FKN983459:FKO983463 FUJ983459:FUK983463 GEF983459:GEG983463 GOB983459:GOC983463 GXX983459:GXY983463 HHT983459:HHU983463 HRP983459:HRQ983463 IBL983459:IBM983463 ILH983459:ILI983463 IVD983459:IVE983463 JEZ983459:JFA983463 JOV983459:JOW983463 JYR983459:JYS983463 KIN983459:KIO983463 KSJ983459:KSK983463 LCF983459:LCG983463 LMB983459:LMC983463 LVX983459:LVY983463 MFT983459:MFU983463 MPP983459:MPQ983463 MZL983459:MZM983463 NJH983459:NJI983463 NTD983459:NTE983463 OCZ983459:ODA983463 OMV983459:OMW983463 OWR983459:OWS983463 PGN983459:PGO983463 PQJ983459:PQK983463 QAF983459:QAG983463 QKB983459:QKC983463 QTX983459:QTY983463 RDT983459:RDU983463 RNP983459:RNQ983463 RXL983459:RXM983463 SHH983459:SHI983463 SRD983459:SRE983463 TAZ983459:TBA983463 TKV983459:TKW983463 TUR983459:TUS983463 UEN983459:UEO983463 UOJ983459:UOK983463 UYF983459:UYG983463 VIB983459:VIC983463 VRX983459:VRY983463 WBT983459:WBU983463 WLP983459:WLQ983463 WVL983459:WVM983463 I186 F151:I151 F193:I193 I182 I184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topLeftCell="A8" zoomScale="80" zoomScaleSheetLayoutView="80" workbookViewId="0">
      <selection activeCell="A3" sqref="A3:G3"/>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41.42578125" style="29" customWidth="1"/>
    <col min="6" max="7" width="24.28515625" style="121" customWidth="1"/>
    <col min="8" max="9" width="0" style="115" hidden="1" customWidth="1"/>
    <col min="10" max="15" width="0" style="25" hidden="1" customWidth="1"/>
    <col min="16" max="16384" width="9.140625" style="25"/>
  </cols>
  <sheetData>
    <row r="1" spans="1:9" s="78" customFormat="1" ht="22.5" customHeight="1">
      <c r="A1" s="1164" t="str">
        <f>'Attach 3(JV)'!A1</f>
        <v>Specification No. :CC/NT/W-RT/DOM/A04/24/17323</v>
      </c>
      <c r="B1" s="1164"/>
      <c r="C1" s="1164"/>
      <c r="D1" s="1164"/>
      <c r="E1" s="544"/>
      <c r="F1" s="545"/>
      <c r="G1" s="525" t="str">
        <f>"Attachment-4 " &amp; 'Attach 3(JV)'!AV1</f>
        <v xml:space="preserve">Attachment-4 </v>
      </c>
      <c r="H1" s="115"/>
      <c r="I1" s="115"/>
    </row>
    <row r="3" spans="1:9" ht="54" customHeight="1">
      <c r="A3" s="817" t="str">
        <f>'Attach 3(JV)'!A3</f>
        <v>765kV Reactor Package 7RT-19-BULK for 30x80 MVAR, 765kV, 1-Ph Reactors Under  Bulk Procurement of 765kV and 400kV class Transformers and Reactors of various Capacities under Lot-4</v>
      </c>
      <c r="B3" s="818"/>
      <c r="C3" s="818"/>
      <c r="D3" s="818"/>
      <c r="E3" s="818"/>
      <c r="F3" s="818"/>
      <c r="G3" s="818"/>
    </row>
    <row r="4" spans="1:9" ht="20.100000000000001" customHeight="1">
      <c r="A4" s="28"/>
      <c r="H4" s="124"/>
    </row>
    <row r="5" spans="1:9" ht="20.100000000000001" customHeight="1">
      <c r="A5" s="846" t="s">
        <v>350</v>
      </c>
      <c r="B5" s="846"/>
      <c r="C5" s="846"/>
      <c r="D5" s="846"/>
      <c r="E5" s="846"/>
      <c r="F5" s="846"/>
      <c r="G5" s="846"/>
      <c r="H5" s="124"/>
    </row>
    <row r="6" spans="1:9" ht="20.100000000000001" customHeight="1">
      <c r="A6" s="32"/>
      <c r="H6" s="124"/>
    </row>
    <row r="7" spans="1:9" ht="20.100000000000001" customHeight="1">
      <c r="A7" s="33" t="str">
        <f>'Attach 3(JV)'!A7</f>
        <v>Bidder’s Name and Address  :</v>
      </c>
      <c r="F7" s="15" t="str">
        <f>'Attach 3(JV)'!E7</f>
        <v>To:</v>
      </c>
      <c r="H7" s="124"/>
    </row>
    <row r="8" spans="1:9" ht="36" customHeight="1">
      <c r="A8" s="852" t="str">
        <f>'Attach 3(JV)'!A8</f>
        <v/>
      </c>
      <c r="B8" s="852"/>
      <c r="C8" s="852"/>
      <c r="D8" s="852"/>
      <c r="F8" s="108" t="str">
        <f>'Attach 3(JV)'!E8</f>
        <v>Contract Services</v>
      </c>
      <c r="H8" s="124"/>
    </row>
    <row r="9" spans="1:9" ht="20.100000000000001" customHeight="1">
      <c r="A9" s="13" t="s">
        <v>344</v>
      </c>
      <c r="B9" s="849">
        <f>'Attach 3(JV)'!B9</f>
        <v>0</v>
      </c>
      <c r="C9" s="849"/>
      <c r="D9" s="849"/>
      <c r="F9" s="108" t="str">
        <f>'Attach 3(JV)'!E9</f>
        <v>Power Grid Corporation of India Ltd.,</v>
      </c>
      <c r="H9" s="124"/>
    </row>
    <row r="10" spans="1:9" ht="20.100000000000001" customHeight="1">
      <c r="A10" s="13" t="s">
        <v>346</v>
      </c>
      <c r="B10" s="849">
        <f>'Attach 3(JV)'!B10</f>
        <v>0</v>
      </c>
      <c r="C10" s="849"/>
      <c r="D10" s="849"/>
      <c r="F10" s="108" t="str">
        <f>'Attach 3(JV)'!E10</f>
        <v>"Saudamini", Plot No. 2, Sector 29</v>
      </c>
      <c r="H10" s="124"/>
    </row>
    <row r="11" spans="1:9" ht="20.100000000000001" customHeight="1">
      <c r="B11" s="849">
        <f>'Attach 3(JV)'!B11</f>
        <v>0</v>
      </c>
      <c r="C11" s="849"/>
      <c r="D11" s="849"/>
      <c r="F11" s="108" t="str">
        <f>'Attach 3(JV)'!E11</f>
        <v>Gurugram (Haryana) - 122001</v>
      </c>
    </row>
    <row r="12" spans="1:9" ht="20.100000000000001" customHeight="1">
      <c r="A12" s="32"/>
      <c r="B12" s="849">
        <f>'Attach 3(JV)'!B12</f>
        <v>0</v>
      </c>
      <c r="C12" s="849"/>
      <c r="D12" s="849"/>
      <c r="E12" s="15"/>
    </row>
    <row r="13" spans="1:9" ht="20.100000000000001" customHeight="1">
      <c r="A13" s="32"/>
      <c r="B13" s="103"/>
      <c r="C13" s="103"/>
      <c r="D13" s="103"/>
      <c r="E13" s="25"/>
      <c r="F13" s="122"/>
      <c r="G13" s="122"/>
    </row>
    <row r="14" spans="1:9" ht="20.100000000000001" customHeight="1">
      <c r="A14" s="32"/>
      <c r="B14" s="103"/>
      <c r="C14" s="103"/>
      <c r="D14" s="103"/>
    </row>
    <row r="15" spans="1:9" ht="20.100000000000001" customHeight="1">
      <c r="A15" s="29" t="s">
        <v>339</v>
      </c>
    </row>
    <row r="16" spans="1:9" ht="20.100000000000001" customHeight="1">
      <c r="A16" s="32"/>
    </row>
    <row r="17" spans="1:9" ht="50.1" customHeight="1">
      <c r="A17" s="1166" t="str">
        <f>"We hereby certify that equipment and materials to be supplied are produced in " &amp;H26 &amp; " eligible source " &amp; F26</f>
        <v>We hereby certify that equipment and materials to be supplied are produced in [Name of Countries],  eligible source country.</v>
      </c>
      <c r="B17" s="1166"/>
      <c r="C17" s="1166"/>
      <c r="D17" s="1166"/>
      <c r="E17" s="1166"/>
      <c r="F17" s="123" t="s">
        <v>178</v>
      </c>
      <c r="G17" s="123" t="s">
        <v>179</v>
      </c>
    </row>
    <row r="18" spans="1:9" ht="45" customHeight="1">
      <c r="A18" s="1165" t="str">
        <f>"We hereby certify that our company is incorporated and registered in " &amp;I26 &amp; " eligible source " &amp;G26</f>
        <v>We hereby certify that our company is incorporated and registered in [Name of Countries],  eligible source country.</v>
      </c>
      <c r="B18" s="1165"/>
      <c r="C18" s="1165"/>
      <c r="D18" s="1165"/>
      <c r="E18" s="1165"/>
      <c r="F18" s="128" t="s">
        <v>152</v>
      </c>
      <c r="G18" s="128" t="s">
        <v>152</v>
      </c>
      <c r="H18" s="113" t="str">
        <f t="shared" ref="H18:I25" si="0">IF(F18 = "", "", F18&amp; ", ")</f>
        <v xml:space="preserve">[Name of Countries], </v>
      </c>
      <c r="I18" s="113" t="str">
        <f t="shared" si="0"/>
        <v xml:space="preserve">[Name of Countries], </v>
      </c>
    </row>
    <row r="19" spans="1:9" ht="33" customHeight="1">
      <c r="A19" s="126"/>
      <c r="B19" s="126"/>
      <c r="C19" s="126"/>
      <c r="D19" s="126"/>
      <c r="E19" s="126"/>
      <c r="F19" s="128"/>
      <c r="G19" s="128"/>
      <c r="H19" s="113" t="str">
        <f t="shared" si="0"/>
        <v/>
      </c>
      <c r="I19" s="113" t="str">
        <f t="shared" si="0"/>
        <v/>
      </c>
    </row>
    <row r="20" spans="1:9" ht="33" customHeight="1">
      <c r="A20" s="126"/>
      <c r="B20" s="126"/>
      <c r="C20" s="126"/>
      <c r="D20" s="37"/>
      <c r="E20" s="126"/>
      <c r="F20" s="128"/>
      <c r="G20" s="128"/>
      <c r="H20" s="113" t="str">
        <f t="shared" si="0"/>
        <v/>
      </c>
      <c r="I20" s="113" t="str">
        <f t="shared" si="0"/>
        <v/>
      </c>
    </row>
    <row r="21" spans="1:9" ht="33" customHeight="1">
      <c r="A21" s="36" t="s">
        <v>6</v>
      </c>
      <c r="B21" s="63" t="str">
        <f>'Attach 3(JV)'!B24</f>
        <v>--</v>
      </c>
      <c r="D21" s="37" t="s">
        <v>4</v>
      </c>
      <c r="E21" s="211" t="str">
        <f>'Attach 3(JV)'!E24</f>
        <v/>
      </c>
      <c r="F21" s="128"/>
      <c r="G21" s="128"/>
      <c r="H21" s="113" t="str">
        <f t="shared" si="0"/>
        <v/>
      </c>
      <c r="I21" s="113" t="str">
        <f t="shared" si="0"/>
        <v/>
      </c>
    </row>
    <row r="22" spans="1:9" ht="33" customHeight="1">
      <c r="A22" s="36" t="s">
        <v>7</v>
      </c>
      <c r="B22" s="211" t="str">
        <f>'Attach 3(JV)'!B25</f>
        <v/>
      </c>
      <c r="D22" s="37" t="s">
        <v>5</v>
      </c>
      <c r="E22" s="211" t="str">
        <f>'Attach 3(JV)'!E25</f>
        <v/>
      </c>
      <c r="F22" s="128"/>
      <c r="G22" s="128"/>
      <c r="H22" s="113" t="str">
        <f t="shared" si="0"/>
        <v/>
      </c>
      <c r="I22" s="113" t="str">
        <f t="shared" si="0"/>
        <v/>
      </c>
    </row>
    <row r="23" spans="1:9" ht="33" customHeight="1">
      <c r="D23" s="37"/>
      <c r="F23" s="128"/>
      <c r="G23" s="128"/>
      <c r="H23" s="113" t="str">
        <f t="shared" si="0"/>
        <v/>
      </c>
      <c r="I23" s="113" t="str">
        <f t="shared" si="0"/>
        <v/>
      </c>
    </row>
    <row r="24" spans="1:9" ht="33" customHeight="1">
      <c r="D24" s="37"/>
      <c r="F24" s="128"/>
      <c r="G24" s="128"/>
      <c r="H24" s="113" t="str">
        <f t="shared" si="0"/>
        <v/>
      </c>
      <c r="I24" s="113" t="str">
        <f t="shared" si="0"/>
        <v/>
      </c>
    </row>
    <row r="25" spans="1:9" ht="33" customHeight="1">
      <c r="A25" s="25"/>
      <c r="B25" s="25"/>
      <c r="C25" s="25"/>
      <c r="D25" s="25"/>
      <c r="E25" s="25"/>
      <c r="F25" s="128"/>
      <c r="G25" s="128"/>
      <c r="H25" s="113" t="str">
        <f t="shared" si="0"/>
        <v/>
      </c>
      <c r="I25" s="113" t="str">
        <f t="shared" si="0"/>
        <v/>
      </c>
    </row>
    <row r="26" spans="1:9" ht="33" customHeight="1">
      <c r="A26" s="25"/>
      <c r="B26" s="25"/>
      <c r="C26" s="25"/>
      <c r="D26" s="25"/>
      <c r="E26" s="25"/>
      <c r="F26" s="125" t="str">
        <f>IF((8-COUNTBLANK(F18:F25)) &lt;2, "country.", "countries.")</f>
        <v>country.</v>
      </c>
      <c r="G26" s="125" t="str">
        <f>IF((8-COUNTBLANK(G18:G25)) &lt;2, "country.", "countries.")</f>
        <v>country.</v>
      </c>
      <c r="H26" s="113" t="str">
        <f>IF(COUNTBLANK(F18:F25) =8, "[Enter the name of country where from equipments &amp; material shall be supplied]",CONCATENATE(H18,H19,H20,H21,H22,H23,H24,H25))</f>
        <v xml:space="preserve">[Name of Countries], </v>
      </c>
      <c r="I26" s="113"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SrQ19euzsHGLfYrtdBZYFAW6FkmIThmAPUBkfH6LBJwa4iJfvoh9jPPYVMeDGFknJ3F7rni5SMzBzkZqc/tYhQ==" saltValue="2bvSaHMwhIcPfHTb1A1JhA==" spinCount="100000" sheet="1" objects="1" scenarios="1"/>
  <customSheetViews>
    <customSheetView guid="{8BB606F7-FAA6-4F69-8439-9E3CB0E8F104}" scale="80" showPageBreaks="1" showGridLines="0" zeroValues="0" printArea="1" hiddenColumns="1" view="pageBreakPreview">
      <selection activeCell="A3" sqref="A3:G3"/>
      <pageMargins left="0.75" right="0.63" top="0.57999999999999996" bottom="0.6" header="0.34" footer="0.35"/>
      <pageSetup scale="67" orientation="portrait" r:id="rId1"/>
      <headerFooter alignWithMargins="0">
        <oddFooter>&amp;R&amp;"Book Antiqua,Bold"&amp;8 Page &amp;P of &amp;N</oddFooter>
      </headerFooter>
    </customSheetView>
    <customSheetView guid="{3B6A9969-E4B8-452F-AFFE-7A4A13F5C420}" scale="80" showPageBreaks="1" showGridLines="0" zeroValues="0" printArea="1" hiddenColumns="1" view="pageBreakPreview">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B8284B7F-813C-4C59-8CB2-9F34C8EAC9F3}" scale="80" showPageBreaks="1" showGridLines="0" zeroValues="0" printArea="1" hiddenColumns="1" view="pageBreakPreview">
      <selection activeCell="F18" sqref="F18"/>
      <pageMargins left="0.75" right="0.63" top="0.57999999999999996" bottom="0.6" header="0.34" footer="0.35"/>
      <pageSetup scale="67" orientation="portrait" r:id="rId3"/>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75" right="0.63" top="0.57999999999999996" bottom="0.6" header="0.34" footer="0.35"/>
      <pageSetup scale="67" orientation="portrait" r:id="rId4"/>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75" right="0.63" top="0.57999999999999996" bottom="0.6" header="0.34" footer="0.35"/>
      <pageSetup scale="67" orientation="portrait" r:id="rId5"/>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6"/>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7"/>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8"/>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9"/>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10"/>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11"/>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12"/>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14"/>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15"/>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2"/>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7"/>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8"/>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9"/>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30"/>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31"/>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32"/>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33"/>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34"/>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35"/>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36"/>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37"/>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38"/>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75" right="0.63" top="0.57999999999999996" bottom="0.6" header="0.34" footer="0.35"/>
      <pageSetup scale="67" orientation="portrait" r:id="rId39"/>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75" right="0.63" top="0.57999999999999996" bottom="0.6" header="0.34" footer="0.35"/>
      <pageSetup scale="67" orientation="portrait" r:id="rId40"/>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75" right="0.63" top="0.57999999999999996" bottom="0.6" header="0.34" footer="0.35"/>
      <pageSetup scale="67" orientation="portrait" r:id="rId41"/>
      <headerFooter alignWithMargins="0">
        <oddFooter>&amp;R&amp;"Book Antiqua,Bold"&amp;8 Page &amp;P of &amp;N</oddFooter>
      </headerFooter>
    </customSheetView>
    <customSheetView guid="{9F341631-288D-49D9-8F81-65CCC818C9BA}" scale="80" showPageBreaks="1" showGridLines="0" zeroValues="0" printArea="1" hiddenColumns="1" view="pageBreakPreview" topLeftCell="A4">
      <selection activeCell="F23" sqref="F23"/>
      <pageMargins left="0.75" right="0.63" top="0.57999999999999996" bottom="0.6" header="0.34" footer="0.35"/>
      <pageSetup scale="67" orientation="portrait" r:id="rId42"/>
      <headerFooter alignWithMargins="0">
        <oddFooter>&amp;R&amp;"Book Antiqua,Bold"&amp;8 Page &amp;P of &amp;N</oddFooter>
      </headerFooter>
    </customSheetView>
    <customSheetView guid="{3836A67F-51F8-4B52-B51D-937DC398CD1F}" scale="80" showPageBreaks="1" showGridLines="0" zeroValues="0" printArea="1" hiddenColumns="1" view="pageBreakPreview" topLeftCell="A4">
      <selection activeCell="F23" sqref="F23"/>
      <pageMargins left="0.75" right="0.63" top="0.57999999999999996" bottom="0.6" header="0.34" footer="0.35"/>
      <pageSetup scale="67" orientation="portrait" r:id="rId43"/>
      <headerFooter alignWithMargins="0">
        <oddFooter>&amp;R&amp;"Book Antiqua,Bold"&amp;8 Page &amp;P of &amp;N</oddFooter>
      </headerFooter>
    </customSheetView>
    <customSheetView guid="{4B898AE2-7356-489E-882D-EC3B09CB95AA}" scale="80" showPageBreaks="1" showGridLines="0" zeroValues="0" printArea="1" hiddenColumns="1" view="pageBreakPreview" topLeftCell="A4">
      <selection activeCell="F23" sqref="F23"/>
      <pageMargins left="0.75" right="0.63" top="0.57999999999999996" bottom="0.6" header="0.34" footer="0.35"/>
      <pageSetup scale="67" orientation="portrait" r:id="rId44"/>
      <headerFooter alignWithMargins="0">
        <oddFooter>&amp;R&amp;"Book Antiqua,Bold"&amp;8 Page &amp;P of &amp;N</oddFooter>
      </headerFooter>
    </customSheetView>
    <customSheetView guid="{B9DDBA10-9BB0-4D91-9619-C113F75B2489}" scale="80" showPageBreaks="1" showGridLines="0" zeroValues="0" printArea="1" hiddenColumns="1" view="pageBreakPreview">
      <selection activeCell="F18" sqref="F18"/>
      <pageMargins left="0.75" right="0.63" top="0.57999999999999996" bottom="0.6" header="0.34" footer="0.35"/>
      <pageSetup scale="67" orientation="portrait" r:id="rId45"/>
      <headerFooter alignWithMargins="0">
        <oddFooter>&amp;R&amp;"Book Antiqua,Bold"&amp;8 Page &amp;P of &amp;N</oddFooter>
      </headerFooter>
    </customSheetView>
    <customSheetView guid="{7D04B26C-8B6E-4ADD-BB4A-D0761F3463C8}" scale="80" showPageBreaks="1" showGridLines="0" zeroValues="0" printArea="1" hiddenColumns="1" view="pageBreakPreview">
      <selection activeCell="F18" sqref="F18"/>
      <pageMargins left="0.75" right="0.63" top="0.57999999999999996" bottom="0.6" header="0.34" footer="0.35"/>
      <pageSetup scale="67" orientation="portrait" r:id="rId46"/>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7"/>
  <headerFooter alignWithMargins="0">
    <oddFooter>&amp;R&amp;"Book Antiqua,Bold"&amp;8 Page &amp;P of &amp;N</oddFooter>
  </headerFooter>
  <drawing r:id="rId4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6ac1e5d5-80fe-4d02-9fb1-f88cfbbfdae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4CF69B202F559409804C86BF345BA5F" ma:contentTypeVersion="16" ma:contentTypeDescription="Create a new document." ma:contentTypeScope="" ma:versionID="b104af2132f099c89d7a57c8cdd83e91">
  <xsd:schema xmlns:xsd="http://www.w3.org/2001/XMLSchema" xmlns:xs="http://www.w3.org/2001/XMLSchema" xmlns:p="http://schemas.microsoft.com/office/2006/metadata/properties" xmlns:ns3="6ac1e5d5-80fe-4d02-9fb1-f88cfbbfdae8" xmlns:ns4="6979327b-4c8e-4d75-9b31-857cd6507044" targetNamespace="http://schemas.microsoft.com/office/2006/metadata/properties" ma:root="true" ma:fieldsID="f1a72154a86d09a0d76899c329cf9fa7" ns3:_="" ns4:_="">
    <xsd:import namespace="6ac1e5d5-80fe-4d02-9fb1-f88cfbbfdae8"/>
    <xsd:import namespace="6979327b-4c8e-4d75-9b31-857cd6507044"/>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SharedWithUsers" minOccurs="0"/>
                <xsd:element ref="ns4:SharedWithDetails" minOccurs="0"/>
                <xsd:element ref="ns4:SharingHintHash"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c1e5d5-80fe-4d02-9fb1-f88cfbbfdae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979327b-4c8e-4d75-9b31-857cd6507044"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ingHintHash" ma:index="21"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79F7B28-2A13-40E2-9A68-86738ABB9BA3}">
  <ds:schemaRefs>
    <ds:schemaRef ds:uri="http://schemas.microsoft.com/sharepoint/v3/contenttype/forms"/>
  </ds:schemaRefs>
</ds:datastoreItem>
</file>

<file path=customXml/itemProps2.xml><?xml version="1.0" encoding="utf-8"?>
<ds:datastoreItem xmlns:ds="http://schemas.openxmlformats.org/officeDocument/2006/customXml" ds:itemID="{B5E1C0A1-BAFF-45A4-BD3A-FC4D2071AA69}">
  <ds:schemaRefs>
    <ds:schemaRef ds:uri="6979327b-4c8e-4d75-9b31-857cd6507044"/>
    <ds:schemaRef ds:uri="http://purl.org/dc/elements/1.1/"/>
    <ds:schemaRef ds:uri="http://schemas.microsoft.com/office/infopath/2007/PartnerControls"/>
    <ds:schemaRef ds:uri="http://purl.org/dc/dcmitype/"/>
    <ds:schemaRef ds:uri="http://purl.org/dc/terms/"/>
    <ds:schemaRef ds:uri="http://schemas.microsoft.com/office/2006/documentManagement/types"/>
    <ds:schemaRef ds:uri="http://www.w3.org/XML/1998/namespace"/>
    <ds:schemaRef ds:uri="http://schemas.openxmlformats.org/package/2006/metadata/core-properties"/>
    <ds:schemaRef ds:uri="6ac1e5d5-80fe-4d02-9fb1-f88cfbbfdae8"/>
    <ds:schemaRef ds:uri="http://schemas.microsoft.com/office/2006/metadata/properties"/>
  </ds:schemaRefs>
</ds:datastoreItem>
</file>

<file path=customXml/itemProps3.xml><?xml version="1.0" encoding="utf-8"?>
<ds:datastoreItem xmlns:ds="http://schemas.openxmlformats.org/officeDocument/2006/customXml" ds:itemID="{B9B529E0-EB01-45C6-9595-FC4EB2A8AA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c1e5d5-80fe-4d02-9fb1-f88cfbbfdae8"/>
    <ds:schemaRef ds:uri="6979327b-4c8e-4d75-9b31-857cd65070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93</vt:i4>
      </vt:variant>
    </vt:vector>
  </HeadingPairs>
  <TitlesOfParts>
    <vt:vector size="129" baseType="lpstr">
      <vt:lpstr>Basic</vt:lpstr>
      <vt:lpstr>Cover</vt:lpstr>
      <vt:lpstr>Names of Bidder</vt:lpstr>
      <vt:lpstr>Attach 3(JV)</vt:lpstr>
      <vt:lpstr>Attach-3 (QR)_old</vt:lpstr>
      <vt:lpstr>Attach 3(QR)</vt:lpstr>
      <vt:lpstr>Attach-QR)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Attach 23</vt:lpstr>
      <vt:lpstr>Attach 24</vt:lpstr>
      <vt:lpstr>Attach 26</vt:lpstr>
      <vt:lpstr>Attach 28</vt:lpstr>
      <vt:lpstr>Bid Form 1st Envelope </vt:lpstr>
      <vt:lpstr>Sheet2</vt:lpstr>
      <vt:lpstr>N to W</vt:lpstr>
      <vt:lpstr>Sheet1</vt:lpstr>
      <vt:lpstr>'Attach-3 (QR)'!BL2A</vt:lpstr>
      <vt:lpstr>'Attach-3 (QR)_old'!BL2A</vt:lpstr>
      <vt:lpstr>'Attach-QR)'!BL2A</vt:lpstr>
      <vt:lpstr>'Attach-3 (QR)'!BL2AA</vt:lpstr>
      <vt:lpstr>'Attach-3 (QR)_old'!BL2AA</vt:lpstr>
      <vt:lpstr>'Attach-QR)'!BL2AA</vt:lpstr>
      <vt:lpstr>'Attach-3 (QR)'!BL2B</vt:lpstr>
      <vt:lpstr>'Attach-3 (QR)_old'!BL2B</vt:lpstr>
      <vt:lpstr>'Attach-QR)'!BL2B</vt:lpstr>
      <vt:lpstr>'Attach-3 (QR)'!BL2C</vt:lpstr>
      <vt:lpstr>'Attach-3 (QR)_old'!BL2C</vt:lpstr>
      <vt:lpstr>'Attach-QR)'!BL2C</vt:lpstr>
      <vt:lpstr>'Attach-3 (QR)'!BL3A</vt:lpstr>
      <vt:lpstr>'Attach-3 (QR)_old'!BL3A</vt:lpstr>
      <vt:lpstr>'Attach-QR)'!BL3A</vt:lpstr>
      <vt:lpstr>'Attach-3 (QR)'!BL3B</vt:lpstr>
      <vt:lpstr>'Attach-3 (QR)_old'!BL3B</vt:lpstr>
      <vt:lpstr>'Attach-QR)'!BL3B</vt:lpstr>
      <vt:lpstr>'Attach-3 (QR)'!BL3C</vt:lpstr>
      <vt:lpstr>'Attach-3 (QR)_old'!BL3C</vt:lpstr>
      <vt:lpstr>'Attach-QR)'!BL3C</vt:lpstr>
      <vt:lpstr>'Attach-3 (QR)'!BL4A</vt:lpstr>
      <vt:lpstr>'Attach-3 (QR)_old'!BL4A</vt:lpstr>
      <vt:lpstr>'Attach-QR)'!BL4A</vt:lpstr>
      <vt:lpstr>'Attach-3 (QR)'!BL4B</vt:lpstr>
      <vt:lpstr>'Attach-3 (QR)_old'!BL4B</vt:lpstr>
      <vt:lpstr>'Attach-QR)'!BL4B</vt:lpstr>
      <vt:lpstr>'Attach-3 (QR)'!BL4C</vt:lpstr>
      <vt:lpstr>'Attach-3 (QR)_old'!BL4C</vt:lpstr>
      <vt:lpstr>'Attach-QR)'!BL4C</vt:lpstr>
      <vt:lpstr>'Attach-3 (QR)'!BL5A</vt:lpstr>
      <vt:lpstr>'Attach-3 (QR)_old'!BL5A</vt:lpstr>
      <vt:lpstr>'Attach-QR)'!BL5A</vt:lpstr>
      <vt:lpstr>'Attach-3 (QR)'!BL5B</vt:lpstr>
      <vt:lpstr>'Attach-3 (QR)_old'!BL5B</vt:lpstr>
      <vt:lpstr>'Attach-QR)'!BL5B</vt:lpstr>
      <vt:lpstr>'Attach-3 (QR)'!BL5C</vt:lpstr>
      <vt:lpstr>'Attach-3 (QR)_old'!BL5C</vt:lpstr>
      <vt:lpstr>'Attach-QR)'!BL5C</vt:lpstr>
      <vt:lpstr>'Attach-3 (QR)'!PATHAR1</vt:lpstr>
      <vt:lpstr>'Attach-3 (QR)_old'!PATHAR1</vt:lpstr>
      <vt:lpstr>'Attach-QR)'!PATHAR1</vt:lpstr>
      <vt:lpstr>'Attach-3 (QR)'!PATHAR2</vt:lpstr>
      <vt:lpstr>'Attach-3 (QR)_old'!PATHAR2</vt:lpstr>
      <vt:lpstr>'Attach-QR)'!PATHAR2</vt:lpstr>
      <vt:lpstr>'Attach-3 (QR)'!PATHAR3</vt:lpstr>
      <vt:lpstr>'Attach-3 (QR)_old'!PATHAR3</vt:lpstr>
      <vt:lpstr>'Attach-QR)'!PATHAR3</vt:lpstr>
      <vt:lpstr>'Attach-3 (QR)'!PATHJVPR1</vt:lpstr>
      <vt:lpstr>'Attach-3 (QR)_old'!PATHJVPR1</vt:lpstr>
      <vt:lpstr>'Attach-QR)'!PATHJVPR1</vt:lpstr>
      <vt:lpstr>'Attach-3 (QR)'!PATHJVPR2</vt:lpstr>
      <vt:lpstr>'Attach-3 (QR)_old'!PATHJVPR2</vt:lpstr>
      <vt:lpstr>'Attach-QR)'!PATHJVPR2</vt:lpstr>
      <vt:lpstr>'Attach-3 (QR)'!PATHLP1</vt:lpstr>
      <vt:lpstr>'Attach-3 (QR)_old'!PATHLP1</vt:lpstr>
      <vt:lpstr>'Attach-QR)'!PATHLP1</vt:lpstr>
      <vt:lpstr>'Attach-3 (QR)'!PATHPR1</vt:lpstr>
      <vt:lpstr>'Attach-3 (QR)_old'!PATHPR1</vt:lpstr>
      <vt:lpstr>'Attach-QR)'!PATHPR1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23'!Print_Area</vt:lpstr>
      <vt:lpstr>'Attach 24'!Print_Area</vt:lpstr>
      <vt:lpstr>'Attach 26'!Print_Area</vt:lpstr>
      <vt:lpstr>'Attach 28'!Print_Area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'Attach-QR)'!Print_Area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Vikash Chandra {विकास चंद्र}</cp:lastModifiedBy>
  <cp:lastPrinted>2020-01-01T10:53:58Z</cp:lastPrinted>
  <dcterms:created xsi:type="dcterms:W3CDTF">2010-09-27T08:09:01Z</dcterms:created>
  <dcterms:modified xsi:type="dcterms:W3CDTF">2025-01-06T14:29:08Z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0x01010074CF69B202F559409804C86BF345BA5F</vt:lpwstr>
  </property>
</Properties>
</file>